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8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9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10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11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13.xml" ContentType="application/vnd.openxmlformats-officedocument.drawing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14.xml" ContentType="application/vnd.openxmlformats-officedocument.drawing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\Desktop\MPP\Flevy\Hire\Equipment Leasing\"/>
    </mc:Choice>
  </mc:AlternateContent>
  <xr:revisionPtr revIDLastSave="0" documentId="13_ncr:1_{3A8B7BC0-8F4B-4967-A3A6-73E76E7E134D}" xr6:coauthVersionLast="47" xr6:coauthVersionMax="47" xr10:uidLastSave="{00000000-0000-0000-0000-000000000000}"/>
  <bookViews>
    <workbookView xWindow="-108" yWindow="-108" windowWidth="23256" windowHeight="13896" tabRatio="934" xr2:uid="{152CE74B-ACBB-4039-8F2C-96E2E3436DFB}"/>
  </bookViews>
  <sheets>
    <sheet name="IS 2023" sheetId="23" r:id="rId1"/>
    <sheet name="CF 2023" sheetId="24" r:id="rId2"/>
    <sheet name="BS 2023" sheetId="25" r:id="rId3"/>
    <sheet name="Days Total Hire Sheet 2023" sheetId="49" r:id="rId4"/>
    <sheet name="Statements Summary 2023" sheetId="30" r:id="rId5"/>
    <sheet name="IS 2024" sheetId="26" r:id="rId6"/>
    <sheet name="CF 2024" sheetId="33" r:id="rId7"/>
    <sheet name="BS 2024" sheetId="40" r:id="rId8"/>
    <sheet name="Days Total Hire Sheet 2024" sheetId="51" r:id="rId9"/>
    <sheet name="Statements Summary 2024" sheetId="31" r:id="rId10"/>
    <sheet name="IS 2025" sheetId="27" r:id="rId11"/>
    <sheet name="CF 2025" sheetId="37" r:id="rId12"/>
    <sheet name="BS 2025" sheetId="41" r:id="rId13"/>
    <sheet name="Days Total Hire Sheet 2025" sheetId="52" r:id="rId14"/>
    <sheet name="Statements Summary 2025" sheetId="32" r:id="rId15"/>
    <sheet name="IS 2026" sheetId="28" r:id="rId16"/>
    <sheet name="CF 2026" sheetId="38" r:id="rId17"/>
    <sheet name="BS 2026" sheetId="42" r:id="rId18"/>
    <sheet name="Days Total Hire Sheet 2026" sheetId="53" r:id="rId19"/>
    <sheet name="Statements Summary 2026" sheetId="44" r:id="rId20"/>
    <sheet name="IS 2027" sheetId="29" r:id="rId21"/>
    <sheet name="CF 2027" sheetId="39" r:id="rId22"/>
    <sheet name="BS 2027" sheetId="43" r:id="rId23"/>
    <sheet name="Days Total Hire Sheet 2027" sheetId="54" r:id="rId24"/>
    <sheet name="Statements Summary 2027" sheetId="45" r:id="rId25"/>
    <sheet name="Revenue Charts" sheetId="55" r:id="rId26"/>
    <sheet name="Key Metrics Charts" sheetId="56" r:id="rId27"/>
    <sheet name="Hire Charts" sheetId="50" r:id="rId28"/>
    <sheet name="BEA" sheetId="3" r:id="rId29"/>
    <sheet name="Top Expenses" sheetId="9" r:id="rId30"/>
    <sheet name="COGS Assumptions" sheetId="48" r:id="rId31"/>
    <sheet name="Salaries Assumptions" sheetId="11" r:id="rId32"/>
    <sheet name="Service Assumptions" sheetId="57" r:id="rId33"/>
    <sheet name="Planned Hours of Work" sheetId="16" r:id="rId34"/>
    <sheet name="KPI Stage Financials" sheetId="17" r:id="rId35"/>
    <sheet name="KPI Spend" sheetId="15" r:id="rId36"/>
    <sheet name="Benchmarking Plan Over Time" sheetId="21" r:id="rId37"/>
    <sheet name="TimeData" sheetId="20" r:id="rId38"/>
    <sheet name="Calculations" sheetId="2" r:id="rId3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5" i="57" l="1"/>
  <c r="N45" i="57"/>
  <c r="L45" i="57"/>
  <c r="J45" i="57"/>
  <c r="H45" i="57"/>
  <c r="P44" i="57"/>
  <c r="N44" i="57"/>
  <c r="L44" i="57"/>
  <c r="J44" i="57"/>
  <c r="H44" i="57"/>
  <c r="P43" i="57"/>
  <c r="N43" i="57"/>
  <c r="L43" i="57"/>
  <c r="J43" i="57"/>
  <c r="H43" i="57"/>
  <c r="P42" i="57"/>
  <c r="N42" i="57"/>
  <c r="L42" i="57"/>
  <c r="J42" i="57"/>
  <c r="H42" i="57"/>
  <c r="P41" i="57"/>
  <c r="N41" i="57"/>
  <c r="L41" i="57"/>
  <c r="J41" i="57"/>
  <c r="H41" i="57"/>
  <c r="P40" i="57"/>
  <c r="N40" i="57"/>
  <c r="L40" i="57"/>
  <c r="J40" i="57"/>
  <c r="H40" i="57"/>
  <c r="P13" i="57"/>
  <c r="N13" i="57"/>
  <c r="L13" i="57"/>
  <c r="J13" i="57"/>
  <c r="P12" i="57"/>
  <c r="N12" i="57"/>
  <c r="L12" i="57"/>
  <c r="J12" i="57"/>
  <c r="P11" i="57"/>
  <c r="N11" i="57"/>
  <c r="L11" i="57"/>
  <c r="J11" i="57"/>
  <c r="P10" i="57"/>
  <c r="N10" i="57"/>
  <c r="L10" i="57"/>
  <c r="J10" i="57"/>
  <c r="P9" i="57"/>
  <c r="N9" i="57"/>
  <c r="L9" i="57"/>
  <c r="J9" i="57"/>
  <c r="P8" i="57"/>
  <c r="N8" i="57"/>
  <c r="L8" i="57"/>
  <c r="J8" i="57"/>
  <c r="E11" i="9" l="1"/>
  <c r="C12" i="23"/>
  <c r="D9" i="9"/>
  <c r="P31" i="11"/>
  <c r="P32" i="11"/>
  <c r="P33" i="11"/>
  <c r="P34" i="11"/>
  <c r="P35" i="11"/>
  <c r="P36" i="11"/>
  <c r="P37" i="11"/>
  <c r="N31" i="11"/>
  <c r="N32" i="11"/>
  <c r="N33" i="11"/>
  <c r="N34" i="11"/>
  <c r="N35" i="11"/>
  <c r="N36" i="11"/>
  <c r="N37" i="11"/>
  <c r="L31" i="11"/>
  <c r="L32" i="11"/>
  <c r="L33" i="11"/>
  <c r="L34" i="11"/>
  <c r="L35" i="11"/>
  <c r="L36" i="11"/>
  <c r="L37" i="11"/>
  <c r="J31" i="11"/>
  <c r="J32" i="11"/>
  <c r="J33" i="11"/>
  <c r="J34" i="11"/>
  <c r="J35" i="11"/>
  <c r="J36" i="11"/>
  <c r="J37" i="11"/>
  <c r="H9" i="9"/>
  <c r="G9" i="9"/>
  <c r="F9" i="9"/>
  <c r="E9" i="9"/>
  <c r="R11" i="39"/>
  <c r="F46" i="26"/>
  <c r="F46" i="23"/>
  <c r="Q34" i="11"/>
  <c r="Q35" i="11"/>
  <c r="Q36" i="11"/>
  <c r="Q37" i="11"/>
  <c r="O34" i="11"/>
  <c r="O35" i="11"/>
  <c r="O36" i="11"/>
  <c r="O37" i="11"/>
  <c r="M34" i="11"/>
  <c r="M35" i="11"/>
  <c r="M36" i="11"/>
  <c r="M37" i="11"/>
  <c r="K34" i="11"/>
  <c r="K35" i="11"/>
  <c r="K36" i="11"/>
  <c r="K37" i="11"/>
  <c r="H34" i="11"/>
  <c r="H35" i="11"/>
  <c r="H36" i="11"/>
  <c r="H37" i="11"/>
  <c r="I31" i="11"/>
  <c r="I32" i="11"/>
  <c r="I33" i="11"/>
  <c r="I34" i="11"/>
  <c r="I35" i="11"/>
  <c r="I36" i="11"/>
  <c r="I37" i="11"/>
  <c r="I30" i="11"/>
  <c r="C31" i="11"/>
  <c r="C32" i="11"/>
  <c r="C33" i="11"/>
  <c r="C34" i="11"/>
  <c r="C35" i="11"/>
  <c r="C36" i="11"/>
  <c r="C37" i="11"/>
  <c r="C30" i="11"/>
  <c r="BL172" i="54"/>
  <c r="BJ172" i="54"/>
  <c r="BH172" i="54"/>
  <c r="BE172" i="54"/>
  <c r="BC172" i="54"/>
  <c r="BA172" i="54"/>
  <c r="AX172" i="54"/>
  <c r="AV172" i="54"/>
  <c r="AT172" i="54"/>
  <c r="AQ172" i="54"/>
  <c r="AO172" i="54"/>
  <c r="AM172" i="54"/>
  <c r="BL129" i="54"/>
  <c r="BJ129" i="54"/>
  <c r="BH129" i="54"/>
  <c r="BE129" i="54"/>
  <c r="BC129" i="54"/>
  <c r="BA129" i="54"/>
  <c r="AX129" i="54"/>
  <c r="AV129" i="54"/>
  <c r="AT129" i="54"/>
  <c r="AQ129" i="54"/>
  <c r="AO129" i="54"/>
  <c r="AM129" i="54"/>
  <c r="AO78" i="54"/>
  <c r="AO79" i="54"/>
  <c r="AO80" i="54"/>
  <c r="AO81" i="54"/>
  <c r="BL85" i="54"/>
  <c r="BJ85" i="54"/>
  <c r="BH85" i="54"/>
  <c r="BE85" i="54"/>
  <c r="BC85" i="54"/>
  <c r="BA85" i="54"/>
  <c r="AX85" i="54"/>
  <c r="AV85" i="54"/>
  <c r="AT85" i="54"/>
  <c r="AQ85" i="54"/>
  <c r="AO85" i="54"/>
  <c r="AM85" i="54"/>
  <c r="BL40" i="54"/>
  <c r="BJ40" i="54"/>
  <c r="BH40" i="54"/>
  <c r="BE40" i="54"/>
  <c r="BC40" i="54"/>
  <c r="BA40" i="54"/>
  <c r="AX40" i="54"/>
  <c r="AV40" i="54"/>
  <c r="AT40" i="54"/>
  <c r="AO40" i="54"/>
  <c r="AQ40" i="54"/>
  <c r="AM40" i="54"/>
  <c r="AA172" i="54"/>
  <c r="Y172" i="54"/>
  <c r="W172" i="54"/>
  <c r="T172" i="54"/>
  <c r="R172" i="54"/>
  <c r="P172" i="54"/>
  <c r="M172" i="54"/>
  <c r="K172" i="54"/>
  <c r="I172" i="54"/>
  <c r="F172" i="54"/>
  <c r="D172" i="54"/>
  <c r="B172" i="54"/>
  <c r="AA129" i="54"/>
  <c r="Y129" i="54"/>
  <c r="W129" i="54"/>
  <c r="T129" i="54"/>
  <c r="R129" i="54"/>
  <c r="P129" i="54"/>
  <c r="M129" i="54"/>
  <c r="K129" i="54"/>
  <c r="I129" i="54"/>
  <c r="F129" i="54"/>
  <c r="D129" i="54"/>
  <c r="B129" i="54"/>
  <c r="AA85" i="54"/>
  <c r="Y85" i="54"/>
  <c r="W85" i="54"/>
  <c r="T85" i="54"/>
  <c r="R85" i="54"/>
  <c r="P85" i="54"/>
  <c r="M85" i="54"/>
  <c r="K85" i="54"/>
  <c r="I85" i="54"/>
  <c r="F85" i="54"/>
  <c r="D85" i="54"/>
  <c r="B85" i="54"/>
  <c r="AA40" i="54"/>
  <c r="Y40" i="54"/>
  <c r="W40" i="54"/>
  <c r="T40" i="54"/>
  <c r="R40" i="54"/>
  <c r="P40" i="54"/>
  <c r="M40" i="54"/>
  <c r="K40" i="54"/>
  <c r="I40" i="54"/>
  <c r="D40" i="54"/>
  <c r="F40" i="54"/>
  <c r="B40" i="54"/>
  <c r="BL172" i="53"/>
  <c r="BJ172" i="53"/>
  <c r="BH172" i="53"/>
  <c r="BE172" i="53"/>
  <c r="BC172" i="53"/>
  <c r="BA172" i="53"/>
  <c r="AX172" i="53"/>
  <c r="AV172" i="53"/>
  <c r="AT172" i="53"/>
  <c r="AQ172" i="53"/>
  <c r="AO172" i="53"/>
  <c r="AM172" i="53"/>
  <c r="BL129" i="53"/>
  <c r="BJ129" i="53"/>
  <c r="BH129" i="53"/>
  <c r="BE129" i="53"/>
  <c r="BC129" i="53"/>
  <c r="BA129" i="53"/>
  <c r="AX129" i="53"/>
  <c r="AV129" i="53"/>
  <c r="AT129" i="53"/>
  <c r="AQ129" i="53"/>
  <c r="AO129" i="53"/>
  <c r="AM129" i="53"/>
  <c r="BL85" i="53"/>
  <c r="BJ85" i="53"/>
  <c r="BH85" i="53"/>
  <c r="BE85" i="53"/>
  <c r="BC85" i="53"/>
  <c r="BA85" i="53"/>
  <c r="AX85" i="53"/>
  <c r="AV85" i="53"/>
  <c r="AT85" i="53"/>
  <c r="AQ85" i="53"/>
  <c r="AO85" i="53"/>
  <c r="AM85" i="53"/>
  <c r="BJ40" i="53"/>
  <c r="BL40" i="53"/>
  <c r="BH40" i="53"/>
  <c r="BC40" i="53"/>
  <c r="BE40" i="53"/>
  <c r="BA40" i="53"/>
  <c r="AV40" i="53"/>
  <c r="AX40" i="53"/>
  <c r="AT40" i="53"/>
  <c r="AO40" i="53"/>
  <c r="AQ40" i="53"/>
  <c r="AM40" i="53"/>
  <c r="AA172" i="53"/>
  <c r="Y172" i="53"/>
  <c r="W172" i="53"/>
  <c r="T172" i="53"/>
  <c r="R172" i="53"/>
  <c r="P172" i="53"/>
  <c r="M172" i="53"/>
  <c r="K172" i="53"/>
  <c r="I172" i="53"/>
  <c r="F172" i="53"/>
  <c r="D172" i="53"/>
  <c r="B172" i="53"/>
  <c r="AA129" i="53"/>
  <c r="Y129" i="53"/>
  <c r="W129" i="53"/>
  <c r="T129" i="53"/>
  <c r="R129" i="53"/>
  <c r="P129" i="53"/>
  <c r="M129" i="53"/>
  <c r="K129" i="53"/>
  <c r="I129" i="53"/>
  <c r="F129" i="53"/>
  <c r="D129" i="53"/>
  <c r="B129" i="53"/>
  <c r="AA85" i="53"/>
  <c r="Y85" i="53"/>
  <c r="W85" i="53"/>
  <c r="T85" i="53"/>
  <c r="R85" i="53"/>
  <c r="P85" i="53"/>
  <c r="M85" i="53"/>
  <c r="K85" i="53"/>
  <c r="I85" i="53"/>
  <c r="F85" i="53"/>
  <c r="D85" i="53"/>
  <c r="B85" i="53"/>
  <c r="Y40" i="53"/>
  <c r="AA40" i="53"/>
  <c r="W40" i="53"/>
  <c r="R40" i="53"/>
  <c r="T40" i="53"/>
  <c r="P40" i="53"/>
  <c r="K40" i="53"/>
  <c r="M40" i="53"/>
  <c r="I40" i="53"/>
  <c r="D40" i="53"/>
  <c r="F40" i="53"/>
  <c r="B40" i="53"/>
  <c r="BJ172" i="52"/>
  <c r="BL172" i="52"/>
  <c r="BH172" i="52"/>
  <c r="BC172" i="52"/>
  <c r="BE172" i="52"/>
  <c r="BA172" i="52"/>
  <c r="AV172" i="52"/>
  <c r="AX172" i="52"/>
  <c r="AT172" i="52"/>
  <c r="AO172" i="52"/>
  <c r="AQ172" i="52"/>
  <c r="AM172" i="52"/>
  <c r="BJ129" i="52"/>
  <c r="BL129" i="52"/>
  <c r="BH129" i="52"/>
  <c r="BC129" i="52"/>
  <c r="BE129" i="52"/>
  <c r="BA129" i="52"/>
  <c r="AV129" i="52"/>
  <c r="AX129" i="52"/>
  <c r="AT129" i="52"/>
  <c r="AO129" i="52"/>
  <c r="AQ129" i="52"/>
  <c r="AM129" i="52"/>
  <c r="BJ85" i="52"/>
  <c r="BL85" i="52"/>
  <c r="BH85" i="52"/>
  <c r="BC85" i="52"/>
  <c r="BE85" i="52"/>
  <c r="BA85" i="52"/>
  <c r="AV85" i="52"/>
  <c r="AX85" i="52"/>
  <c r="AT85" i="52"/>
  <c r="AO85" i="52"/>
  <c r="AQ85" i="52"/>
  <c r="AM85" i="52"/>
  <c r="AO78" i="52"/>
  <c r="AO79" i="52"/>
  <c r="AO80" i="52"/>
  <c r="AO81" i="52"/>
  <c r="AO82" i="52"/>
  <c r="AO63" i="52"/>
  <c r="AO64" i="52"/>
  <c r="BJ40" i="52"/>
  <c r="BL40" i="52"/>
  <c r="BH40" i="52"/>
  <c r="BC40" i="52"/>
  <c r="BE40" i="52"/>
  <c r="BA40" i="52"/>
  <c r="AV40" i="52"/>
  <c r="AX40" i="52"/>
  <c r="AT40" i="52"/>
  <c r="AO40" i="52"/>
  <c r="AQ40" i="52"/>
  <c r="AM40" i="52"/>
  <c r="Y172" i="52"/>
  <c r="AA172" i="52"/>
  <c r="W172" i="52"/>
  <c r="R172" i="52"/>
  <c r="T172" i="52"/>
  <c r="P172" i="52"/>
  <c r="K172" i="52"/>
  <c r="M172" i="52"/>
  <c r="I172" i="52"/>
  <c r="D172" i="52"/>
  <c r="F172" i="52"/>
  <c r="B172" i="52"/>
  <c r="Y129" i="52"/>
  <c r="AA129" i="52"/>
  <c r="W129" i="52"/>
  <c r="R129" i="52"/>
  <c r="T129" i="52"/>
  <c r="P129" i="52"/>
  <c r="K129" i="52"/>
  <c r="M129" i="52"/>
  <c r="I129" i="52"/>
  <c r="D129" i="52"/>
  <c r="F129" i="52"/>
  <c r="B129" i="52"/>
  <c r="Y85" i="52"/>
  <c r="AA85" i="52"/>
  <c r="W85" i="52"/>
  <c r="R85" i="52"/>
  <c r="T85" i="52"/>
  <c r="P85" i="52"/>
  <c r="K85" i="52"/>
  <c r="M85" i="52"/>
  <c r="I85" i="52"/>
  <c r="D85" i="52"/>
  <c r="F85" i="52"/>
  <c r="B85" i="52"/>
  <c r="Y40" i="52"/>
  <c r="AA40" i="52"/>
  <c r="W40" i="52"/>
  <c r="R40" i="52"/>
  <c r="T40" i="52"/>
  <c r="P40" i="52"/>
  <c r="K40" i="52"/>
  <c r="M40" i="52"/>
  <c r="I40" i="52"/>
  <c r="D40" i="52"/>
  <c r="F40" i="52"/>
  <c r="B40" i="52"/>
  <c r="BE141" i="49"/>
  <c r="BE172" i="49"/>
  <c r="BJ172" i="51"/>
  <c r="BL172" i="51"/>
  <c r="BH172" i="51"/>
  <c r="BC172" i="51"/>
  <c r="BE172" i="51"/>
  <c r="BA172" i="51"/>
  <c r="AV172" i="51"/>
  <c r="AX172" i="51"/>
  <c r="AT172" i="51"/>
  <c r="AO172" i="51"/>
  <c r="AQ172" i="51"/>
  <c r="AM172" i="51"/>
  <c r="Y172" i="51"/>
  <c r="AA172" i="51"/>
  <c r="W172" i="51"/>
  <c r="R172" i="51"/>
  <c r="T172" i="51"/>
  <c r="P172" i="51"/>
  <c r="K172" i="51"/>
  <c r="M172" i="51"/>
  <c r="I172" i="51"/>
  <c r="D172" i="51"/>
  <c r="F172" i="51"/>
  <c r="B172" i="51"/>
  <c r="Y129" i="51"/>
  <c r="AA129" i="51"/>
  <c r="W129" i="51"/>
  <c r="R129" i="51"/>
  <c r="T129" i="51"/>
  <c r="P129" i="51"/>
  <c r="K129" i="51"/>
  <c r="M129" i="51"/>
  <c r="I129" i="51"/>
  <c r="D129" i="51"/>
  <c r="F129" i="51"/>
  <c r="B129" i="51"/>
  <c r="AA85" i="51"/>
  <c r="Y85" i="51"/>
  <c r="W85" i="51"/>
  <c r="R85" i="51"/>
  <c r="T85" i="51"/>
  <c r="P85" i="51"/>
  <c r="K85" i="51"/>
  <c r="M85" i="51"/>
  <c r="I85" i="51"/>
  <c r="D85" i="51"/>
  <c r="F85" i="51"/>
  <c r="B85" i="51"/>
  <c r="Y40" i="51"/>
  <c r="AA40" i="51"/>
  <c r="W40" i="51"/>
  <c r="R40" i="51"/>
  <c r="T40" i="51"/>
  <c r="P40" i="51"/>
  <c r="K40" i="51"/>
  <c r="M40" i="51"/>
  <c r="I40" i="51"/>
  <c r="D40" i="51"/>
  <c r="F40" i="51"/>
  <c r="B40" i="51"/>
  <c r="AM85" i="49"/>
  <c r="BL40" i="49"/>
  <c r="AM40" i="49"/>
  <c r="Y172" i="49"/>
  <c r="AA172" i="49"/>
  <c r="W172" i="49"/>
  <c r="R172" i="49"/>
  <c r="T172" i="49"/>
  <c r="P172" i="49"/>
  <c r="K172" i="49"/>
  <c r="M172" i="49"/>
  <c r="I172" i="49"/>
  <c r="D172" i="49"/>
  <c r="F172" i="49"/>
  <c r="B172" i="49"/>
  <c r="AA129" i="49"/>
  <c r="B129" i="49"/>
  <c r="AA85" i="49"/>
  <c r="B85" i="49"/>
  <c r="AA40" i="49"/>
  <c r="B40" i="49"/>
  <c r="H11" i="39"/>
  <c r="I11" i="39"/>
  <c r="J11" i="39"/>
  <c r="K11" i="39"/>
  <c r="L11" i="39"/>
  <c r="M11" i="39"/>
  <c r="N11" i="39"/>
  <c r="O11" i="39"/>
  <c r="P11" i="39"/>
  <c r="Q11" i="39"/>
  <c r="G11" i="39"/>
  <c r="G46" i="29"/>
  <c r="H46" i="29"/>
  <c r="I46" i="29"/>
  <c r="J46" i="29"/>
  <c r="K46" i="29"/>
  <c r="L46" i="29"/>
  <c r="M46" i="29"/>
  <c r="N46" i="29"/>
  <c r="O46" i="29"/>
  <c r="P46" i="29"/>
  <c r="Q46" i="29"/>
  <c r="F46" i="29"/>
  <c r="H11" i="38"/>
  <c r="I11" i="38"/>
  <c r="J11" i="38"/>
  <c r="K11" i="38"/>
  <c r="L11" i="38"/>
  <c r="M11" i="38"/>
  <c r="N11" i="38"/>
  <c r="O11" i="38"/>
  <c r="P11" i="38"/>
  <c r="Q11" i="38"/>
  <c r="R11" i="38"/>
  <c r="S11" i="38"/>
  <c r="T11" i="38"/>
  <c r="U11" i="38"/>
  <c r="G11" i="38"/>
  <c r="G46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T46" i="28"/>
  <c r="F46" i="28"/>
  <c r="H11" i="37"/>
  <c r="I11" i="37"/>
  <c r="J11" i="37"/>
  <c r="K11" i="37"/>
  <c r="L11" i="37"/>
  <c r="M11" i="37"/>
  <c r="N11" i="37"/>
  <c r="O11" i="37"/>
  <c r="P11" i="37"/>
  <c r="Q11" i="37"/>
  <c r="R11" i="37"/>
  <c r="S11" i="37"/>
  <c r="T11" i="37"/>
  <c r="U11" i="37"/>
  <c r="G11" i="37"/>
  <c r="G46" i="27"/>
  <c r="H46" i="27"/>
  <c r="I46" i="27"/>
  <c r="J46" i="27"/>
  <c r="K46" i="27"/>
  <c r="L46" i="27"/>
  <c r="M46" i="27"/>
  <c r="N46" i="27"/>
  <c r="O46" i="27"/>
  <c r="P46" i="27"/>
  <c r="Q46" i="27"/>
  <c r="R46" i="27"/>
  <c r="S46" i="27"/>
  <c r="T46" i="27"/>
  <c r="F46" i="27"/>
  <c r="H11" i="33"/>
  <c r="I11" i="33"/>
  <c r="J11" i="33"/>
  <c r="K11" i="33"/>
  <c r="L11" i="33"/>
  <c r="M11" i="33"/>
  <c r="N11" i="33"/>
  <c r="O11" i="33"/>
  <c r="P11" i="33"/>
  <c r="Q11" i="33"/>
  <c r="R11" i="33"/>
  <c r="S11" i="33"/>
  <c r="T11" i="33"/>
  <c r="U11" i="33"/>
  <c r="G11" i="33"/>
  <c r="G46" i="26"/>
  <c r="H46" i="26"/>
  <c r="I46" i="26"/>
  <c r="J46" i="26"/>
  <c r="K46" i="26"/>
  <c r="L46" i="26"/>
  <c r="M46" i="26"/>
  <c r="N46" i="26"/>
  <c r="O46" i="26"/>
  <c r="P46" i="26"/>
  <c r="Q46" i="26"/>
  <c r="R46" i="26"/>
  <c r="S46" i="26"/>
  <c r="T46" i="26"/>
  <c r="H11" i="24"/>
  <c r="I11" i="24"/>
  <c r="J11" i="24"/>
  <c r="K11" i="24"/>
  <c r="L11" i="24"/>
  <c r="M11" i="24"/>
  <c r="N11" i="24"/>
  <c r="O11" i="24"/>
  <c r="P11" i="24"/>
  <c r="Q11" i="24"/>
  <c r="R11" i="24"/>
  <c r="S11" i="24"/>
  <c r="T11" i="24"/>
  <c r="U11" i="24"/>
  <c r="G11" i="24"/>
  <c r="G46" i="23"/>
  <c r="H46" i="23"/>
  <c r="I46" i="23"/>
  <c r="J46" i="23"/>
  <c r="K46" i="23"/>
  <c r="L46" i="23"/>
  <c r="M46" i="23"/>
  <c r="N46" i="23"/>
  <c r="O46" i="23"/>
  <c r="P46" i="23"/>
  <c r="Q46" i="23"/>
  <c r="R46" i="23"/>
  <c r="S46" i="23"/>
  <c r="T46" i="23"/>
  <c r="T27" i="28"/>
  <c r="T28" i="28"/>
  <c r="T29" i="28"/>
  <c r="T30" i="28"/>
  <c r="T31" i="28"/>
  <c r="T32" i="28"/>
  <c r="T33" i="28"/>
  <c r="H33" i="29" s="1"/>
  <c r="I33" i="39" s="1"/>
  <c r="T34" i="28"/>
  <c r="U34" i="38" s="1"/>
  <c r="T35" i="28"/>
  <c r="T36" i="28"/>
  <c r="T37" i="28"/>
  <c r="T38" i="28"/>
  <c r="T39" i="28"/>
  <c r="H39" i="29" s="1"/>
  <c r="I39" i="39" s="1"/>
  <c r="T40" i="28"/>
  <c r="T41" i="28"/>
  <c r="H41" i="29" s="1"/>
  <c r="I41" i="39" s="1"/>
  <c r="T42" i="28"/>
  <c r="H42" i="29" s="1"/>
  <c r="I42" i="39" s="1"/>
  <c r="T43" i="28"/>
  <c r="T44" i="28"/>
  <c r="S27" i="28"/>
  <c r="S28" i="28"/>
  <c r="S29" i="28"/>
  <c r="S30" i="28"/>
  <c r="G30" i="29" s="1"/>
  <c r="H30" i="39" s="1"/>
  <c r="S31" i="28"/>
  <c r="S32" i="28"/>
  <c r="S33" i="28"/>
  <c r="S34" i="28"/>
  <c r="T34" i="38" s="1"/>
  <c r="S35" i="28"/>
  <c r="S36" i="28"/>
  <c r="S37" i="28"/>
  <c r="S38" i="28"/>
  <c r="S39" i="28"/>
  <c r="S40" i="28"/>
  <c r="S41" i="28"/>
  <c r="S42" i="28"/>
  <c r="S43" i="28"/>
  <c r="G43" i="29" s="1"/>
  <c r="H43" i="39" s="1"/>
  <c r="S44" i="28"/>
  <c r="R29" i="28"/>
  <c r="R30" i="28"/>
  <c r="F30" i="29" s="1"/>
  <c r="G30" i="39" s="1"/>
  <c r="R31" i="28"/>
  <c r="R32" i="28"/>
  <c r="R33" i="28"/>
  <c r="R34" i="28"/>
  <c r="S34" i="38" s="1"/>
  <c r="R35" i="28"/>
  <c r="R36" i="28"/>
  <c r="F36" i="29" s="1"/>
  <c r="G36" i="39" s="1"/>
  <c r="R37" i="28"/>
  <c r="R38" i="28"/>
  <c r="F38" i="29" s="1"/>
  <c r="G38" i="39" s="1"/>
  <c r="R39" i="28"/>
  <c r="R40" i="28"/>
  <c r="R41" i="28"/>
  <c r="R42" i="28"/>
  <c r="R43" i="28"/>
  <c r="R44" i="28"/>
  <c r="F44" i="29" s="1"/>
  <c r="G44" i="39" s="1"/>
  <c r="R27" i="28"/>
  <c r="F27" i="29" s="1"/>
  <c r="G27" i="39" s="1"/>
  <c r="R28" i="28"/>
  <c r="R44" i="39"/>
  <c r="Q44" i="39"/>
  <c r="P44" i="39"/>
  <c r="O44" i="39"/>
  <c r="N44" i="39"/>
  <c r="M44" i="39"/>
  <c r="L44" i="39"/>
  <c r="K44" i="39"/>
  <c r="J44" i="39"/>
  <c r="I44" i="39"/>
  <c r="R43" i="39"/>
  <c r="Q43" i="39"/>
  <c r="P43" i="39"/>
  <c r="O43" i="39"/>
  <c r="N43" i="39"/>
  <c r="M43" i="39"/>
  <c r="L43" i="39"/>
  <c r="K43" i="39"/>
  <c r="J43" i="39"/>
  <c r="R42" i="39"/>
  <c r="Q42" i="39"/>
  <c r="P42" i="39"/>
  <c r="O42" i="39"/>
  <c r="N42" i="39"/>
  <c r="M42" i="39"/>
  <c r="L42" i="39"/>
  <c r="K42" i="39"/>
  <c r="J42" i="39"/>
  <c r="R41" i="39"/>
  <c r="Q41" i="39"/>
  <c r="P41" i="39"/>
  <c r="O41" i="39"/>
  <c r="N41" i="39"/>
  <c r="M41" i="39"/>
  <c r="L41" i="39"/>
  <c r="K41" i="39"/>
  <c r="J41" i="39"/>
  <c r="R40" i="39"/>
  <c r="Q40" i="39"/>
  <c r="P40" i="39"/>
  <c r="O40" i="39"/>
  <c r="N40" i="39"/>
  <c r="M40" i="39"/>
  <c r="L40" i="39"/>
  <c r="K40" i="39"/>
  <c r="J40" i="39"/>
  <c r="R39" i="39"/>
  <c r="Q39" i="39"/>
  <c r="P39" i="39"/>
  <c r="O39" i="39"/>
  <c r="N39" i="39"/>
  <c r="M39" i="39"/>
  <c r="L39" i="39"/>
  <c r="K39" i="39"/>
  <c r="J39" i="39"/>
  <c r="R38" i="39"/>
  <c r="Q38" i="39"/>
  <c r="P38" i="39"/>
  <c r="O38" i="39"/>
  <c r="N38" i="39"/>
  <c r="M38" i="39"/>
  <c r="L38" i="39"/>
  <c r="K38" i="39"/>
  <c r="J38" i="39"/>
  <c r="R37" i="39"/>
  <c r="Q37" i="39"/>
  <c r="P37" i="39"/>
  <c r="O37" i="39"/>
  <c r="N37" i="39"/>
  <c r="M37" i="39"/>
  <c r="L37" i="39"/>
  <c r="K37" i="39"/>
  <c r="J37" i="39"/>
  <c r="R36" i="39"/>
  <c r="Q36" i="39"/>
  <c r="P36" i="39"/>
  <c r="O36" i="39"/>
  <c r="N36" i="39"/>
  <c r="M36" i="39"/>
  <c r="L36" i="39"/>
  <c r="K36" i="39"/>
  <c r="J36" i="39"/>
  <c r="I36" i="39"/>
  <c r="R35" i="39"/>
  <c r="Q35" i="39"/>
  <c r="P35" i="39"/>
  <c r="O35" i="39"/>
  <c r="N35" i="39"/>
  <c r="M35" i="39"/>
  <c r="L35" i="39"/>
  <c r="K35" i="39"/>
  <c r="J35" i="39"/>
  <c r="R34" i="39"/>
  <c r="Q34" i="39"/>
  <c r="P34" i="39"/>
  <c r="O34" i="39"/>
  <c r="N34" i="39"/>
  <c r="M34" i="39"/>
  <c r="L34" i="39"/>
  <c r="K34" i="39"/>
  <c r="J34" i="39"/>
  <c r="R33" i="39"/>
  <c r="Q33" i="39"/>
  <c r="P33" i="39"/>
  <c r="O33" i="39"/>
  <c r="N33" i="39"/>
  <c r="M33" i="39"/>
  <c r="L33" i="39"/>
  <c r="K33" i="39"/>
  <c r="J33" i="39"/>
  <c r="R32" i="39"/>
  <c r="Q32" i="39"/>
  <c r="P32" i="39"/>
  <c r="O32" i="39"/>
  <c r="N32" i="39"/>
  <c r="M32" i="39"/>
  <c r="L32" i="39"/>
  <c r="K32" i="39"/>
  <c r="J32" i="39"/>
  <c r="R31" i="39"/>
  <c r="Q31" i="39"/>
  <c r="P31" i="39"/>
  <c r="O31" i="39"/>
  <c r="N31" i="39"/>
  <c r="M31" i="39"/>
  <c r="L31" i="39"/>
  <c r="K31" i="39"/>
  <c r="J31" i="39"/>
  <c r="I31" i="39"/>
  <c r="R30" i="39"/>
  <c r="Q30" i="39"/>
  <c r="P30" i="39"/>
  <c r="O30" i="39"/>
  <c r="N30" i="39"/>
  <c r="M30" i="39"/>
  <c r="L30" i="39"/>
  <c r="K30" i="39"/>
  <c r="J30" i="39"/>
  <c r="R29" i="39"/>
  <c r="Q29" i="39"/>
  <c r="P29" i="39"/>
  <c r="O29" i="39"/>
  <c r="N29" i="39"/>
  <c r="M29" i="39"/>
  <c r="L29" i="39"/>
  <c r="K29" i="39"/>
  <c r="J29" i="39"/>
  <c r="H29" i="39"/>
  <c r="R28" i="39"/>
  <c r="Q28" i="39"/>
  <c r="P28" i="39"/>
  <c r="O28" i="39"/>
  <c r="N28" i="39"/>
  <c r="M28" i="39"/>
  <c r="L28" i="39"/>
  <c r="K28" i="39"/>
  <c r="J28" i="39"/>
  <c r="R27" i="39"/>
  <c r="Q27" i="39"/>
  <c r="P27" i="39"/>
  <c r="O27" i="39"/>
  <c r="N27" i="39"/>
  <c r="M27" i="39"/>
  <c r="L27" i="39"/>
  <c r="K27" i="39"/>
  <c r="J27" i="39"/>
  <c r="Q44" i="29"/>
  <c r="P44" i="29"/>
  <c r="O44" i="29"/>
  <c r="N44" i="29"/>
  <c r="M44" i="29"/>
  <c r="L44" i="29"/>
  <c r="K44" i="29"/>
  <c r="J44" i="29"/>
  <c r="I44" i="29"/>
  <c r="H44" i="29"/>
  <c r="G44" i="29"/>
  <c r="H44" i="39" s="1"/>
  <c r="Q43" i="29"/>
  <c r="P43" i="29"/>
  <c r="O43" i="29"/>
  <c r="N43" i="29"/>
  <c r="M43" i="29"/>
  <c r="L43" i="29"/>
  <c r="K43" i="29"/>
  <c r="J43" i="29"/>
  <c r="I43" i="29"/>
  <c r="H43" i="29"/>
  <c r="I43" i="39" s="1"/>
  <c r="F43" i="29"/>
  <c r="G43" i="39" s="1"/>
  <c r="Q42" i="29"/>
  <c r="P42" i="29"/>
  <c r="O42" i="29"/>
  <c r="N42" i="29"/>
  <c r="M42" i="29"/>
  <c r="L42" i="29"/>
  <c r="K42" i="29"/>
  <c r="J42" i="29"/>
  <c r="I42" i="29"/>
  <c r="G42" i="29"/>
  <c r="H42" i="39" s="1"/>
  <c r="F42" i="29"/>
  <c r="G42" i="39" s="1"/>
  <c r="Q41" i="29"/>
  <c r="P41" i="29"/>
  <c r="O41" i="29"/>
  <c r="N41" i="29"/>
  <c r="M41" i="29"/>
  <c r="L41" i="29"/>
  <c r="K41" i="29"/>
  <c r="J41" i="29"/>
  <c r="I41" i="29"/>
  <c r="G41" i="29"/>
  <c r="H41" i="39" s="1"/>
  <c r="F41" i="29"/>
  <c r="G41" i="39" s="1"/>
  <c r="Q40" i="29"/>
  <c r="P40" i="29"/>
  <c r="O40" i="29"/>
  <c r="N40" i="29"/>
  <c r="M40" i="29"/>
  <c r="L40" i="29"/>
  <c r="K40" i="29"/>
  <c r="J40" i="29"/>
  <c r="I40" i="29"/>
  <c r="H40" i="29"/>
  <c r="I40" i="39" s="1"/>
  <c r="G40" i="29"/>
  <c r="H40" i="39" s="1"/>
  <c r="F40" i="29"/>
  <c r="G40" i="39" s="1"/>
  <c r="Q39" i="29"/>
  <c r="P39" i="29"/>
  <c r="O39" i="29"/>
  <c r="N39" i="29"/>
  <c r="M39" i="29"/>
  <c r="L39" i="29"/>
  <c r="K39" i="29"/>
  <c r="J39" i="29"/>
  <c r="I39" i="29"/>
  <c r="G39" i="29"/>
  <c r="H39" i="39" s="1"/>
  <c r="F39" i="29"/>
  <c r="G39" i="39" s="1"/>
  <c r="Q38" i="29"/>
  <c r="P38" i="29"/>
  <c r="O38" i="29"/>
  <c r="N38" i="29"/>
  <c r="M38" i="29"/>
  <c r="L38" i="29"/>
  <c r="K38" i="29"/>
  <c r="J38" i="29"/>
  <c r="I38" i="29"/>
  <c r="H38" i="29"/>
  <c r="I38" i="39" s="1"/>
  <c r="G38" i="29"/>
  <c r="H38" i="39" s="1"/>
  <c r="Q37" i="29"/>
  <c r="P37" i="29"/>
  <c r="O37" i="29"/>
  <c r="N37" i="29"/>
  <c r="M37" i="29"/>
  <c r="L37" i="29"/>
  <c r="K37" i="29"/>
  <c r="J37" i="29"/>
  <c r="I37" i="29"/>
  <c r="H37" i="29"/>
  <c r="I37" i="39" s="1"/>
  <c r="G37" i="29"/>
  <c r="H37" i="39" s="1"/>
  <c r="F37" i="29"/>
  <c r="G37" i="39" s="1"/>
  <c r="Q36" i="29"/>
  <c r="P36" i="29"/>
  <c r="O36" i="29"/>
  <c r="N36" i="29"/>
  <c r="M36" i="29"/>
  <c r="L36" i="29"/>
  <c r="K36" i="29"/>
  <c r="J36" i="29"/>
  <c r="I36" i="29"/>
  <c r="H36" i="29"/>
  <c r="G36" i="29"/>
  <c r="H36" i="39" s="1"/>
  <c r="Q35" i="29"/>
  <c r="P35" i="29"/>
  <c r="O35" i="29"/>
  <c r="N35" i="29"/>
  <c r="M35" i="29"/>
  <c r="L35" i="29"/>
  <c r="K35" i="29"/>
  <c r="J35" i="29"/>
  <c r="I35" i="29"/>
  <c r="H35" i="29"/>
  <c r="I35" i="39" s="1"/>
  <c r="G35" i="29"/>
  <c r="H35" i="39" s="1"/>
  <c r="F35" i="29"/>
  <c r="G35" i="39" s="1"/>
  <c r="Q34" i="29"/>
  <c r="P34" i="29"/>
  <c r="O34" i="29"/>
  <c r="N34" i="29"/>
  <c r="M34" i="29"/>
  <c r="L34" i="29"/>
  <c r="K34" i="29"/>
  <c r="J34" i="29"/>
  <c r="I34" i="29"/>
  <c r="F34" i="29"/>
  <c r="G34" i="39" s="1"/>
  <c r="Q33" i="29"/>
  <c r="P33" i="29"/>
  <c r="O33" i="29"/>
  <c r="N33" i="29"/>
  <c r="M33" i="29"/>
  <c r="L33" i="29"/>
  <c r="K33" i="29"/>
  <c r="J33" i="29"/>
  <c r="I33" i="29"/>
  <c r="G33" i="29"/>
  <c r="H33" i="39" s="1"/>
  <c r="F33" i="29"/>
  <c r="G33" i="39" s="1"/>
  <c r="Q32" i="29"/>
  <c r="P32" i="29"/>
  <c r="O32" i="29"/>
  <c r="N32" i="29"/>
  <c r="M32" i="29"/>
  <c r="L32" i="29"/>
  <c r="K32" i="29"/>
  <c r="J32" i="29"/>
  <c r="I32" i="29"/>
  <c r="H32" i="29"/>
  <c r="I32" i="39" s="1"/>
  <c r="G32" i="29"/>
  <c r="H32" i="39" s="1"/>
  <c r="F32" i="29"/>
  <c r="G32" i="39" s="1"/>
  <c r="Q31" i="29"/>
  <c r="P31" i="29"/>
  <c r="O31" i="29"/>
  <c r="N31" i="29"/>
  <c r="M31" i="29"/>
  <c r="L31" i="29"/>
  <c r="K31" i="29"/>
  <c r="J31" i="29"/>
  <c r="I31" i="29"/>
  <c r="H31" i="29"/>
  <c r="G31" i="29"/>
  <c r="H31" i="39" s="1"/>
  <c r="F31" i="29"/>
  <c r="G31" i="39" s="1"/>
  <c r="Q30" i="29"/>
  <c r="P30" i="29"/>
  <c r="O30" i="29"/>
  <c r="N30" i="29"/>
  <c r="M30" i="29"/>
  <c r="L30" i="29"/>
  <c r="K30" i="29"/>
  <c r="J30" i="29"/>
  <c r="I30" i="29"/>
  <c r="H30" i="29"/>
  <c r="I30" i="39" s="1"/>
  <c r="Q29" i="29"/>
  <c r="P29" i="29"/>
  <c r="O29" i="29"/>
  <c r="N29" i="29"/>
  <c r="M29" i="29"/>
  <c r="L29" i="29"/>
  <c r="K29" i="29"/>
  <c r="J29" i="29"/>
  <c r="I29" i="29"/>
  <c r="H29" i="29"/>
  <c r="I29" i="39" s="1"/>
  <c r="G29" i="29"/>
  <c r="F29" i="29"/>
  <c r="G29" i="39" s="1"/>
  <c r="Q28" i="29"/>
  <c r="P28" i="29"/>
  <c r="O28" i="29"/>
  <c r="N28" i="29"/>
  <c r="M28" i="29"/>
  <c r="L28" i="29"/>
  <c r="K28" i="29"/>
  <c r="J28" i="29"/>
  <c r="I28" i="29"/>
  <c r="H28" i="29"/>
  <c r="I28" i="39" s="1"/>
  <c r="G28" i="29"/>
  <c r="H28" i="39" s="1"/>
  <c r="F28" i="29"/>
  <c r="G28" i="39" s="1"/>
  <c r="Q27" i="29"/>
  <c r="P27" i="29"/>
  <c r="O27" i="29"/>
  <c r="N27" i="29"/>
  <c r="M27" i="29"/>
  <c r="L27" i="29"/>
  <c r="K27" i="29"/>
  <c r="J27" i="29"/>
  <c r="I27" i="29"/>
  <c r="H27" i="29"/>
  <c r="I27" i="39" s="1"/>
  <c r="G27" i="29"/>
  <c r="H27" i="39" s="1"/>
  <c r="BJ169" i="54"/>
  <c r="BE169" i="54"/>
  <c r="BA169" i="54"/>
  <c r="AX169" i="54"/>
  <c r="AV169" i="54"/>
  <c r="AQ169" i="54"/>
  <c r="AM169" i="54"/>
  <c r="AA169" i="54"/>
  <c r="BL169" i="54" s="1"/>
  <c r="Y169" i="54"/>
  <c r="W169" i="54"/>
  <c r="BH169" i="54" s="1"/>
  <c r="T169" i="54"/>
  <c r="R169" i="54"/>
  <c r="BC169" i="54" s="1"/>
  <c r="P169" i="54"/>
  <c r="M169" i="54"/>
  <c r="K169" i="54"/>
  <c r="I169" i="54"/>
  <c r="AT169" i="54" s="1"/>
  <c r="F169" i="54"/>
  <c r="D169" i="54"/>
  <c r="AO169" i="54" s="1"/>
  <c r="B169" i="54"/>
  <c r="BL168" i="54"/>
  <c r="BH168" i="54"/>
  <c r="BE168" i="54"/>
  <c r="BC168" i="54"/>
  <c r="AX168" i="54"/>
  <c r="AT168" i="54"/>
  <c r="AO168" i="54"/>
  <c r="AM168" i="54"/>
  <c r="AA168" i="54"/>
  <c r="Y168" i="54"/>
  <c r="BJ168" i="54" s="1"/>
  <c r="W168" i="54"/>
  <c r="T168" i="54"/>
  <c r="R168" i="54"/>
  <c r="P168" i="54"/>
  <c r="BA168" i="54" s="1"/>
  <c r="M168" i="54"/>
  <c r="K168" i="54"/>
  <c r="AV168" i="54" s="1"/>
  <c r="I168" i="54"/>
  <c r="F168" i="54"/>
  <c r="AQ168" i="54" s="1"/>
  <c r="D168" i="54"/>
  <c r="B168" i="54"/>
  <c r="AD168" i="54" s="1"/>
  <c r="AE168" i="54" s="1"/>
  <c r="BL167" i="54"/>
  <c r="BJ167" i="54"/>
  <c r="BE167" i="54"/>
  <c r="BA167" i="54"/>
  <c r="AV167" i="54"/>
  <c r="AT167" i="54"/>
  <c r="AQ167" i="54"/>
  <c r="AM167" i="54"/>
  <c r="AA167" i="54"/>
  <c r="Y167" i="54"/>
  <c r="W167" i="54"/>
  <c r="BH167" i="54" s="1"/>
  <c r="T167" i="54"/>
  <c r="R167" i="54"/>
  <c r="BC167" i="54" s="1"/>
  <c r="P167" i="54"/>
  <c r="M167" i="54"/>
  <c r="AX167" i="54" s="1"/>
  <c r="K167" i="54"/>
  <c r="I167" i="54"/>
  <c r="F167" i="54"/>
  <c r="D167" i="54"/>
  <c r="AO167" i="54" s="1"/>
  <c r="B167" i="54"/>
  <c r="AC167" i="54" s="1"/>
  <c r="AV166" i="54"/>
  <c r="AA166" i="54"/>
  <c r="BL166" i="54" s="1"/>
  <c r="Y166" i="54"/>
  <c r="BJ166" i="54" s="1"/>
  <c r="W166" i="54"/>
  <c r="BH166" i="54" s="1"/>
  <c r="T166" i="54"/>
  <c r="BE166" i="54" s="1"/>
  <c r="R166" i="54"/>
  <c r="BC166" i="54" s="1"/>
  <c r="P166" i="54"/>
  <c r="BA166" i="54" s="1"/>
  <c r="M166" i="54"/>
  <c r="K166" i="54"/>
  <c r="I166" i="54"/>
  <c r="AT166" i="54" s="1"/>
  <c r="F166" i="54"/>
  <c r="AQ166" i="54" s="1"/>
  <c r="D166" i="54"/>
  <c r="AO166" i="54" s="1"/>
  <c r="B166" i="54"/>
  <c r="AM166" i="54" s="1"/>
  <c r="AV165" i="54"/>
  <c r="AA165" i="54"/>
  <c r="BL165" i="54" s="1"/>
  <c r="Y165" i="54"/>
  <c r="BJ165" i="54" s="1"/>
  <c r="W165" i="54"/>
  <c r="BH165" i="54" s="1"/>
  <c r="T165" i="54"/>
  <c r="BE165" i="54" s="1"/>
  <c r="R165" i="54"/>
  <c r="BC165" i="54" s="1"/>
  <c r="P165" i="54"/>
  <c r="BA165" i="54" s="1"/>
  <c r="M165" i="54"/>
  <c r="AX165" i="54" s="1"/>
  <c r="K165" i="54"/>
  <c r="I165" i="54"/>
  <c r="AT165" i="54" s="1"/>
  <c r="F165" i="54"/>
  <c r="AQ165" i="54" s="1"/>
  <c r="D165" i="54"/>
  <c r="AO165" i="54" s="1"/>
  <c r="B165" i="54"/>
  <c r="AV164" i="54"/>
  <c r="AA164" i="54"/>
  <c r="BL164" i="54" s="1"/>
  <c r="Y164" i="54"/>
  <c r="BJ164" i="54" s="1"/>
  <c r="W164" i="54"/>
  <c r="BH164" i="54" s="1"/>
  <c r="T164" i="54"/>
  <c r="BE164" i="54" s="1"/>
  <c r="R164" i="54"/>
  <c r="BC164" i="54" s="1"/>
  <c r="P164" i="54"/>
  <c r="BA164" i="54" s="1"/>
  <c r="M164" i="54"/>
  <c r="AX164" i="54" s="1"/>
  <c r="K164" i="54"/>
  <c r="I164" i="54"/>
  <c r="AT164" i="54" s="1"/>
  <c r="F164" i="54"/>
  <c r="AQ164" i="54" s="1"/>
  <c r="D164" i="54"/>
  <c r="AO164" i="54" s="1"/>
  <c r="B164" i="54"/>
  <c r="AM164" i="54" s="1"/>
  <c r="BJ163" i="54"/>
  <c r="AQ163" i="54"/>
  <c r="AM163" i="54"/>
  <c r="AA163" i="54"/>
  <c r="BL163" i="54" s="1"/>
  <c r="Y163" i="54"/>
  <c r="W163" i="54"/>
  <c r="BH163" i="54" s="1"/>
  <c r="T163" i="54"/>
  <c r="BE163" i="54" s="1"/>
  <c r="R163" i="54"/>
  <c r="BC163" i="54" s="1"/>
  <c r="P163" i="54"/>
  <c r="BA163" i="54" s="1"/>
  <c r="M163" i="54"/>
  <c r="AX163" i="54" s="1"/>
  <c r="K163" i="54"/>
  <c r="AV163" i="54" s="1"/>
  <c r="I163" i="54"/>
  <c r="AT163" i="54" s="1"/>
  <c r="F163" i="54"/>
  <c r="D163" i="54"/>
  <c r="AO163" i="54" s="1"/>
  <c r="B163" i="54"/>
  <c r="BL162" i="54"/>
  <c r="AX162" i="54"/>
  <c r="AT162" i="54"/>
  <c r="AA162" i="54"/>
  <c r="Y162" i="54"/>
  <c r="BJ162" i="54" s="1"/>
  <c r="W162" i="54"/>
  <c r="BH162" i="54" s="1"/>
  <c r="T162" i="54"/>
  <c r="BE162" i="54" s="1"/>
  <c r="R162" i="54"/>
  <c r="BC162" i="54" s="1"/>
  <c r="P162" i="54"/>
  <c r="BA162" i="54" s="1"/>
  <c r="M162" i="54"/>
  <c r="K162" i="54"/>
  <c r="AV162" i="54" s="1"/>
  <c r="I162" i="54"/>
  <c r="F162" i="54"/>
  <c r="AQ162" i="54" s="1"/>
  <c r="D162" i="54"/>
  <c r="B162" i="54"/>
  <c r="AM162" i="54" s="1"/>
  <c r="BL161" i="54"/>
  <c r="AX161" i="54"/>
  <c r="AT161" i="54"/>
  <c r="AA161" i="54"/>
  <c r="Y161" i="54"/>
  <c r="BJ161" i="54" s="1"/>
  <c r="W161" i="54"/>
  <c r="BH161" i="54" s="1"/>
  <c r="T161" i="54"/>
  <c r="BE161" i="54" s="1"/>
  <c r="R161" i="54"/>
  <c r="BC161" i="54" s="1"/>
  <c r="P161" i="54"/>
  <c r="BA161" i="54" s="1"/>
  <c r="M161" i="54"/>
  <c r="K161" i="54"/>
  <c r="AV161" i="54" s="1"/>
  <c r="I161" i="54"/>
  <c r="F161" i="54"/>
  <c r="AQ161" i="54" s="1"/>
  <c r="D161" i="54"/>
  <c r="AO161" i="54" s="1"/>
  <c r="B161" i="54"/>
  <c r="AD161" i="54" s="1"/>
  <c r="AE161" i="54" s="1"/>
  <c r="BA160" i="54"/>
  <c r="AO160" i="54"/>
  <c r="AM160" i="54"/>
  <c r="AA160" i="54"/>
  <c r="BL160" i="54" s="1"/>
  <c r="Y160" i="54"/>
  <c r="BJ160" i="54" s="1"/>
  <c r="W160" i="54"/>
  <c r="BH160" i="54" s="1"/>
  <c r="T160" i="54"/>
  <c r="BE160" i="54" s="1"/>
  <c r="R160" i="54"/>
  <c r="BC160" i="54" s="1"/>
  <c r="P160" i="54"/>
  <c r="M160" i="54"/>
  <c r="AX160" i="54" s="1"/>
  <c r="K160" i="54"/>
  <c r="AV160" i="54" s="1"/>
  <c r="I160" i="54"/>
  <c r="AT160" i="54" s="1"/>
  <c r="F160" i="54"/>
  <c r="D160" i="54"/>
  <c r="B160" i="54"/>
  <c r="BL159" i="54"/>
  <c r="AV159" i="54"/>
  <c r="AT159" i="54"/>
  <c r="AA159" i="54"/>
  <c r="Y159" i="54"/>
  <c r="BJ159" i="54" s="1"/>
  <c r="W159" i="54"/>
  <c r="BH159" i="54" s="1"/>
  <c r="T159" i="54"/>
  <c r="BE159" i="54" s="1"/>
  <c r="R159" i="54"/>
  <c r="BC159" i="54" s="1"/>
  <c r="P159" i="54"/>
  <c r="BA159" i="54" s="1"/>
  <c r="M159" i="54"/>
  <c r="AX159" i="54" s="1"/>
  <c r="K159" i="54"/>
  <c r="I159" i="54"/>
  <c r="F159" i="54"/>
  <c r="AQ159" i="54" s="1"/>
  <c r="D159" i="54"/>
  <c r="AO159" i="54" s="1"/>
  <c r="B159" i="54"/>
  <c r="AM159" i="54" s="1"/>
  <c r="BH158" i="54"/>
  <c r="AO158" i="54"/>
  <c r="AA158" i="54"/>
  <c r="BL158" i="54" s="1"/>
  <c r="Y158" i="54"/>
  <c r="BJ158" i="54" s="1"/>
  <c r="W158" i="54"/>
  <c r="T158" i="54"/>
  <c r="BE158" i="54" s="1"/>
  <c r="R158" i="54"/>
  <c r="BC158" i="54" s="1"/>
  <c r="P158" i="54"/>
  <c r="BA158" i="54" s="1"/>
  <c r="M158" i="54"/>
  <c r="AX158" i="54" s="1"/>
  <c r="K158" i="54"/>
  <c r="AV158" i="54" s="1"/>
  <c r="I158" i="54"/>
  <c r="AT158" i="54" s="1"/>
  <c r="F158" i="54"/>
  <c r="AQ158" i="54" s="1"/>
  <c r="D158" i="54"/>
  <c r="B158" i="54"/>
  <c r="AM158" i="54" s="1"/>
  <c r="BJ157" i="54"/>
  <c r="BH157" i="54"/>
  <c r="AA157" i="54"/>
  <c r="BL157" i="54" s="1"/>
  <c r="Y157" i="54"/>
  <c r="W157" i="54"/>
  <c r="T157" i="54"/>
  <c r="BE157" i="54" s="1"/>
  <c r="R157" i="54"/>
  <c r="BC157" i="54" s="1"/>
  <c r="P157" i="54"/>
  <c r="BA157" i="54" s="1"/>
  <c r="M157" i="54"/>
  <c r="AX157" i="54" s="1"/>
  <c r="K157" i="54"/>
  <c r="AV157" i="54" s="1"/>
  <c r="I157" i="54"/>
  <c r="AT157" i="54" s="1"/>
  <c r="F157" i="54"/>
  <c r="AQ157" i="54" s="1"/>
  <c r="D157" i="54"/>
  <c r="AO157" i="54" s="1"/>
  <c r="B157" i="54"/>
  <c r="AD157" i="54" s="1"/>
  <c r="AE157" i="54" s="1"/>
  <c r="AV156" i="54"/>
  <c r="AA156" i="54"/>
  <c r="BL156" i="54" s="1"/>
  <c r="Y156" i="54"/>
  <c r="BJ156" i="54" s="1"/>
  <c r="W156" i="54"/>
  <c r="BH156" i="54" s="1"/>
  <c r="T156" i="54"/>
  <c r="BE156" i="54" s="1"/>
  <c r="R156" i="54"/>
  <c r="BC156" i="54" s="1"/>
  <c r="P156" i="54"/>
  <c r="BA156" i="54" s="1"/>
  <c r="M156" i="54"/>
  <c r="AX156" i="54" s="1"/>
  <c r="K156" i="54"/>
  <c r="I156" i="54"/>
  <c r="AT156" i="54" s="1"/>
  <c r="F156" i="54"/>
  <c r="AQ156" i="54" s="1"/>
  <c r="D156" i="54"/>
  <c r="AO156" i="54" s="1"/>
  <c r="B156" i="54"/>
  <c r="AM156" i="54" s="1"/>
  <c r="BJ155" i="54"/>
  <c r="AQ155" i="54"/>
  <c r="AM155" i="54"/>
  <c r="AA155" i="54"/>
  <c r="BL155" i="54" s="1"/>
  <c r="Y155" i="54"/>
  <c r="W155" i="54"/>
  <c r="BH155" i="54" s="1"/>
  <c r="T155" i="54"/>
  <c r="BE155" i="54" s="1"/>
  <c r="R155" i="54"/>
  <c r="BC155" i="54" s="1"/>
  <c r="P155" i="54"/>
  <c r="BA155" i="54" s="1"/>
  <c r="M155" i="54"/>
  <c r="AX155" i="54" s="1"/>
  <c r="K155" i="54"/>
  <c r="AV155" i="54" s="1"/>
  <c r="I155" i="54"/>
  <c r="AT155" i="54" s="1"/>
  <c r="F155" i="54"/>
  <c r="D155" i="54"/>
  <c r="AO155" i="54" s="1"/>
  <c r="B155" i="54"/>
  <c r="BL154" i="54"/>
  <c r="AX154" i="54"/>
  <c r="AT154" i="54"/>
  <c r="AA154" i="54"/>
  <c r="Y154" i="54"/>
  <c r="BJ154" i="54" s="1"/>
  <c r="W154" i="54"/>
  <c r="BH154" i="54" s="1"/>
  <c r="T154" i="54"/>
  <c r="BE154" i="54" s="1"/>
  <c r="R154" i="54"/>
  <c r="BC154" i="54" s="1"/>
  <c r="P154" i="54"/>
  <c r="BA154" i="54" s="1"/>
  <c r="M154" i="54"/>
  <c r="K154" i="54"/>
  <c r="AV154" i="54" s="1"/>
  <c r="I154" i="54"/>
  <c r="F154" i="54"/>
  <c r="AQ154" i="54" s="1"/>
  <c r="D154" i="54"/>
  <c r="B154" i="54"/>
  <c r="AM154" i="54" s="1"/>
  <c r="BL153" i="54"/>
  <c r="AT153" i="54"/>
  <c r="AA153" i="54"/>
  <c r="Y153" i="54"/>
  <c r="BJ153" i="54" s="1"/>
  <c r="W153" i="54"/>
  <c r="BH153" i="54" s="1"/>
  <c r="T153" i="54"/>
  <c r="BE153" i="54" s="1"/>
  <c r="R153" i="54"/>
  <c r="BC153" i="54" s="1"/>
  <c r="P153" i="54"/>
  <c r="BA153" i="54" s="1"/>
  <c r="M153" i="54"/>
  <c r="AX153" i="54" s="1"/>
  <c r="K153" i="54"/>
  <c r="AV153" i="54" s="1"/>
  <c r="I153" i="54"/>
  <c r="F153" i="54"/>
  <c r="AQ153" i="54" s="1"/>
  <c r="D153" i="54"/>
  <c r="AO153" i="54" s="1"/>
  <c r="B153" i="54"/>
  <c r="AD153" i="54" s="1"/>
  <c r="AE153" i="54" s="1"/>
  <c r="BA152" i="54"/>
  <c r="AO152" i="54"/>
  <c r="AM152" i="54"/>
  <c r="AA152" i="54"/>
  <c r="BL152" i="54" s="1"/>
  <c r="Y152" i="54"/>
  <c r="BJ152" i="54" s="1"/>
  <c r="W152" i="54"/>
  <c r="BH152" i="54" s="1"/>
  <c r="T152" i="54"/>
  <c r="BE152" i="54" s="1"/>
  <c r="R152" i="54"/>
  <c r="BC152" i="54" s="1"/>
  <c r="P152" i="54"/>
  <c r="M152" i="54"/>
  <c r="AX152" i="54" s="1"/>
  <c r="K152" i="54"/>
  <c r="AV152" i="54" s="1"/>
  <c r="I152" i="54"/>
  <c r="AT152" i="54" s="1"/>
  <c r="F152" i="54"/>
  <c r="D152" i="54"/>
  <c r="B152" i="54"/>
  <c r="BL126" i="54"/>
  <c r="BJ126" i="54"/>
  <c r="BH126" i="54"/>
  <c r="BE126" i="54"/>
  <c r="BC126" i="54"/>
  <c r="BA126" i="54"/>
  <c r="AX126" i="54"/>
  <c r="AV126" i="54"/>
  <c r="AT126" i="54"/>
  <c r="AQ126" i="54"/>
  <c r="AO126" i="54"/>
  <c r="AM126" i="54"/>
  <c r="AD126" i="54"/>
  <c r="AE126" i="54" s="1"/>
  <c r="BL125" i="54"/>
  <c r="BJ125" i="54"/>
  <c r="BH125" i="54"/>
  <c r="BE125" i="54"/>
  <c r="BC125" i="54"/>
  <c r="BA125" i="54"/>
  <c r="AX125" i="54"/>
  <c r="AV125" i="54"/>
  <c r="AT125" i="54"/>
  <c r="AQ125" i="54"/>
  <c r="AO125" i="54"/>
  <c r="AM125" i="54"/>
  <c r="AD125" i="54"/>
  <c r="AE125" i="54" s="1"/>
  <c r="BL124" i="54"/>
  <c r="BJ124" i="54"/>
  <c r="BH124" i="54"/>
  <c r="BE124" i="54"/>
  <c r="BC124" i="54"/>
  <c r="BA124" i="54"/>
  <c r="AX124" i="54"/>
  <c r="AV124" i="54"/>
  <c r="AT124" i="54"/>
  <c r="AQ124" i="54"/>
  <c r="AO124" i="54"/>
  <c r="AM124" i="54"/>
  <c r="AD124" i="54"/>
  <c r="AE124" i="54" s="1"/>
  <c r="BL123" i="54"/>
  <c r="BJ123" i="54"/>
  <c r="BH123" i="54"/>
  <c r="BE123" i="54"/>
  <c r="BC123" i="54"/>
  <c r="BA123" i="54"/>
  <c r="AX123" i="54"/>
  <c r="AV123" i="54"/>
  <c r="AT123" i="54"/>
  <c r="AQ123" i="54"/>
  <c r="AO123" i="54"/>
  <c r="AM123" i="54"/>
  <c r="AD123" i="54"/>
  <c r="AE123" i="54" s="1"/>
  <c r="BL122" i="54"/>
  <c r="BJ122" i="54"/>
  <c r="BH122" i="54"/>
  <c r="BE122" i="54"/>
  <c r="BC122" i="54"/>
  <c r="BA122" i="54"/>
  <c r="AX122" i="54"/>
  <c r="AV122" i="54"/>
  <c r="AT122" i="54"/>
  <c r="AQ122" i="54"/>
  <c r="AO122" i="54"/>
  <c r="AM122" i="54"/>
  <c r="AE122" i="54"/>
  <c r="AD122" i="54"/>
  <c r="BL121" i="54"/>
  <c r="BJ121" i="54"/>
  <c r="BH121" i="54"/>
  <c r="BE121" i="54"/>
  <c r="BC121" i="54"/>
  <c r="BA121" i="54"/>
  <c r="AX121" i="54"/>
  <c r="AV121" i="54"/>
  <c r="AT121" i="54"/>
  <c r="AQ121" i="54"/>
  <c r="AO121" i="54"/>
  <c r="AM121" i="54"/>
  <c r="AD121" i="54"/>
  <c r="AE121" i="54" s="1"/>
  <c r="BL120" i="54"/>
  <c r="BJ120" i="54"/>
  <c r="BH120" i="54"/>
  <c r="BE120" i="54"/>
  <c r="BC120" i="54"/>
  <c r="BA120" i="54"/>
  <c r="AX120" i="54"/>
  <c r="AV120" i="54"/>
  <c r="AT120" i="54"/>
  <c r="AQ120" i="54"/>
  <c r="AO120" i="54"/>
  <c r="AM120" i="54"/>
  <c r="AD120" i="54"/>
  <c r="AE120" i="54" s="1"/>
  <c r="BL119" i="54"/>
  <c r="BJ119" i="54"/>
  <c r="BH119" i="54"/>
  <c r="BE119" i="54"/>
  <c r="BC119" i="54"/>
  <c r="BA119" i="54"/>
  <c r="AX119" i="54"/>
  <c r="AV119" i="54"/>
  <c r="AT119" i="54"/>
  <c r="AQ119" i="54"/>
  <c r="AO119" i="54"/>
  <c r="AM119" i="54"/>
  <c r="AD119" i="54"/>
  <c r="AE119" i="54" s="1"/>
  <c r="BL118" i="54"/>
  <c r="BJ118" i="54"/>
  <c r="BH118" i="54"/>
  <c r="BE118" i="54"/>
  <c r="BC118" i="54"/>
  <c r="BA118" i="54"/>
  <c r="AX118" i="54"/>
  <c r="AV118" i="54"/>
  <c r="AT118" i="54"/>
  <c r="AQ118" i="54"/>
  <c r="AO118" i="54"/>
  <c r="AM118" i="54"/>
  <c r="AD118" i="54"/>
  <c r="AE118" i="54" s="1"/>
  <c r="BL117" i="54"/>
  <c r="BJ117" i="54"/>
  <c r="BH117" i="54"/>
  <c r="BE117" i="54"/>
  <c r="BC117" i="54"/>
  <c r="BA117" i="54"/>
  <c r="AX117" i="54"/>
  <c r="AV117" i="54"/>
  <c r="AT117" i="54"/>
  <c r="AQ117" i="54"/>
  <c r="AO117" i="54"/>
  <c r="AM117" i="54"/>
  <c r="AD117" i="54"/>
  <c r="AE117" i="54" s="1"/>
  <c r="BL116" i="54"/>
  <c r="BJ116" i="54"/>
  <c r="BH116" i="54"/>
  <c r="BE116" i="54"/>
  <c r="BC116" i="54"/>
  <c r="BA116" i="54"/>
  <c r="AX116" i="54"/>
  <c r="AV116" i="54"/>
  <c r="AT116" i="54"/>
  <c r="AQ116" i="54"/>
  <c r="AO116" i="54"/>
  <c r="AM116" i="54"/>
  <c r="AD116" i="54"/>
  <c r="AE116" i="54" s="1"/>
  <c r="BL115" i="54"/>
  <c r="BJ115" i="54"/>
  <c r="BH115" i="54"/>
  <c r="BE115" i="54"/>
  <c r="BC115" i="54"/>
  <c r="BA115" i="54"/>
  <c r="AX115" i="54"/>
  <c r="AV115" i="54"/>
  <c r="AT115" i="54"/>
  <c r="AQ115" i="54"/>
  <c r="AO115" i="54"/>
  <c r="AM115" i="54"/>
  <c r="AD115" i="54"/>
  <c r="AE115" i="54" s="1"/>
  <c r="BL114" i="54"/>
  <c r="BJ114" i="54"/>
  <c r="BH114" i="54"/>
  <c r="BE114" i="54"/>
  <c r="BC114" i="54"/>
  <c r="BA114" i="54"/>
  <c r="AX114" i="54"/>
  <c r="AV114" i="54"/>
  <c r="AT114" i="54"/>
  <c r="AQ114" i="54"/>
  <c r="AO114" i="54"/>
  <c r="AM114" i="54"/>
  <c r="AD114" i="54"/>
  <c r="AE114" i="54" s="1"/>
  <c r="BL113" i="54"/>
  <c r="BJ113" i="54"/>
  <c r="BH113" i="54"/>
  <c r="BE113" i="54"/>
  <c r="BC113" i="54"/>
  <c r="BA113" i="54"/>
  <c r="AX113" i="54"/>
  <c r="AV113" i="54"/>
  <c r="AT113" i="54"/>
  <c r="AQ113" i="54"/>
  <c r="AO113" i="54"/>
  <c r="AM113" i="54"/>
  <c r="AD113" i="54"/>
  <c r="AE113" i="54" s="1"/>
  <c r="BL112" i="54"/>
  <c r="BJ112" i="54"/>
  <c r="BH112" i="54"/>
  <c r="BE112" i="54"/>
  <c r="BC112" i="54"/>
  <c r="BA112" i="54"/>
  <c r="AX112" i="54"/>
  <c r="AV112" i="54"/>
  <c r="AT112" i="54"/>
  <c r="AQ112" i="54"/>
  <c r="AO112" i="54"/>
  <c r="AM112" i="54"/>
  <c r="AD112" i="54"/>
  <c r="AE112" i="54" s="1"/>
  <c r="BL111" i="54"/>
  <c r="BJ111" i="54"/>
  <c r="BH111" i="54"/>
  <c r="BE111" i="54"/>
  <c r="BC111" i="54"/>
  <c r="BA111" i="54"/>
  <c r="AX111" i="54"/>
  <c r="AV111" i="54"/>
  <c r="AT111" i="54"/>
  <c r="AQ111" i="54"/>
  <c r="AO111" i="54"/>
  <c r="AM111" i="54"/>
  <c r="AD111" i="54"/>
  <c r="AE111" i="54" s="1"/>
  <c r="BL110" i="54"/>
  <c r="BJ110" i="54"/>
  <c r="BH110" i="54"/>
  <c r="BE110" i="54"/>
  <c r="BC110" i="54"/>
  <c r="BA110" i="54"/>
  <c r="AX110" i="54"/>
  <c r="AV110" i="54"/>
  <c r="AT110" i="54"/>
  <c r="AQ110" i="54"/>
  <c r="AO110" i="54"/>
  <c r="AM110" i="54"/>
  <c r="AD110" i="54"/>
  <c r="AE110" i="54" s="1"/>
  <c r="BL109" i="54"/>
  <c r="BJ109" i="54"/>
  <c r="BH109" i="54"/>
  <c r="BE109" i="54"/>
  <c r="BC109" i="54"/>
  <c r="BA109" i="54"/>
  <c r="AX109" i="54"/>
  <c r="AV109" i="54"/>
  <c r="AT109" i="54"/>
  <c r="AQ109" i="54"/>
  <c r="AO109" i="54"/>
  <c r="AM109" i="54"/>
  <c r="AD109" i="54"/>
  <c r="AE109" i="54" s="1"/>
  <c r="BL82" i="54"/>
  <c r="BJ82" i="54"/>
  <c r="BH82" i="54"/>
  <c r="BE82" i="54"/>
  <c r="BC82" i="54"/>
  <c r="BA82" i="54"/>
  <c r="AX82" i="54"/>
  <c r="AV82" i="54"/>
  <c r="AT82" i="54"/>
  <c r="AQ82" i="54"/>
  <c r="AO82" i="54"/>
  <c r="AM82" i="54"/>
  <c r="AD82" i="54"/>
  <c r="AE82" i="54" s="1"/>
  <c r="BL81" i="54"/>
  <c r="BJ81" i="54"/>
  <c r="BH81" i="54"/>
  <c r="BE81" i="54"/>
  <c r="BC81" i="54"/>
  <c r="BA81" i="54"/>
  <c r="AX81" i="54"/>
  <c r="AV81" i="54"/>
  <c r="AT81" i="54"/>
  <c r="AQ81" i="54"/>
  <c r="AM81" i="54"/>
  <c r="AD81" i="54"/>
  <c r="AE81" i="54" s="1"/>
  <c r="BL80" i="54"/>
  <c r="BJ80" i="54"/>
  <c r="BH80" i="54"/>
  <c r="BE80" i="54"/>
  <c r="BC80" i="54"/>
  <c r="BA80" i="54"/>
  <c r="AX80" i="54"/>
  <c r="AV80" i="54"/>
  <c r="AT80" i="54"/>
  <c r="AQ80" i="54"/>
  <c r="AM80" i="54"/>
  <c r="AD80" i="54"/>
  <c r="AE80" i="54" s="1"/>
  <c r="BL79" i="54"/>
  <c r="BJ79" i="54"/>
  <c r="BH79" i="54"/>
  <c r="BE79" i="54"/>
  <c r="BC79" i="54"/>
  <c r="BA79" i="54"/>
  <c r="AX79" i="54"/>
  <c r="AV79" i="54"/>
  <c r="AT79" i="54"/>
  <c r="AQ79" i="54"/>
  <c r="AM79" i="54"/>
  <c r="AD79" i="54"/>
  <c r="AE79" i="54" s="1"/>
  <c r="BL78" i="54"/>
  <c r="BJ78" i="54"/>
  <c r="BH78" i="54"/>
  <c r="BE78" i="54"/>
  <c r="BC78" i="54"/>
  <c r="BA78" i="54"/>
  <c r="AX78" i="54"/>
  <c r="AV78" i="54"/>
  <c r="AT78" i="54"/>
  <c r="AQ78" i="54"/>
  <c r="AM78" i="54"/>
  <c r="AD78" i="54"/>
  <c r="AE78" i="54" s="1"/>
  <c r="BL77" i="54"/>
  <c r="BJ77" i="54"/>
  <c r="BH77" i="54"/>
  <c r="BE77" i="54"/>
  <c r="BC77" i="54"/>
  <c r="BA77" i="54"/>
  <c r="AX77" i="54"/>
  <c r="AV77" i="54"/>
  <c r="AT77" i="54"/>
  <c r="AQ77" i="54"/>
  <c r="AO77" i="54"/>
  <c r="AM77" i="54"/>
  <c r="AD77" i="54"/>
  <c r="AE77" i="54" s="1"/>
  <c r="BL76" i="54"/>
  <c r="BJ76" i="54"/>
  <c r="BH76" i="54"/>
  <c r="BE76" i="54"/>
  <c r="BC76" i="54"/>
  <c r="BA76" i="54"/>
  <c r="AX76" i="54"/>
  <c r="AV76" i="54"/>
  <c r="AT76" i="54"/>
  <c r="AQ76" i="54"/>
  <c r="AO76" i="54"/>
  <c r="AM76" i="54"/>
  <c r="AD76" i="54"/>
  <c r="AE76" i="54" s="1"/>
  <c r="BL75" i="54"/>
  <c r="BJ75" i="54"/>
  <c r="BH75" i="54"/>
  <c r="BE75" i="54"/>
  <c r="BC75" i="54"/>
  <c r="BA75" i="54"/>
  <c r="AX75" i="54"/>
  <c r="AV75" i="54"/>
  <c r="AT75" i="54"/>
  <c r="AQ75" i="54"/>
  <c r="AO75" i="54"/>
  <c r="AM75" i="54"/>
  <c r="AD75" i="54"/>
  <c r="AE75" i="54" s="1"/>
  <c r="BL74" i="54"/>
  <c r="BJ74" i="54"/>
  <c r="BH74" i="54"/>
  <c r="BE74" i="54"/>
  <c r="BC74" i="54"/>
  <c r="BA74" i="54"/>
  <c r="AX74" i="54"/>
  <c r="AV74" i="54"/>
  <c r="AT74" i="54"/>
  <c r="AQ74" i="54"/>
  <c r="AO74" i="54"/>
  <c r="AM74" i="54"/>
  <c r="AD74" i="54"/>
  <c r="AE74" i="54" s="1"/>
  <c r="BL73" i="54"/>
  <c r="BJ73" i="54"/>
  <c r="BH73" i="54"/>
  <c r="BE73" i="54"/>
  <c r="BC73" i="54"/>
  <c r="BA73" i="54"/>
  <c r="AX73" i="54"/>
  <c r="AV73" i="54"/>
  <c r="AT73" i="54"/>
  <c r="AQ73" i="54"/>
  <c r="AO73" i="54"/>
  <c r="AM73" i="54"/>
  <c r="AD73" i="54"/>
  <c r="AE73" i="54" s="1"/>
  <c r="BL72" i="54"/>
  <c r="BJ72" i="54"/>
  <c r="BH72" i="54"/>
  <c r="BE72" i="54"/>
  <c r="BC72" i="54"/>
  <c r="BA72" i="54"/>
  <c r="AX72" i="54"/>
  <c r="AV72" i="54"/>
  <c r="AT72" i="54"/>
  <c r="AQ72" i="54"/>
  <c r="AO72" i="54"/>
  <c r="AM72" i="54"/>
  <c r="AD72" i="54"/>
  <c r="AE72" i="54" s="1"/>
  <c r="BL71" i="54"/>
  <c r="BJ71" i="54"/>
  <c r="BH71" i="54"/>
  <c r="BE71" i="54"/>
  <c r="BC71" i="54"/>
  <c r="BA71" i="54"/>
  <c r="AX71" i="54"/>
  <c r="AV71" i="54"/>
  <c r="AT71" i="54"/>
  <c r="AQ71" i="54"/>
  <c r="AO71" i="54"/>
  <c r="AM71" i="54"/>
  <c r="AD71" i="54"/>
  <c r="AE71" i="54" s="1"/>
  <c r="BL70" i="54"/>
  <c r="BJ70" i="54"/>
  <c r="BH70" i="54"/>
  <c r="BE70" i="54"/>
  <c r="BC70" i="54"/>
  <c r="BA70" i="54"/>
  <c r="AX70" i="54"/>
  <c r="AV70" i="54"/>
  <c r="AT70" i="54"/>
  <c r="AQ70" i="54"/>
  <c r="AO70" i="54"/>
  <c r="AM70" i="54"/>
  <c r="AD70" i="54"/>
  <c r="AE70" i="54" s="1"/>
  <c r="BL69" i="54"/>
  <c r="BJ69" i="54"/>
  <c r="BH69" i="54"/>
  <c r="BE69" i="54"/>
  <c r="BC69" i="54"/>
  <c r="BA69" i="54"/>
  <c r="AX69" i="54"/>
  <c r="AV69" i="54"/>
  <c r="AT69" i="54"/>
  <c r="AQ69" i="54"/>
  <c r="AO69" i="54"/>
  <c r="AM69" i="54"/>
  <c r="AD69" i="54"/>
  <c r="AE69" i="54" s="1"/>
  <c r="BL68" i="54"/>
  <c r="BJ68" i="54"/>
  <c r="BH68" i="54"/>
  <c r="BE68" i="54"/>
  <c r="BC68" i="54"/>
  <c r="BA68" i="54"/>
  <c r="AX68" i="54"/>
  <c r="AV68" i="54"/>
  <c r="AT68" i="54"/>
  <c r="AQ68" i="54"/>
  <c r="AO68" i="54"/>
  <c r="AM68" i="54"/>
  <c r="AD68" i="54"/>
  <c r="AE68" i="54" s="1"/>
  <c r="BL67" i="54"/>
  <c r="BJ67" i="54"/>
  <c r="BH67" i="54"/>
  <c r="BE67" i="54"/>
  <c r="BC67" i="54"/>
  <c r="BA67" i="54"/>
  <c r="AX67" i="54"/>
  <c r="AV67" i="54"/>
  <c r="AT67" i="54"/>
  <c r="AQ67" i="54"/>
  <c r="AO67" i="54"/>
  <c r="AM67" i="54"/>
  <c r="AD67" i="54"/>
  <c r="AE67" i="54" s="1"/>
  <c r="BL66" i="54"/>
  <c r="BJ66" i="54"/>
  <c r="BH66" i="54"/>
  <c r="BE66" i="54"/>
  <c r="BC66" i="54"/>
  <c r="BA66" i="54"/>
  <c r="AX66" i="54"/>
  <c r="AV66" i="54"/>
  <c r="AT66" i="54"/>
  <c r="AQ66" i="54"/>
  <c r="AO66" i="54"/>
  <c r="AM66" i="54"/>
  <c r="AD66" i="54"/>
  <c r="AE66" i="54" s="1"/>
  <c r="BL65" i="54"/>
  <c r="BJ65" i="54"/>
  <c r="BH65" i="54"/>
  <c r="BE65" i="54"/>
  <c r="BC65" i="54"/>
  <c r="BA65" i="54"/>
  <c r="AX65" i="54"/>
  <c r="AV65" i="54"/>
  <c r="AT65" i="54"/>
  <c r="AQ65" i="54"/>
  <c r="AO65" i="54"/>
  <c r="AM65" i="54"/>
  <c r="AD65" i="54"/>
  <c r="AE65" i="54" s="1"/>
  <c r="BL37" i="54"/>
  <c r="BJ37" i="54"/>
  <c r="BH37" i="54"/>
  <c r="BE37" i="54"/>
  <c r="BC37" i="54"/>
  <c r="BA37" i="54"/>
  <c r="AX37" i="54"/>
  <c r="AV37" i="54"/>
  <c r="AT37" i="54"/>
  <c r="AQ37" i="54"/>
  <c r="AO37" i="54"/>
  <c r="AM37" i="54"/>
  <c r="AD37" i="54"/>
  <c r="AE37" i="54" s="1"/>
  <c r="BL36" i="54"/>
  <c r="BJ36" i="54"/>
  <c r="BH36" i="54"/>
  <c r="BE36" i="54"/>
  <c r="BC36" i="54"/>
  <c r="BA36" i="54"/>
  <c r="AX36" i="54"/>
  <c r="AV36" i="54"/>
  <c r="AT36" i="54"/>
  <c r="AQ36" i="54"/>
  <c r="AO36" i="54"/>
  <c r="AM36" i="54"/>
  <c r="AD36" i="54"/>
  <c r="AE36" i="54" s="1"/>
  <c r="BL35" i="54"/>
  <c r="BJ35" i="54"/>
  <c r="BH35" i="54"/>
  <c r="BE35" i="54"/>
  <c r="BC35" i="54"/>
  <c r="BA35" i="54"/>
  <c r="AX35" i="54"/>
  <c r="AV35" i="54"/>
  <c r="AT35" i="54"/>
  <c r="AQ35" i="54"/>
  <c r="AO35" i="54"/>
  <c r="AM35" i="54"/>
  <c r="AD35" i="54"/>
  <c r="AE35" i="54" s="1"/>
  <c r="BL34" i="54"/>
  <c r="BJ34" i="54"/>
  <c r="BH34" i="54"/>
  <c r="BE34" i="54"/>
  <c r="BC34" i="54"/>
  <c r="BA34" i="54"/>
  <c r="AX34" i="54"/>
  <c r="AV34" i="54"/>
  <c r="AT34" i="54"/>
  <c r="AQ34" i="54"/>
  <c r="AO34" i="54"/>
  <c r="AM34" i="54"/>
  <c r="AD34" i="54"/>
  <c r="AE34" i="54" s="1"/>
  <c r="BL33" i="54"/>
  <c r="BJ33" i="54"/>
  <c r="BH33" i="54"/>
  <c r="BE33" i="54"/>
  <c r="BC33" i="54"/>
  <c r="BA33" i="54"/>
  <c r="AX33" i="54"/>
  <c r="AV33" i="54"/>
  <c r="AT33" i="54"/>
  <c r="AQ33" i="54"/>
  <c r="AO33" i="54"/>
  <c r="AM33" i="54"/>
  <c r="AD33" i="54"/>
  <c r="AE33" i="54" s="1"/>
  <c r="BL32" i="54"/>
  <c r="BJ32" i="54"/>
  <c r="BH32" i="54"/>
  <c r="BE32" i="54"/>
  <c r="BC32" i="54"/>
  <c r="BA32" i="54"/>
  <c r="AX32" i="54"/>
  <c r="AV32" i="54"/>
  <c r="AT32" i="54"/>
  <c r="AQ32" i="54"/>
  <c r="AO32" i="54"/>
  <c r="AM32" i="54"/>
  <c r="AD32" i="54"/>
  <c r="AE32" i="54" s="1"/>
  <c r="BL31" i="54"/>
  <c r="BJ31" i="54"/>
  <c r="BH31" i="54"/>
  <c r="BE31" i="54"/>
  <c r="BC31" i="54"/>
  <c r="BA31" i="54"/>
  <c r="AX31" i="54"/>
  <c r="AV31" i="54"/>
  <c r="AT31" i="54"/>
  <c r="AQ31" i="54"/>
  <c r="AO31" i="54"/>
  <c r="AM31" i="54"/>
  <c r="AD31" i="54"/>
  <c r="AE31" i="54" s="1"/>
  <c r="BL30" i="54"/>
  <c r="BJ30" i="54"/>
  <c r="BH30" i="54"/>
  <c r="BE30" i="54"/>
  <c r="BC30" i="54"/>
  <c r="BA30" i="54"/>
  <c r="AX30" i="54"/>
  <c r="AV30" i="54"/>
  <c r="AT30" i="54"/>
  <c r="AQ30" i="54"/>
  <c r="AO30" i="54"/>
  <c r="AM30" i="54"/>
  <c r="AD30" i="54"/>
  <c r="AE30" i="54" s="1"/>
  <c r="BL29" i="54"/>
  <c r="BJ29" i="54"/>
  <c r="BH29" i="54"/>
  <c r="BE29" i="54"/>
  <c r="BC29" i="54"/>
  <c r="BA29" i="54"/>
  <c r="AX29" i="54"/>
  <c r="AV29" i="54"/>
  <c r="AT29" i="54"/>
  <c r="AQ29" i="54"/>
  <c r="AO29" i="54"/>
  <c r="AM29" i="54"/>
  <c r="AD29" i="54"/>
  <c r="AE29" i="54" s="1"/>
  <c r="BL28" i="54"/>
  <c r="BJ28" i="54"/>
  <c r="BH28" i="54"/>
  <c r="BE28" i="54"/>
  <c r="BC28" i="54"/>
  <c r="BA28" i="54"/>
  <c r="AX28" i="54"/>
  <c r="AV28" i="54"/>
  <c r="AT28" i="54"/>
  <c r="AQ28" i="54"/>
  <c r="AO28" i="54"/>
  <c r="AM28" i="54"/>
  <c r="AD28" i="54"/>
  <c r="AE28" i="54" s="1"/>
  <c r="BL27" i="54"/>
  <c r="BJ27" i="54"/>
  <c r="BH27" i="54"/>
  <c r="BE27" i="54"/>
  <c r="BC27" i="54"/>
  <c r="BA27" i="54"/>
  <c r="AX27" i="54"/>
  <c r="AV27" i="54"/>
  <c r="AT27" i="54"/>
  <c r="AQ27" i="54"/>
  <c r="AO27" i="54"/>
  <c r="AM27" i="54"/>
  <c r="AD27" i="54"/>
  <c r="AE27" i="54" s="1"/>
  <c r="BL26" i="54"/>
  <c r="BJ26" i="54"/>
  <c r="BH26" i="54"/>
  <c r="BE26" i="54"/>
  <c r="BC26" i="54"/>
  <c r="BA26" i="54"/>
  <c r="AX26" i="54"/>
  <c r="AV26" i="54"/>
  <c r="AT26" i="54"/>
  <c r="AQ26" i="54"/>
  <c r="AO26" i="54"/>
  <c r="AM26" i="54"/>
  <c r="AD26" i="54"/>
  <c r="AE26" i="54" s="1"/>
  <c r="BL25" i="54"/>
  <c r="BJ25" i="54"/>
  <c r="BH25" i="54"/>
  <c r="BE25" i="54"/>
  <c r="BC25" i="54"/>
  <c r="BA25" i="54"/>
  <c r="AX25" i="54"/>
  <c r="AV25" i="54"/>
  <c r="AT25" i="54"/>
  <c r="AQ25" i="54"/>
  <c r="AO25" i="54"/>
  <c r="AM25" i="54"/>
  <c r="AD25" i="54"/>
  <c r="AE25" i="54" s="1"/>
  <c r="BL24" i="54"/>
  <c r="BJ24" i="54"/>
  <c r="BH24" i="54"/>
  <c r="BE24" i="54"/>
  <c r="BC24" i="54"/>
  <c r="BA24" i="54"/>
  <c r="AX24" i="54"/>
  <c r="AV24" i="54"/>
  <c r="AT24" i="54"/>
  <c r="AQ24" i="54"/>
  <c r="AO24" i="54"/>
  <c r="AM24" i="54"/>
  <c r="AD24" i="54"/>
  <c r="AE24" i="54" s="1"/>
  <c r="BL23" i="54"/>
  <c r="BJ23" i="54"/>
  <c r="BH23" i="54"/>
  <c r="BE23" i="54"/>
  <c r="BC23" i="54"/>
  <c r="BA23" i="54"/>
  <c r="AX23" i="54"/>
  <c r="AV23" i="54"/>
  <c r="AT23" i="54"/>
  <c r="AQ23" i="54"/>
  <c r="AO23" i="54"/>
  <c r="AM23" i="54"/>
  <c r="AD23" i="54"/>
  <c r="AE23" i="54" s="1"/>
  <c r="BL22" i="54"/>
  <c r="BJ22" i="54"/>
  <c r="BH22" i="54"/>
  <c r="BE22" i="54"/>
  <c r="BC22" i="54"/>
  <c r="BA22" i="54"/>
  <c r="AX22" i="54"/>
  <c r="AV22" i="54"/>
  <c r="AT22" i="54"/>
  <c r="AQ22" i="54"/>
  <c r="AO22" i="54"/>
  <c r="AM22" i="54"/>
  <c r="AD22" i="54"/>
  <c r="AE22" i="54" s="1"/>
  <c r="BL21" i="54"/>
  <c r="BJ21" i="54"/>
  <c r="BH21" i="54"/>
  <c r="BE21" i="54"/>
  <c r="BC21" i="54"/>
  <c r="BA21" i="54"/>
  <c r="AX21" i="54"/>
  <c r="AV21" i="54"/>
  <c r="AT21" i="54"/>
  <c r="AQ21" i="54"/>
  <c r="AO21" i="54"/>
  <c r="AM21" i="54"/>
  <c r="AD21" i="54"/>
  <c r="AE21" i="54" s="1"/>
  <c r="BL20" i="54"/>
  <c r="BJ20" i="54"/>
  <c r="BH20" i="54"/>
  <c r="BE20" i="54"/>
  <c r="BC20" i="54"/>
  <c r="BA20" i="54"/>
  <c r="AX20" i="54"/>
  <c r="AV20" i="54"/>
  <c r="AT20" i="54"/>
  <c r="AQ20" i="54"/>
  <c r="AO20" i="54"/>
  <c r="AM20" i="54"/>
  <c r="AD20" i="54"/>
  <c r="AE20" i="54" s="1"/>
  <c r="T27" i="27"/>
  <c r="T28" i="27"/>
  <c r="T29" i="27"/>
  <c r="T30" i="27"/>
  <c r="T31" i="27"/>
  <c r="T32" i="27"/>
  <c r="T33" i="27"/>
  <c r="U33" i="37" s="1"/>
  <c r="T34" i="27"/>
  <c r="T35" i="27"/>
  <c r="U35" i="37" s="1"/>
  <c r="T36" i="27"/>
  <c r="T37" i="27"/>
  <c r="T38" i="27"/>
  <c r="T39" i="27"/>
  <c r="T40" i="27"/>
  <c r="T41" i="27"/>
  <c r="T42" i="27"/>
  <c r="T43" i="27"/>
  <c r="T44" i="27"/>
  <c r="S27" i="27"/>
  <c r="S28" i="27"/>
  <c r="T28" i="37" s="1"/>
  <c r="S29" i="27"/>
  <c r="S30" i="27"/>
  <c r="S31" i="27"/>
  <c r="S32" i="27"/>
  <c r="S33" i="27"/>
  <c r="S34" i="27"/>
  <c r="S35" i="27"/>
  <c r="S36" i="27"/>
  <c r="T36" i="37" s="1"/>
  <c r="S37" i="27"/>
  <c r="S38" i="27"/>
  <c r="S39" i="27"/>
  <c r="S40" i="27"/>
  <c r="S41" i="27"/>
  <c r="S42" i="27"/>
  <c r="S43" i="27"/>
  <c r="S44" i="27"/>
  <c r="R29" i="27"/>
  <c r="S29" i="37" s="1"/>
  <c r="R30" i="27"/>
  <c r="S30" i="37" s="1"/>
  <c r="R31" i="27"/>
  <c r="S31" i="37" s="1"/>
  <c r="R32" i="27"/>
  <c r="R33" i="27"/>
  <c r="R34" i="27"/>
  <c r="R35" i="27"/>
  <c r="R36" i="27"/>
  <c r="R37" i="27"/>
  <c r="S37" i="37" s="1"/>
  <c r="R38" i="27"/>
  <c r="S38" i="37" s="1"/>
  <c r="R39" i="27"/>
  <c r="S39" i="37" s="1"/>
  <c r="R40" i="27"/>
  <c r="R41" i="27"/>
  <c r="R42" i="27"/>
  <c r="R43" i="27"/>
  <c r="R44" i="27"/>
  <c r="R27" i="27"/>
  <c r="R28" i="27"/>
  <c r="S28" i="37" s="1"/>
  <c r="S27" i="37"/>
  <c r="S32" i="37"/>
  <c r="S33" i="37"/>
  <c r="S34" i="37"/>
  <c r="S35" i="37"/>
  <c r="S36" i="37"/>
  <c r="S40" i="37"/>
  <c r="S41" i="37"/>
  <c r="S42" i="37"/>
  <c r="S43" i="37"/>
  <c r="S44" i="37"/>
  <c r="R44" i="38"/>
  <c r="Q44" i="38"/>
  <c r="P44" i="38"/>
  <c r="O44" i="38"/>
  <c r="N44" i="38"/>
  <c r="M44" i="38"/>
  <c r="L44" i="38"/>
  <c r="K44" i="38"/>
  <c r="J44" i="38"/>
  <c r="I44" i="38"/>
  <c r="H44" i="38"/>
  <c r="G44" i="38"/>
  <c r="R43" i="38"/>
  <c r="Q43" i="38"/>
  <c r="P43" i="38"/>
  <c r="O43" i="38"/>
  <c r="N43" i="38"/>
  <c r="M43" i="38"/>
  <c r="L43" i="38"/>
  <c r="K43" i="38"/>
  <c r="J43" i="38"/>
  <c r="I43" i="38"/>
  <c r="H43" i="38"/>
  <c r="G43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R38" i="38"/>
  <c r="Q38" i="38"/>
  <c r="P38" i="38"/>
  <c r="O38" i="38"/>
  <c r="N38" i="38"/>
  <c r="M38" i="38"/>
  <c r="L38" i="38"/>
  <c r="K38" i="38"/>
  <c r="J38" i="38"/>
  <c r="I38" i="38"/>
  <c r="H38" i="38"/>
  <c r="G38" i="38"/>
  <c r="R37" i="38"/>
  <c r="Q37" i="38"/>
  <c r="P37" i="38"/>
  <c r="O37" i="38"/>
  <c r="N37" i="38"/>
  <c r="M37" i="38"/>
  <c r="L37" i="38"/>
  <c r="K37" i="38"/>
  <c r="J37" i="38"/>
  <c r="I37" i="38"/>
  <c r="H37" i="38"/>
  <c r="G37" i="38"/>
  <c r="R36" i="38"/>
  <c r="Q36" i="38"/>
  <c r="P36" i="38"/>
  <c r="O36" i="38"/>
  <c r="N36" i="38"/>
  <c r="M36" i="38"/>
  <c r="L36" i="38"/>
  <c r="K36" i="38"/>
  <c r="J36" i="38"/>
  <c r="I36" i="38"/>
  <c r="H36" i="38"/>
  <c r="G36" i="38"/>
  <c r="R35" i="38"/>
  <c r="Q35" i="38"/>
  <c r="P35" i="38"/>
  <c r="O35" i="38"/>
  <c r="N35" i="38"/>
  <c r="M35" i="38"/>
  <c r="L35" i="38"/>
  <c r="K35" i="38"/>
  <c r="J35" i="38"/>
  <c r="I35" i="38"/>
  <c r="H35" i="38"/>
  <c r="G35" i="38"/>
  <c r="R34" i="38"/>
  <c r="Q34" i="38"/>
  <c r="P34" i="38"/>
  <c r="O34" i="38"/>
  <c r="N34" i="38"/>
  <c r="M34" i="38"/>
  <c r="L34" i="38"/>
  <c r="K34" i="38"/>
  <c r="J34" i="38"/>
  <c r="I34" i="38"/>
  <c r="H34" i="38"/>
  <c r="G34" i="38"/>
  <c r="R33" i="38"/>
  <c r="Q33" i="38"/>
  <c r="P33" i="38"/>
  <c r="O33" i="38"/>
  <c r="N33" i="38"/>
  <c r="M33" i="38"/>
  <c r="L33" i="38"/>
  <c r="K33" i="38"/>
  <c r="J33" i="38"/>
  <c r="I33" i="38"/>
  <c r="H33" i="38"/>
  <c r="G33" i="38"/>
  <c r="R32" i="38"/>
  <c r="Q32" i="38"/>
  <c r="P32" i="38"/>
  <c r="O32" i="38"/>
  <c r="N32" i="38"/>
  <c r="M32" i="38"/>
  <c r="L32" i="38"/>
  <c r="K32" i="38"/>
  <c r="J32" i="38"/>
  <c r="I32" i="38"/>
  <c r="H32" i="38"/>
  <c r="G32" i="38"/>
  <c r="R31" i="38"/>
  <c r="Q31" i="38"/>
  <c r="P31" i="38"/>
  <c r="O31" i="38"/>
  <c r="N31" i="38"/>
  <c r="M31" i="38"/>
  <c r="L31" i="38"/>
  <c r="K31" i="38"/>
  <c r="J31" i="38"/>
  <c r="I31" i="38"/>
  <c r="H31" i="38"/>
  <c r="G31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Q44" i="28"/>
  <c r="P44" i="28"/>
  <c r="O44" i="28"/>
  <c r="N44" i="28"/>
  <c r="M44" i="28"/>
  <c r="L44" i="28"/>
  <c r="K44" i="28"/>
  <c r="J44" i="28"/>
  <c r="I44" i="28"/>
  <c r="Q43" i="28"/>
  <c r="P43" i="28"/>
  <c r="O43" i="28"/>
  <c r="N43" i="28"/>
  <c r="M43" i="28"/>
  <c r="L43" i="28"/>
  <c r="K43" i="28"/>
  <c r="J43" i="28"/>
  <c r="I43" i="28"/>
  <c r="Q42" i="28"/>
  <c r="P42" i="28"/>
  <c r="O42" i="28"/>
  <c r="N42" i="28"/>
  <c r="M42" i="28"/>
  <c r="L42" i="28"/>
  <c r="K42" i="28"/>
  <c r="J42" i="28"/>
  <c r="I42" i="28"/>
  <c r="Q41" i="28"/>
  <c r="P41" i="28"/>
  <c r="O41" i="28"/>
  <c r="N41" i="28"/>
  <c r="M41" i="28"/>
  <c r="L41" i="28"/>
  <c r="K41" i="28"/>
  <c r="J41" i="28"/>
  <c r="I41" i="28"/>
  <c r="Q40" i="28"/>
  <c r="P40" i="28"/>
  <c r="O40" i="28"/>
  <c r="N40" i="28"/>
  <c r="M40" i="28"/>
  <c r="L40" i="28"/>
  <c r="K40" i="28"/>
  <c r="J40" i="28"/>
  <c r="I40" i="28"/>
  <c r="Q39" i="28"/>
  <c r="P39" i="28"/>
  <c r="O39" i="28"/>
  <c r="N39" i="28"/>
  <c r="M39" i="28"/>
  <c r="L39" i="28"/>
  <c r="K39" i="28"/>
  <c r="J39" i="28"/>
  <c r="I39" i="28"/>
  <c r="Q38" i="28"/>
  <c r="P38" i="28"/>
  <c r="O38" i="28"/>
  <c r="N38" i="28"/>
  <c r="M38" i="28"/>
  <c r="L38" i="28"/>
  <c r="K38" i="28"/>
  <c r="J38" i="28"/>
  <c r="I38" i="28"/>
  <c r="Q37" i="28"/>
  <c r="P37" i="28"/>
  <c r="O37" i="28"/>
  <c r="N37" i="28"/>
  <c r="M37" i="28"/>
  <c r="L37" i="28"/>
  <c r="K37" i="28"/>
  <c r="J37" i="28"/>
  <c r="I37" i="28"/>
  <c r="U36" i="38"/>
  <c r="T36" i="38"/>
  <c r="Q36" i="28"/>
  <c r="P36" i="28"/>
  <c r="O36" i="28"/>
  <c r="N36" i="28"/>
  <c r="M36" i="28"/>
  <c r="L36" i="28"/>
  <c r="K36" i="28"/>
  <c r="J36" i="28"/>
  <c r="I36" i="28"/>
  <c r="U35" i="38"/>
  <c r="T35" i="38"/>
  <c r="S35" i="38"/>
  <c r="Q35" i="28"/>
  <c r="P35" i="28"/>
  <c r="O35" i="28"/>
  <c r="N35" i="28"/>
  <c r="M35" i="28"/>
  <c r="L35" i="28"/>
  <c r="K35" i="28"/>
  <c r="J35" i="28"/>
  <c r="I35" i="28"/>
  <c r="Q34" i="28"/>
  <c r="P34" i="28"/>
  <c r="O34" i="28"/>
  <c r="N34" i="28"/>
  <c r="M34" i="28"/>
  <c r="L34" i="28"/>
  <c r="K34" i="28"/>
  <c r="J34" i="28"/>
  <c r="I34" i="28"/>
  <c r="T33" i="38"/>
  <c r="S33" i="38"/>
  <c r="Q33" i="28"/>
  <c r="P33" i="28"/>
  <c r="O33" i="28"/>
  <c r="N33" i="28"/>
  <c r="M33" i="28"/>
  <c r="L33" i="28"/>
  <c r="K33" i="28"/>
  <c r="J33" i="28"/>
  <c r="I33" i="28"/>
  <c r="U32" i="38"/>
  <c r="T32" i="38"/>
  <c r="S32" i="38"/>
  <c r="Q32" i="28"/>
  <c r="P32" i="28"/>
  <c r="O32" i="28"/>
  <c r="N32" i="28"/>
  <c r="M32" i="28"/>
  <c r="L32" i="28"/>
  <c r="K32" i="28"/>
  <c r="J32" i="28"/>
  <c r="I32" i="28"/>
  <c r="U31" i="38"/>
  <c r="T31" i="38"/>
  <c r="S31" i="38"/>
  <c r="Q31" i="28"/>
  <c r="P31" i="28"/>
  <c r="O31" i="28"/>
  <c r="N31" i="28"/>
  <c r="M31" i="28"/>
  <c r="L31" i="28"/>
  <c r="K31" i="28"/>
  <c r="J31" i="28"/>
  <c r="I31" i="28"/>
  <c r="U30" i="38"/>
  <c r="T30" i="38"/>
  <c r="Q30" i="28"/>
  <c r="P30" i="28"/>
  <c r="O30" i="28"/>
  <c r="N30" i="28"/>
  <c r="M30" i="28"/>
  <c r="L30" i="28"/>
  <c r="K30" i="28"/>
  <c r="J30" i="28"/>
  <c r="I30" i="28"/>
  <c r="Q29" i="28"/>
  <c r="P29" i="28"/>
  <c r="O29" i="28"/>
  <c r="N29" i="28"/>
  <c r="M29" i="28"/>
  <c r="L29" i="28"/>
  <c r="K29" i="28"/>
  <c r="J29" i="28"/>
  <c r="I29" i="28"/>
  <c r="U28" i="38"/>
  <c r="T28" i="38"/>
  <c r="S28" i="38"/>
  <c r="Q28" i="28"/>
  <c r="P28" i="28"/>
  <c r="O28" i="28"/>
  <c r="N28" i="28"/>
  <c r="M28" i="28"/>
  <c r="L28" i="28"/>
  <c r="K28" i="28"/>
  <c r="J28" i="28"/>
  <c r="I28" i="28"/>
  <c r="U27" i="38"/>
  <c r="T27" i="38"/>
  <c r="S27" i="38"/>
  <c r="Q27" i="28"/>
  <c r="P27" i="28"/>
  <c r="O27" i="28"/>
  <c r="N27" i="28"/>
  <c r="M27" i="28"/>
  <c r="L27" i="28"/>
  <c r="K27" i="28"/>
  <c r="J27" i="28"/>
  <c r="I27" i="28"/>
  <c r="BA169" i="53"/>
  <c r="AX169" i="53"/>
  <c r="AV169" i="53"/>
  <c r="AA169" i="53"/>
  <c r="BL169" i="53" s="1"/>
  <c r="Y169" i="53"/>
  <c r="BJ169" i="53" s="1"/>
  <c r="W169" i="53"/>
  <c r="BH169" i="53" s="1"/>
  <c r="T169" i="53"/>
  <c r="BE169" i="53" s="1"/>
  <c r="R169" i="53"/>
  <c r="BC169" i="53" s="1"/>
  <c r="P169" i="53"/>
  <c r="M169" i="53"/>
  <c r="K169" i="53"/>
  <c r="I169" i="53"/>
  <c r="AT169" i="53" s="1"/>
  <c r="F169" i="53"/>
  <c r="AQ169" i="53" s="1"/>
  <c r="D169" i="53"/>
  <c r="AO169" i="53" s="1"/>
  <c r="B169" i="53"/>
  <c r="AM169" i="53" s="1"/>
  <c r="BH168" i="53"/>
  <c r="BE168" i="53"/>
  <c r="BC168" i="53"/>
  <c r="AO168" i="53"/>
  <c r="AM168" i="53"/>
  <c r="AA168" i="53"/>
  <c r="BL168" i="53" s="1"/>
  <c r="Y168" i="53"/>
  <c r="BJ168" i="53" s="1"/>
  <c r="W168" i="53"/>
  <c r="T168" i="53"/>
  <c r="R168" i="53"/>
  <c r="P168" i="53"/>
  <c r="BA168" i="53" s="1"/>
  <c r="M168" i="53"/>
  <c r="AX168" i="53" s="1"/>
  <c r="K168" i="53"/>
  <c r="AV168" i="53" s="1"/>
  <c r="I168" i="53"/>
  <c r="AT168" i="53" s="1"/>
  <c r="F168" i="53"/>
  <c r="AQ168" i="53" s="1"/>
  <c r="D168" i="53"/>
  <c r="B168" i="53"/>
  <c r="AD168" i="53" s="1"/>
  <c r="AE168" i="53" s="1"/>
  <c r="BL167" i="53"/>
  <c r="BJ167" i="53"/>
  <c r="AV167" i="53"/>
  <c r="AT167" i="53"/>
  <c r="AQ167" i="53"/>
  <c r="AA167" i="53"/>
  <c r="Y167" i="53"/>
  <c r="W167" i="53"/>
  <c r="BH167" i="53" s="1"/>
  <c r="T167" i="53"/>
  <c r="BE167" i="53" s="1"/>
  <c r="R167" i="53"/>
  <c r="BC167" i="53" s="1"/>
  <c r="P167" i="53"/>
  <c r="BA167" i="53" s="1"/>
  <c r="M167" i="53"/>
  <c r="AX167" i="53" s="1"/>
  <c r="K167" i="53"/>
  <c r="I167" i="53"/>
  <c r="F167" i="53"/>
  <c r="D167" i="53"/>
  <c r="AO167" i="53" s="1"/>
  <c r="B167" i="53"/>
  <c r="AM167" i="53" s="1"/>
  <c r="AM166" i="53"/>
  <c r="AA166" i="53"/>
  <c r="BL166" i="53" s="1"/>
  <c r="Y166" i="53"/>
  <c r="BJ166" i="53" s="1"/>
  <c r="W166" i="53"/>
  <c r="BH166" i="53" s="1"/>
  <c r="T166" i="53"/>
  <c r="BE166" i="53" s="1"/>
  <c r="R166" i="53"/>
  <c r="BC166" i="53" s="1"/>
  <c r="P166" i="53"/>
  <c r="BA166" i="53" s="1"/>
  <c r="M166" i="53"/>
  <c r="AX166" i="53" s="1"/>
  <c r="K166" i="53"/>
  <c r="AV166" i="53" s="1"/>
  <c r="I166" i="53"/>
  <c r="AT166" i="53" s="1"/>
  <c r="F166" i="53"/>
  <c r="AQ166" i="53" s="1"/>
  <c r="D166" i="53"/>
  <c r="AO166" i="53" s="1"/>
  <c r="B166" i="53"/>
  <c r="BH165" i="53"/>
  <c r="AT165" i="53"/>
  <c r="AA165" i="53"/>
  <c r="BL165" i="53" s="1"/>
  <c r="Y165" i="53"/>
  <c r="BJ165" i="53" s="1"/>
  <c r="W165" i="53"/>
  <c r="T165" i="53"/>
  <c r="BE165" i="53" s="1"/>
  <c r="R165" i="53"/>
  <c r="BC165" i="53" s="1"/>
  <c r="P165" i="53"/>
  <c r="BA165" i="53" s="1"/>
  <c r="M165" i="53"/>
  <c r="AX165" i="53" s="1"/>
  <c r="K165" i="53"/>
  <c r="AV165" i="53" s="1"/>
  <c r="I165" i="53"/>
  <c r="F165" i="53"/>
  <c r="AQ165" i="53" s="1"/>
  <c r="D165" i="53"/>
  <c r="AO165" i="53" s="1"/>
  <c r="B165" i="53"/>
  <c r="BJ164" i="53"/>
  <c r="BA164" i="53"/>
  <c r="AV164" i="53"/>
  <c r="AA164" i="53"/>
  <c r="BL164" i="53" s="1"/>
  <c r="Y164" i="53"/>
  <c r="W164" i="53"/>
  <c r="BH164" i="53" s="1"/>
  <c r="T164" i="53"/>
  <c r="BE164" i="53" s="1"/>
  <c r="R164" i="53"/>
  <c r="BC164" i="53" s="1"/>
  <c r="P164" i="53"/>
  <c r="M164" i="53"/>
  <c r="AX164" i="53" s="1"/>
  <c r="K164" i="53"/>
  <c r="I164" i="53"/>
  <c r="AT164" i="53" s="1"/>
  <c r="F164" i="53"/>
  <c r="AQ164" i="53" s="1"/>
  <c r="D164" i="53"/>
  <c r="AO164" i="53" s="1"/>
  <c r="B164" i="53"/>
  <c r="AM164" i="53" s="1"/>
  <c r="AA163" i="53"/>
  <c r="BL163" i="53" s="1"/>
  <c r="Y163" i="53"/>
  <c r="BJ163" i="53" s="1"/>
  <c r="W163" i="53"/>
  <c r="BH163" i="53" s="1"/>
  <c r="T163" i="53"/>
  <c r="BE163" i="53" s="1"/>
  <c r="R163" i="53"/>
  <c r="BC163" i="53" s="1"/>
  <c r="P163" i="53"/>
  <c r="BA163" i="53" s="1"/>
  <c r="M163" i="53"/>
  <c r="AX163" i="53" s="1"/>
  <c r="K163" i="53"/>
  <c r="AV163" i="53" s="1"/>
  <c r="I163" i="53"/>
  <c r="AT163" i="53" s="1"/>
  <c r="F163" i="53"/>
  <c r="AQ163" i="53" s="1"/>
  <c r="D163" i="53"/>
  <c r="AO163" i="53" s="1"/>
  <c r="B163" i="53"/>
  <c r="AM163" i="53" s="1"/>
  <c r="AT162" i="53"/>
  <c r="AQ162" i="53"/>
  <c r="AM162" i="53"/>
  <c r="AA162" i="53"/>
  <c r="BL162" i="53" s="1"/>
  <c r="Y162" i="53"/>
  <c r="BJ162" i="53" s="1"/>
  <c r="W162" i="53"/>
  <c r="BH162" i="53" s="1"/>
  <c r="T162" i="53"/>
  <c r="BE162" i="53" s="1"/>
  <c r="R162" i="53"/>
  <c r="BC162" i="53" s="1"/>
  <c r="P162" i="53"/>
  <c r="BA162" i="53" s="1"/>
  <c r="M162" i="53"/>
  <c r="AX162" i="53" s="1"/>
  <c r="K162" i="53"/>
  <c r="AV162" i="53" s="1"/>
  <c r="I162" i="53"/>
  <c r="F162" i="53"/>
  <c r="D162" i="53"/>
  <c r="AO162" i="53" s="1"/>
  <c r="B162" i="53"/>
  <c r="AT161" i="53"/>
  <c r="AA161" i="53"/>
  <c r="BL161" i="53" s="1"/>
  <c r="Y161" i="53"/>
  <c r="BJ161" i="53" s="1"/>
  <c r="W161" i="53"/>
  <c r="BH161" i="53" s="1"/>
  <c r="T161" i="53"/>
  <c r="BE161" i="53" s="1"/>
  <c r="R161" i="53"/>
  <c r="BC161" i="53" s="1"/>
  <c r="P161" i="53"/>
  <c r="BA161" i="53" s="1"/>
  <c r="M161" i="53"/>
  <c r="AX161" i="53" s="1"/>
  <c r="K161" i="53"/>
  <c r="I161" i="53"/>
  <c r="F161" i="53"/>
  <c r="AQ161" i="53" s="1"/>
  <c r="D161" i="53"/>
  <c r="AO161" i="53" s="1"/>
  <c r="B161" i="53"/>
  <c r="AM161" i="53" s="1"/>
  <c r="BA160" i="53"/>
  <c r="AA160" i="53"/>
  <c r="BL160" i="53" s="1"/>
  <c r="Y160" i="53"/>
  <c r="BJ160" i="53" s="1"/>
  <c r="W160" i="53"/>
  <c r="BH160" i="53" s="1"/>
  <c r="T160" i="53"/>
  <c r="BE160" i="53" s="1"/>
  <c r="R160" i="53"/>
  <c r="BC160" i="53" s="1"/>
  <c r="P160" i="53"/>
  <c r="M160" i="53"/>
  <c r="AX160" i="53" s="1"/>
  <c r="K160" i="53"/>
  <c r="AV160" i="53" s="1"/>
  <c r="I160" i="53"/>
  <c r="AT160" i="53" s="1"/>
  <c r="F160" i="53"/>
  <c r="AQ160" i="53" s="1"/>
  <c r="D160" i="53"/>
  <c r="AO160" i="53" s="1"/>
  <c r="B160" i="53"/>
  <c r="AC160" i="53" s="1"/>
  <c r="AO159" i="53"/>
  <c r="AA159" i="53"/>
  <c r="BL159" i="53" s="1"/>
  <c r="Y159" i="53"/>
  <c r="BJ159" i="53" s="1"/>
  <c r="W159" i="53"/>
  <c r="BH159" i="53" s="1"/>
  <c r="T159" i="53"/>
  <c r="BE159" i="53" s="1"/>
  <c r="R159" i="53"/>
  <c r="BC159" i="53" s="1"/>
  <c r="P159" i="53"/>
  <c r="BA159" i="53" s="1"/>
  <c r="M159" i="53"/>
  <c r="AX159" i="53" s="1"/>
  <c r="K159" i="53"/>
  <c r="AV159" i="53" s="1"/>
  <c r="I159" i="53"/>
  <c r="AT159" i="53" s="1"/>
  <c r="F159" i="53"/>
  <c r="AQ159" i="53" s="1"/>
  <c r="D159" i="53"/>
  <c r="B159" i="53"/>
  <c r="AM159" i="53" s="1"/>
  <c r="AM158" i="53"/>
  <c r="AD158" i="53"/>
  <c r="AE158" i="53" s="1"/>
  <c r="AA158" i="53"/>
  <c r="BL158" i="53" s="1"/>
  <c r="Y158" i="53"/>
  <c r="BJ158" i="53" s="1"/>
  <c r="W158" i="53"/>
  <c r="BH158" i="53" s="1"/>
  <c r="T158" i="53"/>
  <c r="BE158" i="53" s="1"/>
  <c r="R158" i="53"/>
  <c r="BC158" i="53" s="1"/>
  <c r="P158" i="53"/>
  <c r="BA158" i="53" s="1"/>
  <c r="M158" i="53"/>
  <c r="AX158" i="53" s="1"/>
  <c r="K158" i="53"/>
  <c r="AV158" i="53" s="1"/>
  <c r="I158" i="53"/>
  <c r="AT158" i="53" s="1"/>
  <c r="F158" i="53"/>
  <c r="AQ158" i="53" s="1"/>
  <c r="D158" i="53"/>
  <c r="AO158" i="53" s="1"/>
  <c r="B158" i="53"/>
  <c r="BJ157" i="53"/>
  <c r="BH157" i="53"/>
  <c r="BC157" i="53"/>
  <c r="AA157" i="53"/>
  <c r="BL157" i="53" s="1"/>
  <c r="Y157" i="53"/>
  <c r="W157" i="53"/>
  <c r="T157" i="53"/>
  <c r="BE157" i="53" s="1"/>
  <c r="R157" i="53"/>
  <c r="P157" i="53"/>
  <c r="BA157" i="53" s="1"/>
  <c r="M157" i="53"/>
  <c r="AX157" i="53" s="1"/>
  <c r="K157" i="53"/>
  <c r="AV157" i="53" s="1"/>
  <c r="I157" i="53"/>
  <c r="AT157" i="53" s="1"/>
  <c r="F157" i="53"/>
  <c r="AQ157" i="53" s="1"/>
  <c r="D157" i="53"/>
  <c r="AO157" i="53" s="1"/>
  <c r="B157" i="53"/>
  <c r="BJ156" i="53"/>
  <c r="BA156" i="53"/>
  <c r="AA156" i="53"/>
  <c r="BL156" i="53" s="1"/>
  <c r="Y156" i="53"/>
  <c r="W156" i="53"/>
  <c r="BH156" i="53" s="1"/>
  <c r="T156" i="53"/>
  <c r="BE156" i="53" s="1"/>
  <c r="R156" i="53"/>
  <c r="BC156" i="53" s="1"/>
  <c r="P156" i="53"/>
  <c r="M156" i="53"/>
  <c r="AX156" i="53" s="1"/>
  <c r="K156" i="53"/>
  <c r="AV156" i="53" s="1"/>
  <c r="I156" i="53"/>
  <c r="AT156" i="53" s="1"/>
  <c r="F156" i="53"/>
  <c r="AQ156" i="53" s="1"/>
  <c r="D156" i="53"/>
  <c r="AO156" i="53" s="1"/>
  <c r="B156" i="53"/>
  <c r="AM156" i="53" s="1"/>
  <c r="AM155" i="53"/>
  <c r="AA155" i="53"/>
  <c r="BL155" i="53" s="1"/>
  <c r="Y155" i="53"/>
  <c r="BJ155" i="53" s="1"/>
  <c r="W155" i="53"/>
  <c r="BH155" i="53" s="1"/>
  <c r="T155" i="53"/>
  <c r="BE155" i="53" s="1"/>
  <c r="R155" i="53"/>
  <c r="BC155" i="53" s="1"/>
  <c r="P155" i="53"/>
  <c r="BA155" i="53" s="1"/>
  <c r="M155" i="53"/>
  <c r="AX155" i="53" s="1"/>
  <c r="K155" i="53"/>
  <c r="AV155" i="53" s="1"/>
  <c r="I155" i="53"/>
  <c r="AT155" i="53" s="1"/>
  <c r="F155" i="53"/>
  <c r="AQ155" i="53" s="1"/>
  <c r="D155" i="53"/>
  <c r="AO155" i="53" s="1"/>
  <c r="B155" i="53"/>
  <c r="AV154" i="53"/>
  <c r="AT154" i="53"/>
  <c r="AQ154" i="53"/>
  <c r="AA154" i="53"/>
  <c r="BL154" i="53" s="1"/>
  <c r="Y154" i="53"/>
  <c r="BJ154" i="53" s="1"/>
  <c r="W154" i="53"/>
  <c r="BH154" i="53" s="1"/>
  <c r="T154" i="53"/>
  <c r="BE154" i="53" s="1"/>
  <c r="R154" i="53"/>
  <c r="BC154" i="53" s="1"/>
  <c r="P154" i="53"/>
  <c r="BA154" i="53" s="1"/>
  <c r="M154" i="53"/>
  <c r="AX154" i="53" s="1"/>
  <c r="K154" i="53"/>
  <c r="I154" i="53"/>
  <c r="F154" i="53"/>
  <c r="D154" i="53"/>
  <c r="AO154" i="53" s="1"/>
  <c r="B154" i="53"/>
  <c r="BL153" i="53"/>
  <c r="BA153" i="53"/>
  <c r="AA153" i="53"/>
  <c r="Y153" i="53"/>
  <c r="BJ153" i="53" s="1"/>
  <c r="W153" i="53"/>
  <c r="BH153" i="53" s="1"/>
  <c r="T153" i="53"/>
  <c r="BE153" i="53" s="1"/>
  <c r="R153" i="53"/>
  <c r="BC153" i="53" s="1"/>
  <c r="P153" i="53"/>
  <c r="M153" i="53"/>
  <c r="AX153" i="53" s="1"/>
  <c r="K153" i="53"/>
  <c r="I153" i="53"/>
  <c r="AT153" i="53" s="1"/>
  <c r="F153" i="53"/>
  <c r="AQ153" i="53" s="1"/>
  <c r="D153" i="53"/>
  <c r="AO153" i="53" s="1"/>
  <c r="B153" i="53"/>
  <c r="AM153" i="53" s="1"/>
  <c r="AA152" i="53"/>
  <c r="BL152" i="53" s="1"/>
  <c r="Y152" i="53"/>
  <c r="BJ152" i="53" s="1"/>
  <c r="W152" i="53"/>
  <c r="BH152" i="53" s="1"/>
  <c r="T152" i="53"/>
  <c r="BE152" i="53" s="1"/>
  <c r="R152" i="53"/>
  <c r="BC152" i="53" s="1"/>
  <c r="P152" i="53"/>
  <c r="BA152" i="53" s="1"/>
  <c r="M152" i="53"/>
  <c r="AX152" i="53" s="1"/>
  <c r="K152" i="53"/>
  <c r="AV152" i="53" s="1"/>
  <c r="I152" i="53"/>
  <c r="AT152" i="53" s="1"/>
  <c r="F152" i="53"/>
  <c r="AQ152" i="53" s="1"/>
  <c r="D152" i="53"/>
  <c r="AO152" i="53" s="1"/>
  <c r="B152" i="53"/>
  <c r="AM152" i="53" s="1"/>
  <c r="BL126" i="53"/>
  <c r="BJ126" i="53"/>
  <c r="BH126" i="53"/>
  <c r="BE126" i="53"/>
  <c r="BC126" i="53"/>
  <c r="BA126" i="53"/>
  <c r="AX126" i="53"/>
  <c r="AV126" i="53"/>
  <c r="AT126" i="53"/>
  <c r="AQ126" i="53"/>
  <c r="AO126" i="53"/>
  <c r="AM126" i="53"/>
  <c r="AD126" i="53"/>
  <c r="AE126" i="53" s="1"/>
  <c r="BL125" i="53"/>
  <c r="BJ125" i="53"/>
  <c r="BH125" i="53"/>
  <c r="BE125" i="53"/>
  <c r="BC125" i="53"/>
  <c r="BA125" i="53"/>
  <c r="AX125" i="53"/>
  <c r="AV125" i="53"/>
  <c r="AT125" i="53"/>
  <c r="AQ125" i="53"/>
  <c r="AO125" i="53"/>
  <c r="AM125" i="53"/>
  <c r="AD125" i="53"/>
  <c r="AE125" i="53" s="1"/>
  <c r="BL124" i="53"/>
  <c r="BJ124" i="53"/>
  <c r="BH124" i="53"/>
  <c r="BE124" i="53"/>
  <c r="BC124" i="53"/>
  <c r="BA124" i="53"/>
  <c r="AX124" i="53"/>
  <c r="AV124" i="53"/>
  <c r="AT124" i="53"/>
  <c r="AQ124" i="53"/>
  <c r="AO124" i="53"/>
  <c r="AM124" i="53"/>
  <c r="AD124" i="53"/>
  <c r="AE124" i="53" s="1"/>
  <c r="BL123" i="53"/>
  <c r="BJ123" i="53"/>
  <c r="BH123" i="53"/>
  <c r="BE123" i="53"/>
  <c r="BC123" i="53"/>
  <c r="BA123" i="53"/>
  <c r="AX123" i="53"/>
  <c r="AV123" i="53"/>
  <c r="AT123" i="53"/>
  <c r="AQ123" i="53"/>
  <c r="AO123" i="53"/>
  <c r="AM123" i="53"/>
  <c r="AD123" i="53"/>
  <c r="AE123" i="53" s="1"/>
  <c r="BL122" i="53"/>
  <c r="BJ122" i="53"/>
  <c r="BH122" i="53"/>
  <c r="BE122" i="53"/>
  <c r="BC122" i="53"/>
  <c r="BA122" i="53"/>
  <c r="AX122" i="53"/>
  <c r="AV122" i="53"/>
  <c r="AT122" i="53"/>
  <c r="AQ122" i="53"/>
  <c r="AO122" i="53"/>
  <c r="AM122" i="53"/>
  <c r="AD122" i="53"/>
  <c r="AE122" i="53" s="1"/>
  <c r="BL121" i="53"/>
  <c r="BJ121" i="53"/>
  <c r="BH121" i="53"/>
  <c r="BE121" i="53"/>
  <c r="BC121" i="53"/>
  <c r="BA121" i="53"/>
  <c r="AX121" i="53"/>
  <c r="AV121" i="53"/>
  <c r="AT121" i="53"/>
  <c r="AQ121" i="53"/>
  <c r="AO121" i="53"/>
  <c r="AM121" i="53"/>
  <c r="AD121" i="53"/>
  <c r="AE121" i="53" s="1"/>
  <c r="BL120" i="53"/>
  <c r="BJ120" i="53"/>
  <c r="BH120" i="53"/>
  <c r="BE120" i="53"/>
  <c r="BC120" i="53"/>
  <c r="BA120" i="53"/>
  <c r="AX120" i="53"/>
  <c r="AV120" i="53"/>
  <c r="AT120" i="53"/>
  <c r="AQ120" i="53"/>
  <c r="AO120" i="53"/>
  <c r="AM120" i="53"/>
  <c r="AD120" i="53"/>
  <c r="AE120" i="53" s="1"/>
  <c r="BL119" i="53"/>
  <c r="BJ119" i="53"/>
  <c r="BH119" i="53"/>
  <c r="BE119" i="53"/>
  <c r="BC119" i="53"/>
  <c r="BA119" i="53"/>
  <c r="AX119" i="53"/>
  <c r="AV119" i="53"/>
  <c r="AT119" i="53"/>
  <c r="AQ119" i="53"/>
  <c r="AO119" i="53"/>
  <c r="AM119" i="53"/>
  <c r="AD119" i="53"/>
  <c r="AE119" i="53" s="1"/>
  <c r="BL118" i="53"/>
  <c r="BJ118" i="53"/>
  <c r="BH118" i="53"/>
  <c r="BE118" i="53"/>
  <c r="BC118" i="53"/>
  <c r="BA118" i="53"/>
  <c r="AX118" i="53"/>
  <c r="AV118" i="53"/>
  <c r="AT118" i="53"/>
  <c r="AQ118" i="53"/>
  <c r="AO118" i="53"/>
  <c r="AM118" i="53"/>
  <c r="AD118" i="53"/>
  <c r="AE118" i="53" s="1"/>
  <c r="BL117" i="53"/>
  <c r="BJ117" i="53"/>
  <c r="BH117" i="53"/>
  <c r="BE117" i="53"/>
  <c r="BC117" i="53"/>
  <c r="BA117" i="53"/>
  <c r="AX117" i="53"/>
  <c r="AV117" i="53"/>
  <c r="AT117" i="53"/>
  <c r="AQ117" i="53"/>
  <c r="AO117" i="53"/>
  <c r="AM117" i="53"/>
  <c r="AD117" i="53"/>
  <c r="AE117" i="53" s="1"/>
  <c r="BL116" i="53"/>
  <c r="BJ116" i="53"/>
  <c r="BH116" i="53"/>
  <c r="BE116" i="53"/>
  <c r="BC116" i="53"/>
  <c r="BA116" i="53"/>
  <c r="AX116" i="53"/>
  <c r="AV116" i="53"/>
  <c r="AT116" i="53"/>
  <c r="AQ116" i="53"/>
  <c r="AO116" i="53"/>
  <c r="AM116" i="53"/>
  <c r="AD116" i="53"/>
  <c r="AE116" i="53" s="1"/>
  <c r="BL115" i="53"/>
  <c r="BJ115" i="53"/>
  <c r="BH115" i="53"/>
  <c r="BE115" i="53"/>
  <c r="BC115" i="53"/>
  <c r="BA115" i="53"/>
  <c r="AX115" i="53"/>
  <c r="AV115" i="53"/>
  <c r="AT115" i="53"/>
  <c r="AQ115" i="53"/>
  <c r="AO115" i="53"/>
  <c r="AM115" i="53"/>
  <c r="AD115" i="53"/>
  <c r="AE115" i="53" s="1"/>
  <c r="BL114" i="53"/>
  <c r="BJ114" i="53"/>
  <c r="BH114" i="53"/>
  <c r="BE114" i="53"/>
  <c r="BC114" i="53"/>
  <c r="BA114" i="53"/>
  <c r="AX114" i="53"/>
  <c r="AV114" i="53"/>
  <c r="AT114" i="53"/>
  <c r="AQ114" i="53"/>
  <c r="AO114" i="53"/>
  <c r="AM114" i="53"/>
  <c r="AD114" i="53"/>
  <c r="AE114" i="53" s="1"/>
  <c r="BL113" i="53"/>
  <c r="BJ113" i="53"/>
  <c r="BH113" i="53"/>
  <c r="BE113" i="53"/>
  <c r="BC113" i="53"/>
  <c r="BA113" i="53"/>
  <c r="AX113" i="53"/>
  <c r="AV113" i="53"/>
  <c r="AT113" i="53"/>
  <c r="AQ113" i="53"/>
  <c r="AO113" i="53"/>
  <c r="AM113" i="53"/>
  <c r="AD113" i="53"/>
  <c r="AE113" i="53" s="1"/>
  <c r="BL112" i="53"/>
  <c r="BJ112" i="53"/>
  <c r="BH112" i="53"/>
  <c r="BE112" i="53"/>
  <c r="BC112" i="53"/>
  <c r="BA112" i="53"/>
  <c r="AX112" i="53"/>
  <c r="AV112" i="53"/>
  <c r="AT112" i="53"/>
  <c r="AQ112" i="53"/>
  <c r="AO112" i="53"/>
  <c r="AM112" i="53"/>
  <c r="AD112" i="53"/>
  <c r="AE112" i="53" s="1"/>
  <c r="BL111" i="53"/>
  <c r="BJ111" i="53"/>
  <c r="BH111" i="53"/>
  <c r="BE111" i="53"/>
  <c r="BC111" i="53"/>
  <c r="BA111" i="53"/>
  <c r="AX111" i="53"/>
  <c r="AV111" i="53"/>
  <c r="AT111" i="53"/>
  <c r="AQ111" i="53"/>
  <c r="AO111" i="53"/>
  <c r="AM111" i="53"/>
  <c r="AD111" i="53"/>
  <c r="AE111" i="53" s="1"/>
  <c r="BL110" i="53"/>
  <c r="BJ110" i="53"/>
  <c r="BH110" i="53"/>
  <c r="BE110" i="53"/>
  <c r="BC110" i="53"/>
  <c r="BA110" i="53"/>
  <c r="AX110" i="53"/>
  <c r="AV110" i="53"/>
  <c r="AT110" i="53"/>
  <c r="AQ110" i="53"/>
  <c r="AO110" i="53"/>
  <c r="AM110" i="53"/>
  <c r="AD110" i="53"/>
  <c r="AE110" i="53" s="1"/>
  <c r="BL109" i="53"/>
  <c r="BJ109" i="53"/>
  <c r="BH109" i="53"/>
  <c r="BE109" i="53"/>
  <c r="BC109" i="53"/>
  <c r="BA109" i="53"/>
  <c r="AX109" i="53"/>
  <c r="AV109" i="53"/>
  <c r="AT109" i="53"/>
  <c r="AQ109" i="53"/>
  <c r="AO109" i="53"/>
  <c r="AM109" i="53"/>
  <c r="AD109" i="53"/>
  <c r="AE109" i="53" s="1"/>
  <c r="BL82" i="53"/>
  <c r="BJ82" i="53"/>
  <c r="BH82" i="53"/>
  <c r="BE82" i="53"/>
  <c r="BC82" i="53"/>
  <c r="BA82" i="53"/>
  <c r="AX82" i="53"/>
  <c r="AV82" i="53"/>
  <c r="AT82" i="53"/>
  <c r="AQ82" i="53"/>
  <c r="AO82" i="53"/>
  <c r="AM82" i="53"/>
  <c r="AD82" i="53"/>
  <c r="AE82" i="53" s="1"/>
  <c r="BL81" i="53"/>
  <c r="BJ81" i="53"/>
  <c r="BH81" i="53"/>
  <c r="BE81" i="53"/>
  <c r="BC81" i="53"/>
  <c r="BA81" i="53"/>
  <c r="AX81" i="53"/>
  <c r="AV81" i="53"/>
  <c r="AT81" i="53"/>
  <c r="AQ81" i="53"/>
  <c r="AM81" i="53"/>
  <c r="AD81" i="53"/>
  <c r="AE81" i="53" s="1"/>
  <c r="BL80" i="53"/>
  <c r="BJ80" i="53"/>
  <c r="BH80" i="53"/>
  <c r="BE80" i="53"/>
  <c r="BC80" i="53"/>
  <c r="BA80" i="53"/>
  <c r="AX80" i="53"/>
  <c r="AV80" i="53"/>
  <c r="AT80" i="53"/>
  <c r="AQ80" i="53"/>
  <c r="AO80" i="53"/>
  <c r="AM80" i="53"/>
  <c r="AD80" i="53"/>
  <c r="AE80" i="53" s="1"/>
  <c r="BL79" i="53"/>
  <c r="BJ79" i="53"/>
  <c r="BH79" i="53"/>
  <c r="BE79" i="53"/>
  <c r="BC79" i="53"/>
  <c r="BA79" i="53"/>
  <c r="AX79" i="53"/>
  <c r="AV79" i="53"/>
  <c r="AT79" i="53"/>
  <c r="AQ79" i="53"/>
  <c r="AO79" i="53"/>
  <c r="AM79" i="53"/>
  <c r="AD79" i="53"/>
  <c r="AE79" i="53" s="1"/>
  <c r="BL78" i="53"/>
  <c r="BJ78" i="53"/>
  <c r="BH78" i="53"/>
  <c r="BE78" i="53"/>
  <c r="BC78" i="53"/>
  <c r="BA78" i="53"/>
  <c r="AX78" i="53"/>
  <c r="AV78" i="53"/>
  <c r="AT78" i="53"/>
  <c r="AQ78" i="53"/>
  <c r="AM78" i="53"/>
  <c r="AD78" i="53"/>
  <c r="AE78" i="53" s="1"/>
  <c r="BL77" i="53"/>
  <c r="BJ77" i="53"/>
  <c r="BH77" i="53"/>
  <c r="BE77" i="53"/>
  <c r="BC77" i="53"/>
  <c r="BA77" i="53"/>
  <c r="AX77" i="53"/>
  <c r="AV77" i="53"/>
  <c r="AT77" i="53"/>
  <c r="AQ77" i="53"/>
  <c r="AO77" i="53"/>
  <c r="AM77" i="53"/>
  <c r="AD77" i="53"/>
  <c r="AE77" i="53" s="1"/>
  <c r="BL76" i="53"/>
  <c r="BJ76" i="53"/>
  <c r="BH76" i="53"/>
  <c r="BE76" i="53"/>
  <c r="BC76" i="53"/>
  <c r="BA76" i="53"/>
  <c r="AX76" i="53"/>
  <c r="AV76" i="53"/>
  <c r="AT76" i="53"/>
  <c r="AQ76" i="53"/>
  <c r="AO76" i="53"/>
  <c r="AM76" i="53"/>
  <c r="AD76" i="53"/>
  <c r="AE76" i="53" s="1"/>
  <c r="BL75" i="53"/>
  <c r="BJ75" i="53"/>
  <c r="BH75" i="53"/>
  <c r="BE75" i="53"/>
  <c r="BC75" i="53"/>
  <c r="BA75" i="53"/>
  <c r="AX75" i="53"/>
  <c r="AV75" i="53"/>
  <c r="AT75" i="53"/>
  <c r="AQ75" i="53"/>
  <c r="AO75" i="53"/>
  <c r="AM75" i="53"/>
  <c r="AD75" i="53"/>
  <c r="AE75" i="53" s="1"/>
  <c r="BL74" i="53"/>
  <c r="BJ74" i="53"/>
  <c r="BH74" i="53"/>
  <c r="BE74" i="53"/>
  <c r="BC74" i="53"/>
  <c r="BA74" i="53"/>
  <c r="AX74" i="53"/>
  <c r="AV74" i="53"/>
  <c r="AT74" i="53"/>
  <c r="AQ74" i="53"/>
  <c r="AO74" i="53"/>
  <c r="AM74" i="53"/>
  <c r="AD74" i="53"/>
  <c r="AE74" i="53" s="1"/>
  <c r="BL73" i="53"/>
  <c r="BJ73" i="53"/>
  <c r="BH73" i="53"/>
  <c r="BE73" i="53"/>
  <c r="BC73" i="53"/>
  <c r="BA73" i="53"/>
  <c r="AX73" i="53"/>
  <c r="AV73" i="53"/>
  <c r="AT73" i="53"/>
  <c r="AQ73" i="53"/>
  <c r="AO73" i="53"/>
  <c r="AM73" i="53"/>
  <c r="AD73" i="53"/>
  <c r="AE73" i="53" s="1"/>
  <c r="BL72" i="53"/>
  <c r="BJ72" i="53"/>
  <c r="BH72" i="53"/>
  <c r="BE72" i="53"/>
  <c r="BC72" i="53"/>
  <c r="BA72" i="53"/>
  <c r="AX72" i="53"/>
  <c r="AV72" i="53"/>
  <c r="AT72" i="53"/>
  <c r="AQ72" i="53"/>
  <c r="AO72" i="53"/>
  <c r="AM72" i="53"/>
  <c r="AD72" i="53"/>
  <c r="AE72" i="53" s="1"/>
  <c r="BL71" i="53"/>
  <c r="BJ71" i="53"/>
  <c r="BH71" i="53"/>
  <c r="BE71" i="53"/>
  <c r="BC71" i="53"/>
  <c r="BA71" i="53"/>
  <c r="AX71" i="53"/>
  <c r="AV71" i="53"/>
  <c r="AT71" i="53"/>
  <c r="AQ71" i="53"/>
  <c r="AO71" i="53"/>
  <c r="AM71" i="53"/>
  <c r="AD71" i="53"/>
  <c r="AE71" i="53" s="1"/>
  <c r="BL70" i="53"/>
  <c r="BJ70" i="53"/>
  <c r="BH70" i="53"/>
  <c r="BE70" i="53"/>
  <c r="BC70" i="53"/>
  <c r="BA70" i="53"/>
  <c r="AX70" i="53"/>
  <c r="AV70" i="53"/>
  <c r="AT70" i="53"/>
  <c r="AQ70" i="53"/>
  <c r="AO70" i="53"/>
  <c r="AM70" i="53"/>
  <c r="AD70" i="53"/>
  <c r="AE70" i="53" s="1"/>
  <c r="BL69" i="53"/>
  <c r="BJ69" i="53"/>
  <c r="BH69" i="53"/>
  <c r="BE69" i="53"/>
  <c r="BC69" i="53"/>
  <c r="BA69" i="53"/>
  <c r="AX69" i="53"/>
  <c r="AV69" i="53"/>
  <c r="AT69" i="53"/>
  <c r="AQ69" i="53"/>
  <c r="AO69" i="53"/>
  <c r="AM69" i="53"/>
  <c r="AD69" i="53"/>
  <c r="AE69" i="53" s="1"/>
  <c r="BL68" i="53"/>
  <c r="BJ68" i="53"/>
  <c r="BH68" i="53"/>
  <c r="BE68" i="53"/>
  <c r="BC68" i="53"/>
  <c r="BA68" i="53"/>
  <c r="AX68" i="53"/>
  <c r="AV68" i="53"/>
  <c r="AT68" i="53"/>
  <c r="AQ68" i="53"/>
  <c r="AO68" i="53"/>
  <c r="AM68" i="53"/>
  <c r="AD68" i="53"/>
  <c r="AE68" i="53" s="1"/>
  <c r="BL67" i="53"/>
  <c r="BJ67" i="53"/>
  <c r="BH67" i="53"/>
  <c r="BE67" i="53"/>
  <c r="BC67" i="53"/>
  <c r="BA67" i="53"/>
  <c r="AX67" i="53"/>
  <c r="AV67" i="53"/>
  <c r="AT67" i="53"/>
  <c r="AQ67" i="53"/>
  <c r="AO67" i="53"/>
  <c r="AM67" i="53"/>
  <c r="AD67" i="53"/>
  <c r="AE67" i="53" s="1"/>
  <c r="BL66" i="53"/>
  <c r="BJ66" i="53"/>
  <c r="BH66" i="53"/>
  <c r="BE66" i="53"/>
  <c r="BC66" i="53"/>
  <c r="BA66" i="53"/>
  <c r="AX66" i="53"/>
  <c r="AV66" i="53"/>
  <c r="AT66" i="53"/>
  <c r="AQ66" i="53"/>
  <c r="AO66" i="53"/>
  <c r="AM66" i="53"/>
  <c r="AD66" i="53"/>
  <c r="AE66" i="53" s="1"/>
  <c r="BL65" i="53"/>
  <c r="BJ65" i="53"/>
  <c r="BH65" i="53"/>
  <c r="BE65" i="53"/>
  <c r="BC65" i="53"/>
  <c r="BA65" i="53"/>
  <c r="AX65" i="53"/>
  <c r="AV65" i="53"/>
  <c r="AT65" i="53"/>
  <c r="AQ65" i="53"/>
  <c r="AO65" i="53"/>
  <c r="AM65" i="53"/>
  <c r="AD65" i="53"/>
  <c r="AE65" i="53" s="1"/>
  <c r="BL37" i="53"/>
  <c r="BJ37" i="53"/>
  <c r="BH37" i="53"/>
  <c r="BE37" i="53"/>
  <c r="BC37" i="53"/>
  <c r="BA37" i="53"/>
  <c r="AX37" i="53"/>
  <c r="AV37" i="53"/>
  <c r="AT37" i="53"/>
  <c r="AQ37" i="53"/>
  <c r="AO37" i="53"/>
  <c r="AM37" i="53"/>
  <c r="AD37" i="53"/>
  <c r="AE37" i="53" s="1"/>
  <c r="BL36" i="53"/>
  <c r="BJ36" i="53"/>
  <c r="BH36" i="53"/>
  <c r="BE36" i="53"/>
  <c r="BC36" i="53"/>
  <c r="BA36" i="53"/>
  <c r="AX36" i="53"/>
  <c r="AV36" i="53"/>
  <c r="AT36" i="53"/>
  <c r="AQ36" i="53"/>
  <c r="AO36" i="53"/>
  <c r="AM36" i="53"/>
  <c r="AD36" i="53"/>
  <c r="AE36" i="53" s="1"/>
  <c r="BL35" i="53"/>
  <c r="BJ35" i="53"/>
  <c r="BH35" i="53"/>
  <c r="BE35" i="53"/>
  <c r="BC35" i="53"/>
  <c r="BA35" i="53"/>
  <c r="AX35" i="53"/>
  <c r="AV35" i="53"/>
  <c r="AT35" i="53"/>
  <c r="AQ35" i="53"/>
  <c r="AO35" i="53"/>
  <c r="AM35" i="53"/>
  <c r="AD35" i="53"/>
  <c r="AE35" i="53" s="1"/>
  <c r="BL34" i="53"/>
  <c r="BJ34" i="53"/>
  <c r="BH34" i="53"/>
  <c r="BE34" i="53"/>
  <c r="BC34" i="53"/>
  <c r="BA34" i="53"/>
  <c r="AX34" i="53"/>
  <c r="AV34" i="53"/>
  <c r="AT34" i="53"/>
  <c r="AQ34" i="53"/>
  <c r="AO34" i="53"/>
  <c r="AM34" i="53"/>
  <c r="AD34" i="53"/>
  <c r="AE34" i="53" s="1"/>
  <c r="BL33" i="53"/>
  <c r="BJ33" i="53"/>
  <c r="BH33" i="53"/>
  <c r="BE33" i="53"/>
  <c r="BC33" i="53"/>
  <c r="BA33" i="53"/>
  <c r="AX33" i="53"/>
  <c r="AV33" i="53"/>
  <c r="AT33" i="53"/>
  <c r="AQ33" i="53"/>
  <c r="AO33" i="53"/>
  <c r="AM33" i="53"/>
  <c r="AD33" i="53"/>
  <c r="AE33" i="53" s="1"/>
  <c r="BL32" i="53"/>
  <c r="BJ32" i="53"/>
  <c r="BH32" i="53"/>
  <c r="BE32" i="53"/>
  <c r="BC32" i="53"/>
  <c r="BA32" i="53"/>
  <c r="AX32" i="53"/>
  <c r="AV32" i="53"/>
  <c r="AT32" i="53"/>
  <c r="AQ32" i="53"/>
  <c r="AO32" i="53"/>
  <c r="AM32" i="53"/>
  <c r="AD32" i="53"/>
  <c r="AE32" i="53" s="1"/>
  <c r="BL31" i="53"/>
  <c r="BJ31" i="53"/>
  <c r="BH31" i="53"/>
  <c r="BE31" i="53"/>
  <c r="BC31" i="53"/>
  <c r="BA31" i="53"/>
  <c r="AX31" i="53"/>
  <c r="AV31" i="53"/>
  <c r="AT31" i="53"/>
  <c r="AQ31" i="53"/>
  <c r="AO31" i="53"/>
  <c r="AM31" i="53"/>
  <c r="AD31" i="53"/>
  <c r="AE31" i="53" s="1"/>
  <c r="BL30" i="53"/>
  <c r="BJ30" i="53"/>
  <c r="BH30" i="53"/>
  <c r="BE30" i="53"/>
  <c r="BC30" i="53"/>
  <c r="BA30" i="53"/>
  <c r="AX30" i="53"/>
  <c r="AV30" i="53"/>
  <c r="AT30" i="53"/>
  <c r="AQ30" i="53"/>
  <c r="AO30" i="53"/>
  <c r="AM30" i="53"/>
  <c r="AD30" i="53"/>
  <c r="AE30" i="53" s="1"/>
  <c r="BL29" i="53"/>
  <c r="BJ29" i="53"/>
  <c r="BH29" i="53"/>
  <c r="BE29" i="53"/>
  <c r="BC29" i="53"/>
  <c r="BA29" i="53"/>
  <c r="AX29" i="53"/>
  <c r="AV29" i="53"/>
  <c r="AT29" i="53"/>
  <c r="AQ29" i="53"/>
  <c r="AO29" i="53"/>
  <c r="AM29" i="53"/>
  <c r="AD29" i="53"/>
  <c r="AE29" i="53" s="1"/>
  <c r="BL28" i="53"/>
  <c r="BJ28" i="53"/>
  <c r="BH28" i="53"/>
  <c r="BE28" i="53"/>
  <c r="BC28" i="53"/>
  <c r="BA28" i="53"/>
  <c r="AX28" i="53"/>
  <c r="AV28" i="53"/>
  <c r="AT28" i="53"/>
  <c r="AQ28" i="53"/>
  <c r="AO28" i="53"/>
  <c r="AM28" i="53"/>
  <c r="AD28" i="53"/>
  <c r="AE28" i="53" s="1"/>
  <c r="BL27" i="53"/>
  <c r="BJ27" i="53"/>
  <c r="BH27" i="53"/>
  <c r="BE27" i="53"/>
  <c r="BC27" i="53"/>
  <c r="BA27" i="53"/>
  <c r="AX27" i="53"/>
  <c r="AV27" i="53"/>
  <c r="AT27" i="53"/>
  <c r="AQ27" i="53"/>
  <c r="AO27" i="53"/>
  <c r="AM27" i="53"/>
  <c r="AD27" i="53"/>
  <c r="AE27" i="53" s="1"/>
  <c r="BL26" i="53"/>
  <c r="BJ26" i="53"/>
  <c r="BH26" i="53"/>
  <c r="BE26" i="53"/>
  <c r="BC26" i="53"/>
  <c r="BA26" i="53"/>
  <c r="AX26" i="53"/>
  <c r="AV26" i="53"/>
  <c r="AT26" i="53"/>
  <c r="AQ26" i="53"/>
  <c r="AO26" i="53"/>
  <c r="AM26" i="53"/>
  <c r="AD26" i="53"/>
  <c r="AE26" i="53" s="1"/>
  <c r="BL25" i="53"/>
  <c r="BJ25" i="53"/>
  <c r="BH25" i="53"/>
  <c r="BE25" i="53"/>
  <c r="BC25" i="53"/>
  <c r="BA25" i="53"/>
  <c r="AX25" i="53"/>
  <c r="AV25" i="53"/>
  <c r="AT25" i="53"/>
  <c r="AQ25" i="53"/>
  <c r="AO25" i="53"/>
  <c r="AM25" i="53"/>
  <c r="AD25" i="53"/>
  <c r="AE25" i="53" s="1"/>
  <c r="BL24" i="53"/>
  <c r="BJ24" i="53"/>
  <c r="BH24" i="53"/>
  <c r="BE24" i="53"/>
  <c r="BC24" i="53"/>
  <c r="BA24" i="53"/>
  <c r="AX24" i="53"/>
  <c r="AV24" i="53"/>
  <c r="AT24" i="53"/>
  <c r="AQ24" i="53"/>
  <c r="AO24" i="53"/>
  <c r="AM24" i="53"/>
  <c r="AD24" i="53"/>
  <c r="AE24" i="53" s="1"/>
  <c r="BL23" i="53"/>
  <c r="BJ23" i="53"/>
  <c r="BH23" i="53"/>
  <c r="BE23" i="53"/>
  <c r="BC23" i="53"/>
  <c r="BA23" i="53"/>
  <c r="AX23" i="53"/>
  <c r="AV23" i="53"/>
  <c r="AT23" i="53"/>
  <c r="AQ23" i="53"/>
  <c r="AO23" i="53"/>
  <c r="AM23" i="53"/>
  <c r="AD23" i="53"/>
  <c r="AE23" i="53" s="1"/>
  <c r="BL22" i="53"/>
  <c r="BJ22" i="53"/>
  <c r="BH22" i="53"/>
  <c r="BE22" i="53"/>
  <c r="BC22" i="53"/>
  <c r="BA22" i="53"/>
  <c r="AX22" i="53"/>
  <c r="AV22" i="53"/>
  <c r="AT22" i="53"/>
  <c r="AQ22" i="53"/>
  <c r="AO22" i="53"/>
  <c r="AM22" i="53"/>
  <c r="AD22" i="53"/>
  <c r="AE22" i="53" s="1"/>
  <c r="BL21" i="53"/>
  <c r="BJ21" i="53"/>
  <c r="BH21" i="53"/>
  <c r="BE21" i="53"/>
  <c r="BC21" i="53"/>
  <c r="BA21" i="53"/>
  <c r="AX21" i="53"/>
  <c r="AV21" i="53"/>
  <c r="AT21" i="53"/>
  <c r="AQ21" i="53"/>
  <c r="AO21" i="53"/>
  <c r="AM21" i="53"/>
  <c r="AD21" i="53"/>
  <c r="AE21" i="53" s="1"/>
  <c r="BL20" i="53"/>
  <c r="BJ20" i="53"/>
  <c r="BH20" i="53"/>
  <c r="BE20" i="53"/>
  <c r="BC20" i="53"/>
  <c r="BA20" i="53"/>
  <c r="AX20" i="53"/>
  <c r="AV20" i="53"/>
  <c r="AT20" i="53"/>
  <c r="AQ20" i="53"/>
  <c r="AO20" i="53"/>
  <c r="AM20" i="53"/>
  <c r="AD20" i="53"/>
  <c r="AE20" i="53" s="1"/>
  <c r="T27" i="26"/>
  <c r="T28" i="26"/>
  <c r="H28" i="27" s="1"/>
  <c r="I28" i="37" s="1"/>
  <c r="T29" i="26"/>
  <c r="T30" i="26"/>
  <c r="T31" i="26"/>
  <c r="T32" i="26"/>
  <c r="T33" i="26"/>
  <c r="T34" i="26"/>
  <c r="U34" i="33" s="1"/>
  <c r="T35" i="26"/>
  <c r="T36" i="26"/>
  <c r="H36" i="27" s="1"/>
  <c r="I36" i="37" s="1"/>
  <c r="T37" i="26"/>
  <c r="T38" i="26"/>
  <c r="T39" i="26"/>
  <c r="T40" i="26"/>
  <c r="T41" i="26"/>
  <c r="T42" i="26"/>
  <c r="H42" i="27" s="1"/>
  <c r="I42" i="37" s="1"/>
  <c r="T43" i="26"/>
  <c r="T44" i="26"/>
  <c r="H44" i="27" s="1"/>
  <c r="I44" i="37" s="1"/>
  <c r="S27" i="26"/>
  <c r="S28" i="26"/>
  <c r="S29" i="26"/>
  <c r="S30" i="26"/>
  <c r="S31" i="26"/>
  <c r="S32" i="26"/>
  <c r="S33" i="26"/>
  <c r="S34" i="26"/>
  <c r="T34" i="33" s="1"/>
  <c r="S35" i="26"/>
  <c r="S36" i="26"/>
  <c r="T36" i="33" s="1"/>
  <c r="S37" i="26"/>
  <c r="S38" i="26"/>
  <c r="S39" i="26"/>
  <c r="S40" i="26"/>
  <c r="S41" i="26"/>
  <c r="S42" i="26"/>
  <c r="S43" i="26"/>
  <c r="S44" i="26"/>
  <c r="R29" i="26"/>
  <c r="R30" i="26"/>
  <c r="R31" i="26"/>
  <c r="R32" i="26"/>
  <c r="R33" i="26"/>
  <c r="S33" i="33" s="1"/>
  <c r="R34" i="26"/>
  <c r="R35" i="26"/>
  <c r="R36" i="26"/>
  <c r="S36" i="33" s="1"/>
  <c r="R37" i="26"/>
  <c r="R38" i="26"/>
  <c r="R39" i="26"/>
  <c r="R40" i="26"/>
  <c r="R41" i="26"/>
  <c r="R42" i="26"/>
  <c r="R43" i="26"/>
  <c r="R44" i="26"/>
  <c r="F44" i="27" s="1"/>
  <c r="G44" i="37" s="1"/>
  <c r="R27" i="26"/>
  <c r="R28" i="26"/>
  <c r="F27" i="27"/>
  <c r="F28" i="27"/>
  <c r="F29" i="27"/>
  <c r="F30" i="27"/>
  <c r="F31" i="27"/>
  <c r="F32" i="27"/>
  <c r="G32" i="37" s="1"/>
  <c r="F33" i="27"/>
  <c r="G33" i="37" s="1"/>
  <c r="F34" i="27"/>
  <c r="G34" i="37" s="1"/>
  <c r="F35" i="27"/>
  <c r="F37" i="27"/>
  <c r="G37" i="37" s="1"/>
  <c r="F38" i="27"/>
  <c r="F39" i="27"/>
  <c r="F40" i="27"/>
  <c r="G40" i="37" s="1"/>
  <c r="F41" i="27"/>
  <c r="F42" i="27"/>
  <c r="G42" i="37" s="1"/>
  <c r="F43" i="27"/>
  <c r="R44" i="37"/>
  <c r="Q44" i="37"/>
  <c r="P44" i="37"/>
  <c r="O44" i="37"/>
  <c r="N44" i="37"/>
  <c r="M44" i="37"/>
  <c r="L44" i="37"/>
  <c r="K44" i="37"/>
  <c r="J44" i="37"/>
  <c r="R43" i="37"/>
  <c r="Q43" i="37"/>
  <c r="P43" i="37"/>
  <c r="O43" i="37"/>
  <c r="N43" i="37"/>
  <c r="M43" i="37"/>
  <c r="L43" i="37"/>
  <c r="K43" i="37"/>
  <c r="J43" i="37"/>
  <c r="G43" i="37"/>
  <c r="R42" i="37"/>
  <c r="Q42" i="37"/>
  <c r="P42" i="37"/>
  <c r="O42" i="37"/>
  <c r="N42" i="37"/>
  <c r="M42" i="37"/>
  <c r="L42" i="37"/>
  <c r="K42" i="37"/>
  <c r="J42" i="37"/>
  <c r="R41" i="37"/>
  <c r="Q41" i="37"/>
  <c r="P41" i="37"/>
  <c r="O41" i="37"/>
  <c r="N41" i="37"/>
  <c r="M41" i="37"/>
  <c r="L41" i="37"/>
  <c r="K41" i="37"/>
  <c r="J41" i="37"/>
  <c r="H41" i="37"/>
  <c r="G41" i="37"/>
  <c r="R40" i="37"/>
  <c r="Q40" i="37"/>
  <c r="P40" i="37"/>
  <c r="O40" i="37"/>
  <c r="N40" i="37"/>
  <c r="M40" i="37"/>
  <c r="L40" i="37"/>
  <c r="K40" i="37"/>
  <c r="J40" i="37"/>
  <c r="H40" i="37"/>
  <c r="R39" i="37"/>
  <c r="Q39" i="37"/>
  <c r="P39" i="37"/>
  <c r="O39" i="37"/>
  <c r="N39" i="37"/>
  <c r="M39" i="37"/>
  <c r="L39" i="37"/>
  <c r="K39" i="37"/>
  <c r="J39" i="37"/>
  <c r="G39" i="37"/>
  <c r="R38" i="37"/>
  <c r="Q38" i="37"/>
  <c r="P38" i="37"/>
  <c r="O38" i="37"/>
  <c r="N38" i="37"/>
  <c r="M38" i="37"/>
  <c r="L38" i="37"/>
  <c r="K38" i="37"/>
  <c r="J38" i="37"/>
  <c r="G38" i="37"/>
  <c r="R37" i="37"/>
  <c r="Q37" i="37"/>
  <c r="P37" i="37"/>
  <c r="O37" i="37"/>
  <c r="N37" i="37"/>
  <c r="M37" i="37"/>
  <c r="L37" i="37"/>
  <c r="K37" i="37"/>
  <c r="J37" i="37"/>
  <c r="R36" i="37"/>
  <c r="Q36" i="37"/>
  <c r="P36" i="37"/>
  <c r="O36" i="37"/>
  <c r="N36" i="37"/>
  <c r="M36" i="37"/>
  <c r="L36" i="37"/>
  <c r="K36" i="37"/>
  <c r="J36" i="37"/>
  <c r="R35" i="37"/>
  <c r="Q35" i="37"/>
  <c r="P35" i="37"/>
  <c r="O35" i="37"/>
  <c r="N35" i="37"/>
  <c r="M35" i="37"/>
  <c r="L35" i="37"/>
  <c r="K35" i="37"/>
  <c r="J35" i="37"/>
  <c r="G35" i="37"/>
  <c r="R34" i="37"/>
  <c r="Q34" i="37"/>
  <c r="P34" i="37"/>
  <c r="O34" i="37"/>
  <c r="N34" i="37"/>
  <c r="M34" i="37"/>
  <c r="L34" i="37"/>
  <c r="K34" i="37"/>
  <c r="J34" i="37"/>
  <c r="R33" i="37"/>
  <c r="Q33" i="37"/>
  <c r="P33" i="37"/>
  <c r="O33" i="37"/>
  <c r="N33" i="37"/>
  <c r="M33" i="37"/>
  <c r="L33" i="37"/>
  <c r="K33" i="37"/>
  <c r="J33" i="37"/>
  <c r="R32" i="37"/>
  <c r="Q32" i="37"/>
  <c r="P32" i="37"/>
  <c r="O32" i="37"/>
  <c r="N32" i="37"/>
  <c r="M32" i="37"/>
  <c r="L32" i="37"/>
  <c r="K32" i="37"/>
  <c r="J32" i="37"/>
  <c r="H32" i="37"/>
  <c r="R31" i="37"/>
  <c r="Q31" i="37"/>
  <c r="P31" i="37"/>
  <c r="O31" i="37"/>
  <c r="N31" i="37"/>
  <c r="M31" i="37"/>
  <c r="L31" i="37"/>
  <c r="K31" i="37"/>
  <c r="J31" i="37"/>
  <c r="H31" i="37"/>
  <c r="G31" i="37"/>
  <c r="R30" i="37"/>
  <c r="Q30" i="37"/>
  <c r="P30" i="37"/>
  <c r="O30" i="37"/>
  <c r="N30" i="37"/>
  <c r="M30" i="37"/>
  <c r="L30" i="37"/>
  <c r="K30" i="37"/>
  <c r="J30" i="37"/>
  <c r="H30" i="37"/>
  <c r="G30" i="37"/>
  <c r="R29" i="37"/>
  <c r="Q29" i="37"/>
  <c r="P29" i="37"/>
  <c r="O29" i="37"/>
  <c r="N29" i="37"/>
  <c r="M29" i="37"/>
  <c r="L29" i="37"/>
  <c r="K29" i="37"/>
  <c r="J29" i="37"/>
  <c r="G29" i="37"/>
  <c r="R28" i="37"/>
  <c r="Q28" i="37"/>
  <c r="P28" i="37"/>
  <c r="O28" i="37"/>
  <c r="N28" i="37"/>
  <c r="M28" i="37"/>
  <c r="L28" i="37"/>
  <c r="K28" i="37"/>
  <c r="J28" i="37"/>
  <c r="G28" i="37"/>
  <c r="R27" i="37"/>
  <c r="Q27" i="37"/>
  <c r="P27" i="37"/>
  <c r="O27" i="37"/>
  <c r="N27" i="37"/>
  <c r="M27" i="37"/>
  <c r="L27" i="37"/>
  <c r="K27" i="37"/>
  <c r="J27" i="37"/>
  <c r="H27" i="37"/>
  <c r="G27" i="37"/>
  <c r="Q44" i="27"/>
  <c r="P44" i="27"/>
  <c r="O44" i="27"/>
  <c r="N44" i="27"/>
  <c r="M44" i="27"/>
  <c r="L44" i="27"/>
  <c r="K44" i="27"/>
  <c r="J44" i="27"/>
  <c r="I44" i="27"/>
  <c r="G44" i="27"/>
  <c r="H44" i="37" s="1"/>
  <c r="Q43" i="27"/>
  <c r="P43" i="27"/>
  <c r="O43" i="27"/>
  <c r="N43" i="27"/>
  <c r="M43" i="27"/>
  <c r="L43" i="27"/>
  <c r="K43" i="27"/>
  <c r="J43" i="27"/>
  <c r="I43" i="27"/>
  <c r="H43" i="27"/>
  <c r="I43" i="37" s="1"/>
  <c r="G43" i="27"/>
  <c r="H43" i="37" s="1"/>
  <c r="Q42" i="27"/>
  <c r="P42" i="27"/>
  <c r="O42" i="27"/>
  <c r="N42" i="27"/>
  <c r="M42" i="27"/>
  <c r="L42" i="27"/>
  <c r="K42" i="27"/>
  <c r="J42" i="27"/>
  <c r="I42" i="27"/>
  <c r="G42" i="27"/>
  <c r="H42" i="37" s="1"/>
  <c r="Q41" i="27"/>
  <c r="P41" i="27"/>
  <c r="O41" i="27"/>
  <c r="N41" i="27"/>
  <c r="M41" i="27"/>
  <c r="L41" i="27"/>
  <c r="K41" i="27"/>
  <c r="J41" i="27"/>
  <c r="I41" i="27"/>
  <c r="H41" i="27"/>
  <c r="I41" i="37" s="1"/>
  <c r="G41" i="27"/>
  <c r="Q40" i="27"/>
  <c r="P40" i="27"/>
  <c r="O40" i="27"/>
  <c r="N40" i="27"/>
  <c r="M40" i="27"/>
  <c r="L40" i="27"/>
  <c r="K40" i="27"/>
  <c r="J40" i="27"/>
  <c r="I40" i="27"/>
  <c r="H40" i="27"/>
  <c r="I40" i="37" s="1"/>
  <c r="G40" i="27"/>
  <c r="Q39" i="27"/>
  <c r="P39" i="27"/>
  <c r="O39" i="27"/>
  <c r="N39" i="27"/>
  <c r="M39" i="27"/>
  <c r="L39" i="27"/>
  <c r="K39" i="27"/>
  <c r="J39" i="27"/>
  <c r="I39" i="27"/>
  <c r="H39" i="27"/>
  <c r="I39" i="37" s="1"/>
  <c r="G39" i="27"/>
  <c r="H39" i="37" s="1"/>
  <c r="Q38" i="27"/>
  <c r="P38" i="27"/>
  <c r="O38" i="27"/>
  <c r="N38" i="27"/>
  <c r="M38" i="27"/>
  <c r="L38" i="27"/>
  <c r="K38" i="27"/>
  <c r="J38" i="27"/>
  <c r="I38" i="27"/>
  <c r="H38" i="27"/>
  <c r="I38" i="37" s="1"/>
  <c r="G38" i="27"/>
  <c r="H38" i="37" s="1"/>
  <c r="Q37" i="27"/>
  <c r="P37" i="27"/>
  <c r="O37" i="27"/>
  <c r="N37" i="27"/>
  <c r="M37" i="27"/>
  <c r="L37" i="27"/>
  <c r="K37" i="27"/>
  <c r="J37" i="27"/>
  <c r="I37" i="27"/>
  <c r="H37" i="27"/>
  <c r="I37" i="37" s="1"/>
  <c r="G37" i="27"/>
  <c r="H37" i="37" s="1"/>
  <c r="U36" i="37"/>
  <c r="Q36" i="27"/>
  <c r="P36" i="27"/>
  <c r="O36" i="27"/>
  <c r="N36" i="27"/>
  <c r="M36" i="27"/>
  <c r="L36" i="27"/>
  <c r="K36" i="27"/>
  <c r="J36" i="27"/>
  <c r="I36" i="27"/>
  <c r="G36" i="27"/>
  <c r="H36" i="37" s="1"/>
  <c r="T35" i="37"/>
  <c r="Q35" i="27"/>
  <c r="P35" i="27"/>
  <c r="O35" i="27"/>
  <c r="N35" i="27"/>
  <c r="M35" i="27"/>
  <c r="L35" i="27"/>
  <c r="K35" i="27"/>
  <c r="J35" i="27"/>
  <c r="I35" i="27"/>
  <c r="H35" i="27"/>
  <c r="I35" i="37" s="1"/>
  <c r="G35" i="27"/>
  <c r="H35" i="37" s="1"/>
  <c r="U34" i="37"/>
  <c r="T34" i="37"/>
  <c r="Q34" i="27"/>
  <c r="P34" i="27"/>
  <c r="O34" i="27"/>
  <c r="N34" i="27"/>
  <c r="M34" i="27"/>
  <c r="L34" i="27"/>
  <c r="K34" i="27"/>
  <c r="J34" i="27"/>
  <c r="I34" i="27"/>
  <c r="G34" i="27"/>
  <c r="H34" i="37" s="1"/>
  <c r="T33" i="37"/>
  <c r="Q33" i="27"/>
  <c r="P33" i="27"/>
  <c r="O33" i="27"/>
  <c r="N33" i="27"/>
  <c r="M33" i="27"/>
  <c r="L33" i="27"/>
  <c r="K33" i="27"/>
  <c r="J33" i="27"/>
  <c r="I33" i="27"/>
  <c r="H33" i="27"/>
  <c r="I33" i="37" s="1"/>
  <c r="G33" i="27"/>
  <c r="H33" i="37" s="1"/>
  <c r="U32" i="37"/>
  <c r="T32" i="37"/>
  <c r="Q32" i="27"/>
  <c r="P32" i="27"/>
  <c r="O32" i="27"/>
  <c r="N32" i="27"/>
  <c r="M32" i="27"/>
  <c r="L32" i="27"/>
  <c r="K32" i="27"/>
  <c r="J32" i="27"/>
  <c r="I32" i="27"/>
  <c r="H32" i="27"/>
  <c r="I32" i="37" s="1"/>
  <c r="G32" i="27"/>
  <c r="U31" i="37"/>
  <c r="T31" i="37"/>
  <c r="Q31" i="27"/>
  <c r="P31" i="27"/>
  <c r="O31" i="27"/>
  <c r="N31" i="27"/>
  <c r="M31" i="27"/>
  <c r="L31" i="27"/>
  <c r="K31" i="27"/>
  <c r="J31" i="27"/>
  <c r="I31" i="27"/>
  <c r="H31" i="27"/>
  <c r="I31" i="37" s="1"/>
  <c r="G31" i="27"/>
  <c r="U30" i="37"/>
  <c r="T30" i="37"/>
  <c r="Q30" i="27"/>
  <c r="P30" i="27"/>
  <c r="O30" i="27"/>
  <c r="N30" i="27"/>
  <c r="M30" i="27"/>
  <c r="L30" i="27"/>
  <c r="K30" i="27"/>
  <c r="J30" i="27"/>
  <c r="I30" i="27"/>
  <c r="H30" i="27"/>
  <c r="I30" i="37" s="1"/>
  <c r="G30" i="27"/>
  <c r="Q29" i="27"/>
  <c r="P29" i="27"/>
  <c r="O29" i="27"/>
  <c r="N29" i="27"/>
  <c r="M29" i="27"/>
  <c r="L29" i="27"/>
  <c r="K29" i="27"/>
  <c r="J29" i="27"/>
  <c r="I29" i="27"/>
  <c r="H29" i="27"/>
  <c r="I29" i="37" s="1"/>
  <c r="G29" i="27"/>
  <c r="H29" i="37" s="1"/>
  <c r="U28" i="37"/>
  <c r="Q28" i="27"/>
  <c r="P28" i="27"/>
  <c r="O28" i="27"/>
  <c r="N28" i="27"/>
  <c r="M28" i="27"/>
  <c r="L28" i="27"/>
  <c r="K28" i="27"/>
  <c r="J28" i="27"/>
  <c r="I28" i="27"/>
  <c r="G28" i="27"/>
  <c r="H28" i="37" s="1"/>
  <c r="U27" i="37"/>
  <c r="T27" i="37"/>
  <c r="Q27" i="27"/>
  <c r="P27" i="27"/>
  <c r="O27" i="27"/>
  <c r="N27" i="27"/>
  <c r="M27" i="27"/>
  <c r="L27" i="27"/>
  <c r="K27" i="27"/>
  <c r="J27" i="27"/>
  <c r="I27" i="27"/>
  <c r="H27" i="27"/>
  <c r="I27" i="37" s="1"/>
  <c r="G27" i="27"/>
  <c r="BE169" i="52"/>
  <c r="BA169" i="52"/>
  <c r="AX169" i="52"/>
  <c r="AV169" i="52"/>
  <c r="AM169" i="52"/>
  <c r="AA169" i="52"/>
  <c r="BL169" i="52" s="1"/>
  <c r="Y169" i="52"/>
  <c r="BJ169" i="52" s="1"/>
  <c r="W169" i="52"/>
  <c r="BH169" i="52" s="1"/>
  <c r="T169" i="52"/>
  <c r="R169" i="52"/>
  <c r="BC169" i="52" s="1"/>
  <c r="P169" i="52"/>
  <c r="M169" i="52"/>
  <c r="K169" i="52"/>
  <c r="I169" i="52"/>
  <c r="AT169" i="52" s="1"/>
  <c r="F169" i="52"/>
  <c r="AQ169" i="52" s="1"/>
  <c r="D169" i="52"/>
  <c r="AO169" i="52" s="1"/>
  <c r="B169" i="52"/>
  <c r="BL168" i="52"/>
  <c r="BH168" i="52"/>
  <c r="BE168" i="52"/>
  <c r="BC168" i="52"/>
  <c r="AT168" i="52"/>
  <c r="AO168" i="52"/>
  <c r="AM168" i="52"/>
  <c r="AA168" i="52"/>
  <c r="Y168" i="52"/>
  <c r="BJ168" i="52" s="1"/>
  <c r="W168" i="52"/>
  <c r="T168" i="52"/>
  <c r="R168" i="52"/>
  <c r="P168" i="52"/>
  <c r="BA168" i="52" s="1"/>
  <c r="M168" i="52"/>
  <c r="AX168" i="52" s="1"/>
  <c r="K168" i="52"/>
  <c r="AV168" i="52" s="1"/>
  <c r="I168" i="52"/>
  <c r="F168" i="52"/>
  <c r="AQ168" i="52" s="1"/>
  <c r="D168" i="52"/>
  <c r="B168" i="52"/>
  <c r="AD168" i="52" s="1"/>
  <c r="AE168" i="52" s="1"/>
  <c r="BL167" i="52"/>
  <c r="BJ167" i="52"/>
  <c r="BA167" i="52"/>
  <c r="AV167" i="52"/>
  <c r="AT167" i="52"/>
  <c r="AQ167" i="52"/>
  <c r="AA167" i="52"/>
  <c r="Y167" i="52"/>
  <c r="W167" i="52"/>
  <c r="BH167" i="52" s="1"/>
  <c r="T167" i="52"/>
  <c r="BE167" i="52" s="1"/>
  <c r="R167" i="52"/>
  <c r="BC167" i="52" s="1"/>
  <c r="P167" i="52"/>
  <c r="M167" i="52"/>
  <c r="AX167" i="52" s="1"/>
  <c r="K167" i="52"/>
  <c r="I167" i="52"/>
  <c r="F167" i="52"/>
  <c r="D167" i="52"/>
  <c r="AO167" i="52" s="1"/>
  <c r="B167" i="52"/>
  <c r="AM167" i="52" s="1"/>
  <c r="AV166" i="52"/>
  <c r="AA166" i="52"/>
  <c r="BL166" i="52" s="1"/>
  <c r="Y166" i="52"/>
  <c r="BJ166" i="52" s="1"/>
  <c r="W166" i="52"/>
  <c r="BH166" i="52" s="1"/>
  <c r="T166" i="52"/>
  <c r="BE166" i="52" s="1"/>
  <c r="R166" i="52"/>
  <c r="BC166" i="52" s="1"/>
  <c r="P166" i="52"/>
  <c r="BA166" i="52" s="1"/>
  <c r="M166" i="52"/>
  <c r="AX166" i="52" s="1"/>
  <c r="K166" i="52"/>
  <c r="I166" i="52"/>
  <c r="AT166" i="52" s="1"/>
  <c r="F166" i="52"/>
  <c r="AQ166" i="52" s="1"/>
  <c r="D166" i="52"/>
  <c r="AO166" i="52" s="1"/>
  <c r="B166" i="52"/>
  <c r="AM166" i="52" s="1"/>
  <c r="BJ165" i="52"/>
  <c r="AT165" i="52"/>
  <c r="AQ165" i="52"/>
  <c r="AA165" i="52"/>
  <c r="BL165" i="52" s="1"/>
  <c r="Y165" i="52"/>
  <c r="W165" i="52"/>
  <c r="BH165" i="52" s="1"/>
  <c r="T165" i="52"/>
  <c r="BE165" i="52" s="1"/>
  <c r="R165" i="52"/>
  <c r="BC165" i="52" s="1"/>
  <c r="P165" i="52"/>
  <c r="BA165" i="52" s="1"/>
  <c r="M165" i="52"/>
  <c r="AX165" i="52" s="1"/>
  <c r="K165" i="52"/>
  <c r="AV165" i="52" s="1"/>
  <c r="I165" i="52"/>
  <c r="F165" i="52"/>
  <c r="D165" i="52"/>
  <c r="AO165" i="52" s="1"/>
  <c r="B165" i="52"/>
  <c r="BJ164" i="52"/>
  <c r="AV164" i="52"/>
  <c r="AQ164" i="52"/>
  <c r="AA164" i="52"/>
  <c r="BL164" i="52" s="1"/>
  <c r="Y164" i="52"/>
  <c r="W164" i="52"/>
  <c r="BH164" i="52" s="1"/>
  <c r="T164" i="52"/>
  <c r="BE164" i="52" s="1"/>
  <c r="R164" i="52"/>
  <c r="BC164" i="52" s="1"/>
  <c r="P164" i="52"/>
  <c r="BA164" i="52" s="1"/>
  <c r="M164" i="52"/>
  <c r="AX164" i="52" s="1"/>
  <c r="K164" i="52"/>
  <c r="I164" i="52"/>
  <c r="AT164" i="52" s="1"/>
  <c r="F164" i="52"/>
  <c r="D164" i="52"/>
  <c r="AO164" i="52" s="1"/>
  <c r="B164" i="52"/>
  <c r="AM164" i="52" s="1"/>
  <c r="BC163" i="52"/>
  <c r="AA163" i="52"/>
  <c r="BL163" i="52" s="1"/>
  <c r="Y163" i="52"/>
  <c r="BJ163" i="52" s="1"/>
  <c r="W163" i="52"/>
  <c r="BH163" i="52" s="1"/>
  <c r="T163" i="52"/>
  <c r="BE163" i="52" s="1"/>
  <c r="R163" i="52"/>
  <c r="P163" i="52"/>
  <c r="BA163" i="52" s="1"/>
  <c r="M163" i="52"/>
  <c r="AX163" i="52" s="1"/>
  <c r="K163" i="52"/>
  <c r="AV163" i="52" s="1"/>
  <c r="I163" i="52"/>
  <c r="AT163" i="52" s="1"/>
  <c r="F163" i="52"/>
  <c r="AQ163" i="52" s="1"/>
  <c r="D163" i="52"/>
  <c r="AO163" i="52" s="1"/>
  <c r="B163" i="52"/>
  <c r="AM163" i="52" s="1"/>
  <c r="BE162" i="52"/>
  <c r="AV162" i="52"/>
  <c r="AA162" i="52"/>
  <c r="BL162" i="52" s="1"/>
  <c r="Y162" i="52"/>
  <c r="BJ162" i="52" s="1"/>
  <c r="W162" i="52"/>
  <c r="BH162" i="52" s="1"/>
  <c r="T162" i="52"/>
  <c r="R162" i="52"/>
  <c r="BC162" i="52" s="1"/>
  <c r="P162" i="52"/>
  <c r="BA162" i="52" s="1"/>
  <c r="M162" i="52"/>
  <c r="AX162" i="52" s="1"/>
  <c r="K162" i="52"/>
  <c r="I162" i="52"/>
  <c r="AT162" i="52" s="1"/>
  <c r="F162" i="52"/>
  <c r="AQ162" i="52" s="1"/>
  <c r="D162" i="52"/>
  <c r="B162" i="52"/>
  <c r="BL161" i="52"/>
  <c r="BC161" i="52"/>
  <c r="AT161" i="52"/>
  <c r="AA161" i="52"/>
  <c r="Y161" i="52"/>
  <c r="BJ161" i="52" s="1"/>
  <c r="W161" i="52"/>
  <c r="BH161" i="52" s="1"/>
  <c r="T161" i="52"/>
  <c r="BE161" i="52" s="1"/>
  <c r="R161" i="52"/>
  <c r="P161" i="52"/>
  <c r="BA161" i="52" s="1"/>
  <c r="M161" i="52"/>
  <c r="AX161" i="52" s="1"/>
  <c r="K161" i="52"/>
  <c r="I161" i="52"/>
  <c r="F161" i="52"/>
  <c r="AQ161" i="52" s="1"/>
  <c r="D161" i="52"/>
  <c r="AO161" i="52" s="1"/>
  <c r="B161" i="52"/>
  <c r="AM161" i="52" s="1"/>
  <c r="BJ160" i="52"/>
  <c r="BE160" i="52"/>
  <c r="AQ160" i="52"/>
  <c r="AA160" i="52"/>
  <c r="BL160" i="52" s="1"/>
  <c r="Y160" i="52"/>
  <c r="W160" i="52"/>
  <c r="BH160" i="52" s="1"/>
  <c r="T160" i="52"/>
  <c r="R160" i="52"/>
  <c r="BC160" i="52" s="1"/>
  <c r="P160" i="52"/>
  <c r="BA160" i="52" s="1"/>
  <c r="M160" i="52"/>
  <c r="AX160" i="52" s="1"/>
  <c r="K160" i="52"/>
  <c r="AV160" i="52" s="1"/>
  <c r="I160" i="52"/>
  <c r="F160" i="52"/>
  <c r="D160" i="52"/>
  <c r="AO160" i="52" s="1"/>
  <c r="B160" i="52"/>
  <c r="AM160" i="52" s="1"/>
  <c r="BL159" i="52"/>
  <c r="AX159" i="52"/>
  <c r="AO159" i="52"/>
  <c r="AA159" i="52"/>
  <c r="Y159" i="52"/>
  <c r="BJ159" i="52" s="1"/>
  <c r="W159" i="52"/>
  <c r="BH159" i="52" s="1"/>
  <c r="T159" i="52"/>
  <c r="BE159" i="52" s="1"/>
  <c r="R159" i="52"/>
  <c r="BC159" i="52" s="1"/>
  <c r="P159" i="52"/>
  <c r="BA159" i="52" s="1"/>
  <c r="M159" i="52"/>
  <c r="K159" i="52"/>
  <c r="AV159" i="52" s="1"/>
  <c r="I159" i="52"/>
  <c r="AT159" i="52" s="1"/>
  <c r="F159" i="52"/>
  <c r="AQ159" i="52" s="1"/>
  <c r="D159" i="52"/>
  <c r="B159" i="52"/>
  <c r="AM159" i="52" s="1"/>
  <c r="AA158" i="52"/>
  <c r="BL158" i="52" s="1"/>
  <c r="Y158" i="52"/>
  <c r="BJ158" i="52" s="1"/>
  <c r="W158" i="52"/>
  <c r="BH158" i="52" s="1"/>
  <c r="T158" i="52"/>
  <c r="BE158" i="52" s="1"/>
  <c r="R158" i="52"/>
  <c r="BC158" i="52" s="1"/>
  <c r="P158" i="52"/>
  <c r="BA158" i="52" s="1"/>
  <c r="M158" i="52"/>
  <c r="AX158" i="52" s="1"/>
  <c r="K158" i="52"/>
  <c r="AV158" i="52" s="1"/>
  <c r="I158" i="52"/>
  <c r="AT158" i="52" s="1"/>
  <c r="F158" i="52"/>
  <c r="AQ158" i="52" s="1"/>
  <c r="D158" i="52"/>
  <c r="AO158" i="52" s="1"/>
  <c r="B158" i="52"/>
  <c r="AT157" i="52"/>
  <c r="AA157" i="52"/>
  <c r="BL157" i="52" s="1"/>
  <c r="Y157" i="52"/>
  <c r="BJ157" i="52" s="1"/>
  <c r="W157" i="52"/>
  <c r="BH157" i="52" s="1"/>
  <c r="T157" i="52"/>
  <c r="BE157" i="52" s="1"/>
  <c r="R157" i="52"/>
  <c r="BC157" i="52" s="1"/>
  <c r="P157" i="52"/>
  <c r="BA157" i="52" s="1"/>
  <c r="M157" i="52"/>
  <c r="AX157" i="52" s="1"/>
  <c r="K157" i="52"/>
  <c r="AV157" i="52" s="1"/>
  <c r="I157" i="52"/>
  <c r="F157" i="52"/>
  <c r="AQ157" i="52" s="1"/>
  <c r="D157" i="52"/>
  <c r="AO157" i="52" s="1"/>
  <c r="B157" i="52"/>
  <c r="AV156" i="52"/>
  <c r="AA156" i="52"/>
  <c r="BL156" i="52" s="1"/>
  <c r="Y156" i="52"/>
  <c r="BJ156" i="52" s="1"/>
  <c r="W156" i="52"/>
  <c r="BH156" i="52" s="1"/>
  <c r="T156" i="52"/>
  <c r="BE156" i="52" s="1"/>
  <c r="R156" i="52"/>
  <c r="BC156" i="52" s="1"/>
  <c r="P156" i="52"/>
  <c r="BA156" i="52" s="1"/>
  <c r="M156" i="52"/>
  <c r="AX156" i="52" s="1"/>
  <c r="K156" i="52"/>
  <c r="I156" i="52"/>
  <c r="AT156" i="52" s="1"/>
  <c r="F156" i="52"/>
  <c r="AQ156" i="52" s="1"/>
  <c r="D156" i="52"/>
  <c r="AO156" i="52" s="1"/>
  <c r="B156" i="52"/>
  <c r="AM156" i="52" s="1"/>
  <c r="AA155" i="52"/>
  <c r="BL155" i="52" s="1"/>
  <c r="Y155" i="52"/>
  <c r="BJ155" i="52" s="1"/>
  <c r="W155" i="52"/>
  <c r="BH155" i="52" s="1"/>
  <c r="T155" i="52"/>
  <c r="BE155" i="52" s="1"/>
  <c r="R155" i="52"/>
  <c r="BC155" i="52" s="1"/>
  <c r="P155" i="52"/>
  <c r="BA155" i="52" s="1"/>
  <c r="M155" i="52"/>
  <c r="AX155" i="52" s="1"/>
  <c r="K155" i="52"/>
  <c r="AV155" i="52" s="1"/>
  <c r="I155" i="52"/>
  <c r="AT155" i="52" s="1"/>
  <c r="F155" i="52"/>
  <c r="AQ155" i="52" s="1"/>
  <c r="D155" i="52"/>
  <c r="AO155" i="52" s="1"/>
  <c r="B155" i="52"/>
  <c r="AM155" i="52" s="1"/>
  <c r="AV154" i="52"/>
  <c r="AM154" i="52"/>
  <c r="AA154" i="52"/>
  <c r="BL154" i="52" s="1"/>
  <c r="Y154" i="52"/>
  <c r="BJ154" i="52" s="1"/>
  <c r="W154" i="52"/>
  <c r="BH154" i="52" s="1"/>
  <c r="T154" i="52"/>
  <c r="BE154" i="52" s="1"/>
  <c r="R154" i="52"/>
  <c r="BC154" i="52" s="1"/>
  <c r="P154" i="52"/>
  <c r="BA154" i="52" s="1"/>
  <c r="M154" i="52"/>
  <c r="AX154" i="52" s="1"/>
  <c r="K154" i="52"/>
  <c r="I154" i="52"/>
  <c r="AT154" i="52" s="1"/>
  <c r="F154" i="52"/>
  <c r="AQ154" i="52" s="1"/>
  <c r="D154" i="52"/>
  <c r="B154" i="52"/>
  <c r="BC153" i="52"/>
  <c r="AA153" i="52"/>
  <c r="BL153" i="52" s="1"/>
  <c r="Y153" i="52"/>
  <c r="BJ153" i="52" s="1"/>
  <c r="W153" i="52"/>
  <c r="BH153" i="52" s="1"/>
  <c r="T153" i="52"/>
  <c r="BE153" i="52" s="1"/>
  <c r="R153" i="52"/>
  <c r="P153" i="52"/>
  <c r="BA153" i="52" s="1"/>
  <c r="M153" i="52"/>
  <c r="AX153" i="52" s="1"/>
  <c r="K153" i="52"/>
  <c r="AV153" i="52" s="1"/>
  <c r="I153" i="52"/>
  <c r="AT153" i="52" s="1"/>
  <c r="F153" i="52"/>
  <c r="AQ153" i="52" s="1"/>
  <c r="D153" i="52"/>
  <c r="AO153" i="52" s="1"/>
  <c r="B153" i="52"/>
  <c r="AM153" i="52" s="1"/>
  <c r="BE152" i="52"/>
  <c r="AQ152" i="52"/>
  <c r="AM152" i="52"/>
  <c r="AA152" i="52"/>
  <c r="BL152" i="52" s="1"/>
  <c r="Y152" i="52"/>
  <c r="BJ152" i="52" s="1"/>
  <c r="W152" i="52"/>
  <c r="BH152" i="52" s="1"/>
  <c r="T152" i="52"/>
  <c r="R152" i="52"/>
  <c r="BC152" i="52" s="1"/>
  <c r="P152" i="52"/>
  <c r="BA152" i="52" s="1"/>
  <c r="M152" i="52"/>
  <c r="AX152" i="52" s="1"/>
  <c r="K152" i="52"/>
  <c r="AV152" i="52" s="1"/>
  <c r="I152" i="52"/>
  <c r="AT152" i="52" s="1"/>
  <c r="F152" i="52"/>
  <c r="D152" i="52"/>
  <c r="B152" i="52"/>
  <c r="BL126" i="52"/>
  <c r="BJ126" i="52"/>
  <c r="BH126" i="52"/>
  <c r="BE126" i="52"/>
  <c r="BC126" i="52"/>
  <c r="BA126" i="52"/>
  <c r="AX126" i="52"/>
  <c r="AV126" i="52"/>
  <c r="AT126" i="52"/>
  <c r="AQ126" i="52"/>
  <c r="AO126" i="52"/>
  <c r="AM126" i="52"/>
  <c r="AD126" i="52"/>
  <c r="AE126" i="52" s="1"/>
  <c r="BL125" i="52"/>
  <c r="BJ125" i="52"/>
  <c r="BH125" i="52"/>
  <c r="BE125" i="52"/>
  <c r="BC125" i="52"/>
  <c r="BA125" i="52"/>
  <c r="AX125" i="52"/>
  <c r="AV125" i="52"/>
  <c r="AT125" i="52"/>
  <c r="AQ125" i="52"/>
  <c r="AO125" i="52"/>
  <c r="AM125" i="52"/>
  <c r="AD125" i="52"/>
  <c r="AE125" i="52" s="1"/>
  <c r="BL124" i="52"/>
  <c r="BJ124" i="52"/>
  <c r="BH124" i="52"/>
  <c r="BE124" i="52"/>
  <c r="BC124" i="52"/>
  <c r="BA124" i="52"/>
  <c r="AX124" i="52"/>
  <c r="AV124" i="52"/>
  <c r="AT124" i="52"/>
  <c r="AQ124" i="52"/>
  <c r="AO124" i="52"/>
  <c r="AM124" i="52"/>
  <c r="AD124" i="52"/>
  <c r="AE124" i="52" s="1"/>
  <c r="BL123" i="52"/>
  <c r="BJ123" i="52"/>
  <c r="BH123" i="52"/>
  <c r="BE123" i="52"/>
  <c r="BC123" i="52"/>
  <c r="BA123" i="52"/>
  <c r="AX123" i="52"/>
  <c r="AV123" i="52"/>
  <c r="AT123" i="52"/>
  <c r="AQ123" i="52"/>
  <c r="AO123" i="52"/>
  <c r="AM123" i="52"/>
  <c r="AD123" i="52"/>
  <c r="AE123" i="52" s="1"/>
  <c r="BL122" i="52"/>
  <c r="BJ122" i="52"/>
  <c r="BH122" i="52"/>
  <c r="BE122" i="52"/>
  <c r="BC122" i="52"/>
  <c r="BA122" i="52"/>
  <c r="AX122" i="52"/>
  <c r="AV122" i="52"/>
  <c r="AT122" i="52"/>
  <c r="AQ122" i="52"/>
  <c r="AO122" i="52"/>
  <c r="AM122" i="52"/>
  <c r="AD122" i="52"/>
  <c r="AE122" i="52" s="1"/>
  <c r="BL121" i="52"/>
  <c r="BJ121" i="52"/>
  <c r="BH121" i="52"/>
  <c r="BE121" i="52"/>
  <c r="BC121" i="52"/>
  <c r="BA121" i="52"/>
  <c r="AX121" i="52"/>
  <c r="AV121" i="52"/>
  <c r="AT121" i="52"/>
  <c r="AQ121" i="52"/>
  <c r="AO121" i="52"/>
  <c r="AM121" i="52"/>
  <c r="AD121" i="52"/>
  <c r="AE121" i="52" s="1"/>
  <c r="BL120" i="52"/>
  <c r="BJ120" i="52"/>
  <c r="BH120" i="52"/>
  <c r="BE120" i="52"/>
  <c r="BC120" i="52"/>
  <c r="BA120" i="52"/>
  <c r="AX120" i="52"/>
  <c r="AV120" i="52"/>
  <c r="AT120" i="52"/>
  <c r="AQ120" i="52"/>
  <c r="AO120" i="52"/>
  <c r="AM120" i="52"/>
  <c r="AD120" i="52"/>
  <c r="AE120" i="52" s="1"/>
  <c r="BL119" i="52"/>
  <c r="BJ119" i="52"/>
  <c r="BH119" i="52"/>
  <c r="BE119" i="52"/>
  <c r="BC119" i="52"/>
  <c r="BA119" i="52"/>
  <c r="AX119" i="52"/>
  <c r="AV119" i="52"/>
  <c r="AT119" i="52"/>
  <c r="AQ119" i="52"/>
  <c r="AO119" i="52"/>
  <c r="AM119" i="52"/>
  <c r="AD119" i="52"/>
  <c r="AE119" i="52" s="1"/>
  <c r="BL118" i="52"/>
  <c r="BJ118" i="52"/>
  <c r="BH118" i="52"/>
  <c r="BE118" i="52"/>
  <c r="BC118" i="52"/>
  <c r="BA118" i="52"/>
  <c r="AX118" i="52"/>
  <c r="AV118" i="52"/>
  <c r="AT118" i="52"/>
  <c r="AQ118" i="52"/>
  <c r="AO118" i="52"/>
  <c r="AM118" i="52"/>
  <c r="AD118" i="52"/>
  <c r="AE118" i="52" s="1"/>
  <c r="BL117" i="52"/>
  <c r="BJ117" i="52"/>
  <c r="BH117" i="52"/>
  <c r="BE117" i="52"/>
  <c r="BC117" i="52"/>
  <c r="BA117" i="52"/>
  <c r="AX117" i="52"/>
  <c r="AV117" i="52"/>
  <c r="AT117" i="52"/>
  <c r="AQ117" i="52"/>
  <c r="AO117" i="52"/>
  <c r="AM117" i="52"/>
  <c r="AD117" i="52"/>
  <c r="AE117" i="52" s="1"/>
  <c r="BL116" i="52"/>
  <c r="BJ116" i="52"/>
  <c r="BH116" i="52"/>
  <c r="BE116" i="52"/>
  <c r="BC116" i="52"/>
  <c r="BA116" i="52"/>
  <c r="AX116" i="52"/>
  <c r="AV116" i="52"/>
  <c r="AT116" i="52"/>
  <c r="AQ116" i="52"/>
  <c r="AO116" i="52"/>
  <c r="AM116" i="52"/>
  <c r="AD116" i="52"/>
  <c r="AE116" i="52" s="1"/>
  <c r="BL115" i="52"/>
  <c r="BJ115" i="52"/>
  <c r="BH115" i="52"/>
  <c r="BE115" i="52"/>
  <c r="BC115" i="52"/>
  <c r="BA115" i="52"/>
  <c r="AX115" i="52"/>
  <c r="AV115" i="52"/>
  <c r="AT115" i="52"/>
  <c r="AQ115" i="52"/>
  <c r="AO115" i="52"/>
  <c r="AM115" i="52"/>
  <c r="AD115" i="52"/>
  <c r="AE115" i="52" s="1"/>
  <c r="BL114" i="52"/>
  <c r="BJ114" i="52"/>
  <c r="BH114" i="52"/>
  <c r="BE114" i="52"/>
  <c r="BC114" i="52"/>
  <c r="BA114" i="52"/>
  <c r="AX114" i="52"/>
  <c r="AV114" i="52"/>
  <c r="AT114" i="52"/>
  <c r="AQ114" i="52"/>
  <c r="AO114" i="52"/>
  <c r="AM114" i="52"/>
  <c r="AD114" i="52"/>
  <c r="AE114" i="52" s="1"/>
  <c r="BL113" i="52"/>
  <c r="BJ113" i="52"/>
  <c r="BH113" i="52"/>
  <c r="BE113" i="52"/>
  <c r="BC113" i="52"/>
  <c r="BA113" i="52"/>
  <c r="AX113" i="52"/>
  <c r="AV113" i="52"/>
  <c r="AT113" i="52"/>
  <c r="AQ113" i="52"/>
  <c r="AO113" i="52"/>
  <c r="AM113" i="52"/>
  <c r="AD113" i="52"/>
  <c r="AE113" i="52" s="1"/>
  <c r="BL112" i="52"/>
  <c r="BJ112" i="52"/>
  <c r="BH112" i="52"/>
  <c r="BE112" i="52"/>
  <c r="BC112" i="52"/>
  <c r="BA112" i="52"/>
  <c r="AX112" i="52"/>
  <c r="AV112" i="52"/>
  <c r="AT112" i="52"/>
  <c r="AQ112" i="52"/>
  <c r="AO112" i="52"/>
  <c r="AM112" i="52"/>
  <c r="AD112" i="52"/>
  <c r="AE112" i="52" s="1"/>
  <c r="BL111" i="52"/>
  <c r="BJ111" i="52"/>
  <c r="BH111" i="52"/>
  <c r="BE111" i="52"/>
  <c r="BC111" i="52"/>
  <c r="BA111" i="52"/>
  <c r="AX111" i="52"/>
  <c r="AV111" i="52"/>
  <c r="AT111" i="52"/>
  <c r="AQ111" i="52"/>
  <c r="AO111" i="52"/>
  <c r="AM111" i="52"/>
  <c r="AD111" i="52"/>
  <c r="AE111" i="52" s="1"/>
  <c r="BL110" i="52"/>
  <c r="BJ110" i="52"/>
  <c r="BH110" i="52"/>
  <c r="BE110" i="52"/>
  <c r="BC110" i="52"/>
  <c r="BA110" i="52"/>
  <c r="AX110" i="52"/>
  <c r="AV110" i="52"/>
  <c r="AT110" i="52"/>
  <c r="AQ110" i="52"/>
  <c r="AO110" i="52"/>
  <c r="AM110" i="52"/>
  <c r="AD110" i="52"/>
  <c r="AE110" i="52" s="1"/>
  <c r="BL109" i="52"/>
  <c r="BJ109" i="52"/>
  <c r="BH109" i="52"/>
  <c r="BE109" i="52"/>
  <c r="BC109" i="52"/>
  <c r="BA109" i="52"/>
  <c r="AX109" i="52"/>
  <c r="AV109" i="52"/>
  <c r="AT109" i="52"/>
  <c r="AQ109" i="52"/>
  <c r="AO109" i="52"/>
  <c r="AM109" i="52"/>
  <c r="AD109" i="52"/>
  <c r="AE109" i="52" s="1"/>
  <c r="BL82" i="52"/>
  <c r="BJ82" i="52"/>
  <c r="BH82" i="52"/>
  <c r="BE82" i="52"/>
  <c r="BC82" i="52"/>
  <c r="BA82" i="52"/>
  <c r="AX82" i="52"/>
  <c r="AV82" i="52"/>
  <c r="AT82" i="52"/>
  <c r="AQ82" i="52"/>
  <c r="AM82" i="52"/>
  <c r="AD82" i="52"/>
  <c r="AE82" i="52" s="1"/>
  <c r="BL81" i="52"/>
  <c r="BJ81" i="52"/>
  <c r="BH81" i="52"/>
  <c r="BE81" i="52"/>
  <c r="BC81" i="52"/>
  <c r="BA81" i="52"/>
  <c r="AX81" i="52"/>
  <c r="AV81" i="52"/>
  <c r="AT81" i="52"/>
  <c r="AQ81" i="52"/>
  <c r="AM81" i="52"/>
  <c r="AD81" i="52"/>
  <c r="AE81" i="52" s="1"/>
  <c r="BL80" i="52"/>
  <c r="BJ80" i="52"/>
  <c r="BH80" i="52"/>
  <c r="BE80" i="52"/>
  <c r="BC80" i="52"/>
  <c r="BA80" i="52"/>
  <c r="AX80" i="52"/>
  <c r="AV80" i="52"/>
  <c r="AT80" i="52"/>
  <c r="AQ80" i="52"/>
  <c r="AM80" i="52"/>
  <c r="AD80" i="52"/>
  <c r="AE80" i="52" s="1"/>
  <c r="BL79" i="52"/>
  <c r="BJ79" i="52"/>
  <c r="BH79" i="52"/>
  <c r="BE79" i="52"/>
  <c r="BC79" i="52"/>
  <c r="BA79" i="52"/>
  <c r="AX79" i="52"/>
  <c r="AV79" i="52"/>
  <c r="AT79" i="52"/>
  <c r="AQ79" i="52"/>
  <c r="AM79" i="52"/>
  <c r="AD79" i="52"/>
  <c r="AE79" i="52" s="1"/>
  <c r="BL78" i="52"/>
  <c r="BJ78" i="52"/>
  <c r="BH78" i="52"/>
  <c r="BE78" i="52"/>
  <c r="BC78" i="52"/>
  <c r="BA78" i="52"/>
  <c r="AX78" i="52"/>
  <c r="AV78" i="52"/>
  <c r="AT78" i="52"/>
  <c r="AQ78" i="52"/>
  <c r="AM78" i="52"/>
  <c r="AD78" i="52"/>
  <c r="AE78" i="52" s="1"/>
  <c r="BL77" i="52"/>
  <c r="BJ77" i="52"/>
  <c r="BH77" i="52"/>
  <c r="BE77" i="52"/>
  <c r="BC77" i="52"/>
  <c r="BA77" i="52"/>
  <c r="AX77" i="52"/>
  <c r="AV77" i="52"/>
  <c r="AT77" i="52"/>
  <c r="AQ77" i="52"/>
  <c r="AO77" i="52"/>
  <c r="AM77" i="52"/>
  <c r="AD77" i="52"/>
  <c r="AE77" i="52" s="1"/>
  <c r="BL76" i="52"/>
  <c r="BJ76" i="52"/>
  <c r="BH76" i="52"/>
  <c r="BE76" i="52"/>
  <c r="BC76" i="52"/>
  <c r="BA76" i="52"/>
  <c r="AX76" i="52"/>
  <c r="AV76" i="52"/>
  <c r="AT76" i="52"/>
  <c r="AQ76" i="52"/>
  <c r="AO76" i="52"/>
  <c r="AM76" i="52"/>
  <c r="AD76" i="52"/>
  <c r="AE76" i="52" s="1"/>
  <c r="BL75" i="52"/>
  <c r="BJ75" i="52"/>
  <c r="BH75" i="52"/>
  <c r="BE75" i="52"/>
  <c r="BC75" i="52"/>
  <c r="BA75" i="52"/>
  <c r="AX75" i="52"/>
  <c r="AV75" i="52"/>
  <c r="AT75" i="52"/>
  <c r="AQ75" i="52"/>
  <c r="AO75" i="52"/>
  <c r="AM75" i="52"/>
  <c r="AD75" i="52"/>
  <c r="AE75" i="52" s="1"/>
  <c r="BL74" i="52"/>
  <c r="BJ74" i="52"/>
  <c r="BH74" i="52"/>
  <c r="BE74" i="52"/>
  <c r="BC74" i="52"/>
  <c r="BA74" i="52"/>
  <c r="AX74" i="52"/>
  <c r="AV74" i="52"/>
  <c r="AT74" i="52"/>
  <c r="AQ74" i="52"/>
  <c r="AO74" i="52"/>
  <c r="AM74" i="52"/>
  <c r="AD74" i="52"/>
  <c r="AE74" i="52" s="1"/>
  <c r="BL73" i="52"/>
  <c r="BJ73" i="52"/>
  <c r="BH73" i="52"/>
  <c r="BE73" i="52"/>
  <c r="BC73" i="52"/>
  <c r="BA73" i="52"/>
  <c r="AX73" i="52"/>
  <c r="AV73" i="52"/>
  <c r="AT73" i="52"/>
  <c r="AQ73" i="52"/>
  <c r="AO73" i="52"/>
  <c r="AM73" i="52"/>
  <c r="AD73" i="52"/>
  <c r="AE73" i="52" s="1"/>
  <c r="BL72" i="52"/>
  <c r="BJ72" i="52"/>
  <c r="BH72" i="52"/>
  <c r="BE72" i="52"/>
  <c r="BC72" i="52"/>
  <c r="BA72" i="52"/>
  <c r="AX72" i="52"/>
  <c r="AV72" i="52"/>
  <c r="AT72" i="52"/>
  <c r="AQ72" i="52"/>
  <c r="AO72" i="52"/>
  <c r="AM72" i="52"/>
  <c r="AD72" i="52"/>
  <c r="AE72" i="52" s="1"/>
  <c r="BL71" i="52"/>
  <c r="BJ71" i="52"/>
  <c r="BH71" i="52"/>
  <c r="BE71" i="52"/>
  <c r="BC71" i="52"/>
  <c r="BA71" i="52"/>
  <c r="AX71" i="52"/>
  <c r="AV71" i="52"/>
  <c r="AT71" i="52"/>
  <c r="AQ71" i="52"/>
  <c r="AO71" i="52"/>
  <c r="AM71" i="52"/>
  <c r="AD71" i="52"/>
  <c r="AE71" i="52" s="1"/>
  <c r="BL70" i="52"/>
  <c r="BJ70" i="52"/>
  <c r="BH70" i="52"/>
  <c r="BE70" i="52"/>
  <c r="BC70" i="52"/>
  <c r="BA70" i="52"/>
  <c r="AX70" i="52"/>
  <c r="AV70" i="52"/>
  <c r="AT70" i="52"/>
  <c r="AQ70" i="52"/>
  <c r="AO70" i="52"/>
  <c r="AM70" i="52"/>
  <c r="AD70" i="52"/>
  <c r="AE70" i="52" s="1"/>
  <c r="BL69" i="52"/>
  <c r="BJ69" i="52"/>
  <c r="BH69" i="52"/>
  <c r="BE69" i="52"/>
  <c r="BC69" i="52"/>
  <c r="BA69" i="52"/>
  <c r="AX69" i="52"/>
  <c r="AV69" i="52"/>
  <c r="AT69" i="52"/>
  <c r="AQ69" i="52"/>
  <c r="AO69" i="52"/>
  <c r="AM69" i="52"/>
  <c r="AD69" i="52"/>
  <c r="AE69" i="52" s="1"/>
  <c r="BL68" i="52"/>
  <c r="BJ68" i="52"/>
  <c r="BH68" i="52"/>
  <c r="BE68" i="52"/>
  <c r="BC68" i="52"/>
  <c r="BA68" i="52"/>
  <c r="AX68" i="52"/>
  <c r="AV68" i="52"/>
  <c r="AT68" i="52"/>
  <c r="AQ68" i="52"/>
  <c r="AO68" i="52"/>
  <c r="AM68" i="52"/>
  <c r="AD68" i="52"/>
  <c r="AE68" i="52" s="1"/>
  <c r="BL67" i="52"/>
  <c r="BJ67" i="52"/>
  <c r="BH67" i="52"/>
  <c r="BE67" i="52"/>
  <c r="BC67" i="52"/>
  <c r="BA67" i="52"/>
  <c r="AX67" i="52"/>
  <c r="AV67" i="52"/>
  <c r="AT67" i="52"/>
  <c r="AQ67" i="52"/>
  <c r="AO67" i="52"/>
  <c r="AM67" i="52"/>
  <c r="AD67" i="52"/>
  <c r="AE67" i="52" s="1"/>
  <c r="BL66" i="52"/>
  <c r="BJ66" i="52"/>
  <c r="BH66" i="52"/>
  <c r="BE66" i="52"/>
  <c r="BC66" i="52"/>
  <c r="BA66" i="52"/>
  <c r="AX66" i="52"/>
  <c r="AV66" i="52"/>
  <c r="AT66" i="52"/>
  <c r="AQ66" i="52"/>
  <c r="AO66" i="52"/>
  <c r="AM66" i="52"/>
  <c r="AD66" i="52"/>
  <c r="AE66" i="52" s="1"/>
  <c r="BL65" i="52"/>
  <c r="BJ65" i="52"/>
  <c r="BH65" i="52"/>
  <c r="BE65" i="52"/>
  <c r="BC65" i="52"/>
  <c r="BA65" i="52"/>
  <c r="AX65" i="52"/>
  <c r="AV65" i="52"/>
  <c r="AT65" i="52"/>
  <c r="AQ65" i="52"/>
  <c r="AO65" i="52"/>
  <c r="AM65" i="52"/>
  <c r="AD65" i="52"/>
  <c r="AE65" i="52" s="1"/>
  <c r="BL37" i="52"/>
  <c r="BJ37" i="52"/>
  <c r="BH37" i="52"/>
  <c r="BE37" i="52"/>
  <c r="BC37" i="52"/>
  <c r="BA37" i="52"/>
  <c r="AX37" i="52"/>
  <c r="AV37" i="52"/>
  <c r="AT37" i="52"/>
  <c r="AQ37" i="52"/>
  <c r="AO37" i="52"/>
  <c r="AM37" i="52"/>
  <c r="AD37" i="52"/>
  <c r="AE37" i="52" s="1"/>
  <c r="BL36" i="52"/>
  <c r="BJ36" i="52"/>
  <c r="BH36" i="52"/>
  <c r="BE36" i="52"/>
  <c r="BC36" i="52"/>
  <c r="BA36" i="52"/>
  <c r="AX36" i="52"/>
  <c r="AV36" i="52"/>
  <c r="AT36" i="52"/>
  <c r="AQ36" i="52"/>
  <c r="AO36" i="52"/>
  <c r="AM36" i="52"/>
  <c r="AD36" i="52"/>
  <c r="AE36" i="52" s="1"/>
  <c r="BL35" i="52"/>
  <c r="BJ35" i="52"/>
  <c r="BH35" i="52"/>
  <c r="BE35" i="52"/>
  <c r="BC35" i="52"/>
  <c r="BA35" i="52"/>
  <c r="AX35" i="52"/>
  <c r="AV35" i="52"/>
  <c r="AT35" i="52"/>
  <c r="AQ35" i="52"/>
  <c r="AO35" i="52"/>
  <c r="AM35" i="52"/>
  <c r="AD35" i="52"/>
  <c r="AE35" i="52" s="1"/>
  <c r="BL34" i="52"/>
  <c r="BJ34" i="52"/>
  <c r="BH34" i="52"/>
  <c r="BE34" i="52"/>
  <c r="BC34" i="52"/>
  <c r="BA34" i="52"/>
  <c r="AX34" i="52"/>
  <c r="AV34" i="52"/>
  <c r="AT34" i="52"/>
  <c r="AQ34" i="52"/>
  <c r="AO34" i="52"/>
  <c r="AM34" i="52"/>
  <c r="AD34" i="52"/>
  <c r="AE34" i="52" s="1"/>
  <c r="BL33" i="52"/>
  <c r="BJ33" i="52"/>
  <c r="BH33" i="52"/>
  <c r="BE33" i="52"/>
  <c r="BC33" i="52"/>
  <c r="BA33" i="52"/>
  <c r="AX33" i="52"/>
  <c r="AV33" i="52"/>
  <c r="AT33" i="52"/>
  <c r="AQ33" i="52"/>
  <c r="AO33" i="52"/>
  <c r="AM33" i="52"/>
  <c r="AD33" i="52"/>
  <c r="AE33" i="52" s="1"/>
  <c r="BL32" i="52"/>
  <c r="BJ32" i="52"/>
  <c r="BH32" i="52"/>
  <c r="BE32" i="52"/>
  <c r="BC32" i="52"/>
  <c r="BA32" i="52"/>
  <c r="AX32" i="52"/>
  <c r="AV32" i="52"/>
  <c r="AT32" i="52"/>
  <c r="AQ32" i="52"/>
  <c r="AO32" i="52"/>
  <c r="AM32" i="52"/>
  <c r="AD32" i="52"/>
  <c r="AE32" i="52" s="1"/>
  <c r="BL31" i="52"/>
  <c r="BJ31" i="52"/>
  <c r="BH31" i="52"/>
  <c r="BE31" i="52"/>
  <c r="BC31" i="52"/>
  <c r="BA31" i="52"/>
  <c r="AX31" i="52"/>
  <c r="AV31" i="52"/>
  <c r="AT31" i="52"/>
  <c r="AQ31" i="52"/>
  <c r="AO31" i="52"/>
  <c r="AM31" i="52"/>
  <c r="AD31" i="52"/>
  <c r="AE31" i="52" s="1"/>
  <c r="BL30" i="52"/>
  <c r="BJ30" i="52"/>
  <c r="BH30" i="52"/>
  <c r="BE30" i="52"/>
  <c r="BC30" i="52"/>
  <c r="BA30" i="52"/>
  <c r="AX30" i="52"/>
  <c r="AV30" i="52"/>
  <c r="AT30" i="52"/>
  <c r="AQ30" i="52"/>
  <c r="AO30" i="52"/>
  <c r="AM30" i="52"/>
  <c r="AD30" i="52"/>
  <c r="AE30" i="52" s="1"/>
  <c r="BL29" i="52"/>
  <c r="BJ29" i="52"/>
  <c r="BH29" i="52"/>
  <c r="BE29" i="52"/>
  <c r="BC29" i="52"/>
  <c r="BA29" i="52"/>
  <c r="AX29" i="52"/>
  <c r="AV29" i="52"/>
  <c r="AT29" i="52"/>
  <c r="AQ29" i="52"/>
  <c r="AO29" i="52"/>
  <c r="AM29" i="52"/>
  <c r="AD29" i="52"/>
  <c r="AE29" i="52" s="1"/>
  <c r="BL28" i="52"/>
  <c r="BJ28" i="52"/>
  <c r="BH28" i="52"/>
  <c r="BE28" i="52"/>
  <c r="BC28" i="52"/>
  <c r="BA28" i="52"/>
  <c r="AX28" i="52"/>
  <c r="AV28" i="52"/>
  <c r="AT28" i="52"/>
  <c r="AQ28" i="52"/>
  <c r="AO28" i="52"/>
  <c r="AM28" i="52"/>
  <c r="AD28" i="52"/>
  <c r="AE28" i="52" s="1"/>
  <c r="BL27" i="52"/>
  <c r="BJ27" i="52"/>
  <c r="BH27" i="52"/>
  <c r="BE27" i="52"/>
  <c r="BC27" i="52"/>
  <c r="BA27" i="52"/>
  <c r="AX27" i="52"/>
  <c r="AV27" i="52"/>
  <c r="AT27" i="52"/>
  <c r="AQ27" i="52"/>
  <c r="AO27" i="52"/>
  <c r="AM27" i="52"/>
  <c r="AD27" i="52"/>
  <c r="AE27" i="52" s="1"/>
  <c r="BL26" i="52"/>
  <c r="BJ26" i="52"/>
  <c r="BH26" i="52"/>
  <c r="BE26" i="52"/>
  <c r="BC26" i="52"/>
  <c r="BA26" i="52"/>
  <c r="AX26" i="52"/>
  <c r="AV26" i="52"/>
  <c r="AT26" i="52"/>
  <c r="AQ26" i="52"/>
  <c r="AO26" i="52"/>
  <c r="AM26" i="52"/>
  <c r="AD26" i="52"/>
  <c r="AE26" i="52" s="1"/>
  <c r="BL25" i="52"/>
  <c r="BJ25" i="52"/>
  <c r="BH25" i="52"/>
  <c r="BE25" i="52"/>
  <c r="BC25" i="52"/>
  <c r="BA25" i="52"/>
  <c r="AX25" i="52"/>
  <c r="AV25" i="52"/>
  <c r="AT25" i="52"/>
  <c r="AQ25" i="52"/>
  <c r="AO25" i="52"/>
  <c r="AM25" i="52"/>
  <c r="AD25" i="52"/>
  <c r="AE25" i="52" s="1"/>
  <c r="BL24" i="52"/>
  <c r="BJ24" i="52"/>
  <c r="BH24" i="52"/>
  <c r="BE24" i="52"/>
  <c r="BC24" i="52"/>
  <c r="BA24" i="52"/>
  <c r="AX24" i="52"/>
  <c r="AV24" i="52"/>
  <c r="AT24" i="52"/>
  <c r="AQ24" i="52"/>
  <c r="AO24" i="52"/>
  <c r="AM24" i="52"/>
  <c r="AD24" i="52"/>
  <c r="AE24" i="52" s="1"/>
  <c r="BL23" i="52"/>
  <c r="BJ23" i="52"/>
  <c r="BH23" i="52"/>
  <c r="BE23" i="52"/>
  <c r="BC23" i="52"/>
  <c r="BA23" i="52"/>
  <c r="AX23" i="52"/>
  <c r="AV23" i="52"/>
  <c r="AT23" i="52"/>
  <c r="AQ23" i="52"/>
  <c r="AO23" i="52"/>
  <c r="AM23" i="52"/>
  <c r="AD23" i="52"/>
  <c r="AE23" i="52" s="1"/>
  <c r="BL22" i="52"/>
  <c r="BJ22" i="52"/>
  <c r="BH22" i="52"/>
  <c r="BE22" i="52"/>
  <c r="BC22" i="52"/>
  <c r="BA22" i="52"/>
  <c r="AX22" i="52"/>
  <c r="AV22" i="52"/>
  <c r="AT22" i="52"/>
  <c r="AQ22" i="52"/>
  <c r="AO22" i="52"/>
  <c r="AM22" i="52"/>
  <c r="AD22" i="52"/>
  <c r="AE22" i="52" s="1"/>
  <c r="BL21" i="52"/>
  <c r="BJ21" i="52"/>
  <c r="BH21" i="52"/>
  <c r="BE21" i="52"/>
  <c r="BC21" i="52"/>
  <c r="BA21" i="52"/>
  <c r="AX21" i="52"/>
  <c r="AV21" i="52"/>
  <c r="AT21" i="52"/>
  <c r="AQ21" i="52"/>
  <c r="AO21" i="52"/>
  <c r="AM21" i="52"/>
  <c r="AD21" i="52"/>
  <c r="AE21" i="52" s="1"/>
  <c r="BL20" i="52"/>
  <c r="BJ20" i="52"/>
  <c r="BH20" i="52"/>
  <c r="BE20" i="52"/>
  <c r="BC20" i="52"/>
  <c r="BA20" i="52"/>
  <c r="AX20" i="52"/>
  <c r="AV20" i="52"/>
  <c r="AT20" i="52"/>
  <c r="AQ20" i="52"/>
  <c r="AO20" i="52"/>
  <c r="AM20" i="52"/>
  <c r="AD20" i="52"/>
  <c r="AE20" i="52" s="1"/>
  <c r="R44" i="33"/>
  <c r="Q44" i="33"/>
  <c r="P44" i="33"/>
  <c r="O44" i="33"/>
  <c r="N44" i="33"/>
  <c r="M44" i="33"/>
  <c r="L44" i="33"/>
  <c r="K44" i="33"/>
  <c r="J44" i="33"/>
  <c r="I44" i="33"/>
  <c r="H44" i="33"/>
  <c r="G44" i="33"/>
  <c r="R43" i="33"/>
  <c r="Q43" i="33"/>
  <c r="P43" i="33"/>
  <c r="O43" i="33"/>
  <c r="N43" i="33"/>
  <c r="M43" i="33"/>
  <c r="L43" i="33"/>
  <c r="K43" i="33"/>
  <c r="J43" i="33"/>
  <c r="I43" i="33"/>
  <c r="H43" i="33"/>
  <c r="G43" i="33"/>
  <c r="R42" i="33"/>
  <c r="Q42" i="33"/>
  <c r="P42" i="33"/>
  <c r="O42" i="33"/>
  <c r="N42" i="33"/>
  <c r="M42" i="33"/>
  <c r="L42" i="33"/>
  <c r="K42" i="33"/>
  <c r="J42" i="33"/>
  <c r="I42" i="33"/>
  <c r="H42" i="33"/>
  <c r="G42" i="33"/>
  <c r="R41" i="33"/>
  <c r="Q41" i="33"/>
  <c r="P41" i="33"/>
  <c r="O41" i="33"/>
  <c r="N41" i="33"/>
  <c r="M41" i="33"/>
  <c r="L41" i="33"/>
  <c r="K41" i="33"/>
  <c r="J41" i="33"/>
  <c r="I41" i="33"/>
  <c r="H41" i="33"/>
  <c r="G41" i="33"/>
  <c r="R40" i="33"/>
  <c r="Q40" i="33"/>
  <c r="P40" i="33"/>
  <c r="O40" i="33"/>
  <c r="N40" i="33"/>
  <c r="M40" i="33"/>
  <c r="L40" i="33"/>
  <c r="K40" i="33"/>
  <c r="J40" i="33"/>
  <c r="I40" i="33"/>
  <c r="H40" i="33"/>
  <c r="G40" i="33"/>
  <c r="R39" i="33"/>
  <c r="Q39" i="33"/>
  <c r="P39" i="33"/>
  <c r="O39" i="33"/>
  <c r="N39" i="33"/>
  <c r="M39" i="33"/>
  <c r="L39" i="33"/>
  <c r="K39" i="33"/>
  <c r="J39" i="33"/>
  <c r="I39" i="33"/>
  <c r="H39" i="33"/>
  <c r="G39" i="33"/>
  <c r="R38" i="33"/>
  <c r="Q38" i="33"/>
  <c r="P38" i="33"/>
  <c r="O38" i="33"/>
  <c r="N38" i="33"/>
  <c r="M38" i="33"/>
  <c r="L38" i="33"/>
  <c r="K38" i="33"/>
  <c r="J38" i="33"/>
  <c r="I38" i="33"/>
  <c r="H38" i="33"/>
  <c r="G38" i="33"/>
  <c r="R37" i="33"/>
  <c r="Q37" i="33"/>
  <c r="P37" i="33"/>
  <c r="O37" i="33"/>
  <c r="N37" i="33"/>
  <c r="M37" i="33"/>
  <c r="L37" i="33"/>
  <c r="K37" i="33"/>
  <c r="J37" i="33"/>
  <c r="I37" i="33"/>
  <c r="H37" i="33"/>
  <c r="G37" i="33"/>
  <c r="R36" i="33"/>
  <c r="Q36" i="33"/>
  <c r="P36" i="33"/>
  <c r="O36" i="33"/>
  <c r="N36" i="33"/>
  <c r="M36" i="33"/>
  <c r="L36" i="33"/>
  <c r="K36" i="33"/>
  <c r="J36" i="33"/>
  <c r="I36" i="33"/>
  <c r="H36" i="33"/>
  <c r="G36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R34" i="33"/>
  <c r="Q34" i="33"/>
  <c r="P34" i="33"/>
  <c r="O34" i="33"/>
  <c r="N34" i="33"/>
  <c r="M34" i="33"/>
  <c r="L34" i="33"/>
  <c r="K34" i="33"/>
  <c r="J34" i="33"/>
  <c r="I34" i="33"/>
  <c r="H34" i="33"/>
  <c r="G34" i="33"/>
  <c r="R33" i="33"/>
  <c r="Q33" i="33"/>
  <c r="P33" i="33"/>
  <c r="O33" i="33"/>
  <c r="N33" i="33"/>
  <c r="M33" i="33"/>
  <c r="L33" i="33"/>
  <c r="K33" i="33"/>
  <c r="J33" i="33"/>
  <c r="I33" i="33"/>
  <c r="H33" i="33"/>
  <c r="G33" i="33"/>
  <c r="R32" i="33"/>
  <c r="Q32" i="33"/>
  <c r="P32" i="33"/>
  <c r="O32" i="33"/>
  <c r="N32" i="33"/>
  <c r="M32" i="33"/>
  <c r="L32" i="33"/>
  <c r="K32" i="33"/>
  <c r="J32" i="33"/>
  <c r="I32" i="33"/>
  <c r="H32" i="33"/>
  <c r="G32" i="33"/>
  <c r="R31" i="33"/>
  <c r="Q31" i="33"/>
  <c r="P31" i="33"/>
  <c r="O31" i="33"/>
  <c r="N31" i="33"/>
  <c r="M31" i="33"/>
  <c r="L31" i="33"/>
  <c r="K31" i="33"/>
  <c r="J31" i="33"/>
  <c r="I31" i="33"/>
  <c r="H31" i="33"/>
  <c r="G31" i="33"/>
  <c r="R30" i="33"/>
  <c r="Q30" i="33"/>
  <c r="P30" i="33"/>
  <c r="O30" i="33"/>
  <c r="N30" i="33"/>
  <c r="M30" i="33"/>
  <c r="L30" i="33"/>
  <c r="K30" i="33"/>
  <c r="J30" i="33"/>
  <c r="I30" i="33"/>
  <c r="H30" i="33"/>
  <c r="G30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Q44" i="26"/>
  <c r="P44" i="26"/>
  <c r="O44" i="26"/>
  <c r="N44" i="26"/>
  <c r="M44" i="26"/>
  <c r="L44" i="26"/>
  <c r="K44" i="26"/>
  <c r="J44" i="26"/>
  <c r="I44" i="26"/>
  <c r="H44" i="26"/>
  <c r="G44" i="26"/>
  <c r="F44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C38" i="26"/>
  <c r="C38" i="27" s="1"/>
  <c r="Q37" i="26"/>
  <c r="P37" i="26"/>
  <c r="O37" i="26"/>
  <c r="N37" i="26"/>
  <c r="M37" i="26"/>
  <c r="L37" i="26"/>
  <c r="K37" i="26"/>
  <c r="J37" i="26"/>
  <c r="I37" i="26"/>
  <c r="H37" i="26"/>
  <c r="G37" i="26"/>
  <c r="F37" i="26"/>
  <c r="U36" i="33"/>
  <c r="Q36" i="26"/>
  <c r="P36" i="26"/>
  <c r="O36" i="26"/>
  <c r="N36" i="26"/>
  <c r="M36" i="26"/>
  <c r="L36" i="26"/>
  <c r="K36" i="26"/>
  <c r="J36" i="26"/>
  <c r="I36" i="26"/>
  <c r="H36" i="26"/>
  <c r="G36" i="26"/>
  <c r="F36" i="26"/>
  <c r="U35" i="33"/>
  <c r="T35" i="33"/>
  <c r="S35" i="33"/>
  <c r="Q35" i="26"/>
  <c r="P35" i="26"/>
  <c r="O35" i="26"/>
  <c r="N35" i="26"/>
  <c r="M35" i="26"/>
  <c r="L35" i="26"/>
  <c r="K35" i="26"/>
  <c r="J35" i="26"/>
  <c r="I35" i="26"/>
  <c r="H35" i="26"/>
  <c r="G35" i="26"/>
  <c r="F35" i="26"/>
  <c r="S34" i="33"/>
  <c r="Q34" i="26"/>
  <c r="P34" i="26"/>
  <c r="O34" i="26"/>
  <c r="N34" i="26"/>
  <c r="M34" i="26"/>
  <c r="L34" i="26"/>
  <c r="K34" i="26"/>
  <c r="J34" i="26"/>
  <c r="I34" i="26"/>
  <c r="H34" i="26"/>
  <c r="G34" i="26"/>
  <c r="F34" i="26"/>
  <c r="C34" i="26"/>
  <c r="B34" i="33" s="1"/>
  <c r="U33" i="33"/>
  <c r="T33" i="33"/>
  <c r="Q33" i="26"/>
  <c r="P33" i="26"/>
  <c r="O33" i="26"/>
  <c r="N33" i="26"/>
  <c r="M33" i="26"/>
  <c r="L33" i="26"/>
  <c r="K33" i="26"/>
  <c r="J33" i="26"/>
  <c r="I33" i="26"/>
  <c r="H33" i="26"/>
  <c r="G33" i="26"/>
  <c r="F33" i="26"/>
  <c r="U32" i="33"/>
  <c r="T32" i="33"/>
  <c r="S32" i="33"/>
  <c r="Q32" i="26"/>
  <c r="P32" i="26"/>
  <c r="O32" i="26"/>
  <c r="N32" i="26"/>
  <c r="M32" i="26"/>
  <c r="L32" i="26"/>
  <c r="K32" i="26"/>
  <c r="J32" i="26"/>
  <c r="I32" i="26"/>
  <c r="H32" i="26"/>
  <c r="G32" i="26"/>
  <c r="F32" i="26"/>
  <c r="U31" i="33"/>
  <c r="T31" i="33"/>
  <c r="S31" i="33"/>
  <c r="Q31" i="26"/>
  <c r="P31" i="26"/>
  <c r="O31" i="26"/>
  <c r="N31" i="26"/>
  <c r="M31" i="26"/>
  <c r="L31" i="26"/>
  <c r="K31" i="26"/>
  <c r="J31" i="26"/>
  <c r="I31" i="26"/>
  <c r="H31" i="26"/>
  <c r="G31" i="26"/>
  <c r="F31" i="26"/>
  <c r="U30" i="33"/>
  <c r="T30" i="33"/>
  <c r="S30" i="33"/>
  <c r="Q30" i="26"/>
  <c r="P30" i="26"/>
  <c r="O30" i="26"/>
  <c r="N30" i="26"/>
  <c r="M30" i="26"/>
  <c r="L30" i="26"/>
  <c r="K30" i="26"/>
  <c r="J30" i="26"/>
  <c r="I30" i="26"/>
  <c r="H30" i="26"/>
  <c r="G30" i="26"/>
  <c r="F30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C29" i="26"/>
  <c r="C29" i="27" s="1"/>
  <c r="U28" i="33"/>
  <c r="T28" i="33"/>
  <c r="S28" i="33"/>
  <c r="Q28" i="26"/>
  <c r="P28" i="26"/>
  <c r="O28" i="26"/>
  <c r="N28" i="26"/>
  <c r="M28" i="26"/>
  <c r="L28" i="26"/>
  <c r="K28" i="26"/>
  <c r="J28" i="26"/>
  <c r="I28" i="26"/>
  <c r="H28" i="26"/>
  <c r="G28" i="26"/>
  <c r="F28" i="26"/>
  <c r="U27" i="33"/>
  <c r="T27" i="33"/>
  <c r="S27" i="33"/>
  <c r="Q27" i="26"/>
  <c r="P27" i="26"/>
  <c r="O27" i="26"/>
  <c r="N27" i="26"/>
  <c r="M27" i="26"/>
  <c r="L27" i="26"/>
  <c r="K27" i="26"/>
  <c r="J27" i="26"/>
  <c r="I27" i="26"/>
  <c r="H27" i="26"/>
  <c r="G27" i="26"/>
  <c r="F27" i="26"/>
  <c r="T27" i="23"/>
  <c r="T28" i="23"/>
  <c r="U28" i="24" s="1"/>
  <c r="T29" i="23"/>
  <c r="T30" i="23"/>
  <c r="T31" i="23"/>
  <c r="T32" i="23"/>
  <c r="U32" i="24" s="1"/>
  <c r="T33" i="23"/>
  <c r="T34" i="23"/>
  <c r="U34" i="24" s="1"/>
  <c r="T35" i="23"/>
  <c r="T36" i="23"/>
  <c r="U36" i="24" s="1"/>
  <c r="T37" i="23"/>
  <c r="T38" i="23"/>
  <c r="T39" i="23"/>
  <c r="T40" i="23"/>
  <c r="T41" i="23"/>
  <c r="T42" i="23"/>
  <c r="T43" i="23"/>
  <c r="T44" i="23"/>
  <c r="S28" i="23"/>
  <c r="S29" i="23"/>
  <c r="S30" i="23"/>
  <c r="S31" i="23"/>
  <c r="S32" i="23"/>
  <c r="S33" i="23"/>
  <c r="S34" i="23"/>
  <c r="S35" i="23"/>
  <c r="T35" i="24" s="1"/>
  <c r="S36" i="23"/>
  <c r="S37" i="23"/>
  <c r="S38" i="23"/>
  <c r="S39" i="23"/>
  <c r="S40" i="23"/>
  <c r="S41" i="23"/>
  <c r="S42" i="23"/>
  <c r="S43" i="23"/>
  <c r="S44" i="23"/>
  <c r="S27" i="23"/>
  <c r="R30" i="23"/>
  <c r="S30" i="24" s="1"/>
  <c r="R31" i="23"/>
  <c r="R32" i="23"/>
  <c r="S32" i="24" s="1"/>
  <c r="R33" i="23"/>
  <c r="R34" i="23"/>
  <c r="R35" i="23"/>
  <c r="R36" i="23"/>
  <c r="S36" i="24" s="1"/>
  <c r="R37" i="23"/>
  <c r="R38" i="23"/>
  <c r="R39" i="23"/>
  <c r="R40" i="23"/>
  <c r="R41" i="23"/>
  <c r="R42" i="23"/>
  <c r="R43" i="23"/>
  <c r="R44" i="23"/>
  <c r="R27" i="23"/>
  <c r="R28" i="23"/>
  <c r="R29" i="23"/>
  <c r="BE169" i="51"/>
  <c r="BA169" i="51"/>
  <c r="AV169" i="51"/>
  <c r="AQ169" i="51"/>
  <c r="AM169" i="51"/>
  <c r="AA169" i="51"/>
  <c r="BL169" i="51" s="1"/>
  <c r="Y169" i="51"/>
  <c r="BJ169" i="51" s="1"/>
  <c r="W169" i="51"/>
  <c r="BH169" i="51" s="1"/>
  <c r="T169" i="51"/>
  <c r="R169" i="51"/>
  <c r="BC169" i="51" s="1"/>
  <c r="P169" i="51"/>
  <c r="M169" i="51"/>
  <c r="AD169" i="51" s="1"/>
  <c r="AE169" i="51" s="1"/>
  <c r="K169" i="51"/>
  <c r="I169" i="51"/>
  <c r="AT169" i="51" s="1"/>
  <c r="F169" i="51"/>
  <c r="D169" i="51"/>
  <c r="AO169" i="51" s="1"/>
  <c r="B169" i="51"/>
  <c r="BL168" i="51"/>
  <c r="BH168" i="51"/>
  <c r="BC168" i="51"/>
  <c r="AT168" i="51"/>
  <c r="AO168" i="51"/>
  <c r="AA168" i="51"/>
  <c r="Y168" i="51"/>
  <c r="BJ168" i="51" s="1"/>
  <c r="W168" i="51"/>
  <c r="T168" i="51"/>
  <c r="BE168" i="51" s="1"/>
  <c r="R168" i="51"/>
  <c r="P168" i="51"/>
  <c r="BA168" i="51" s="1"/>
  <c r="M168" i="51"/>
  <c r="AX168" i="51" s="1"/>
  <c r="K168" i="51"/>
  <c r="AV168" i="51" s="1"/>
  <c r="I168" i="51"/>
  <c r="F168" i="51"/>
  <c r="AQ168" i="51" s="1"/>
  <c r="D168" i="51"/>
  <c r="B168" i="51"/>
  <c r="AD168" i="51" s="1"/>
  <c r="AE168" i="51" s="1"/>
  <c r="BJ167" i="51"/>
  <c r="BA167" i="51"/>
  <c r="AV167" i="51"/>
  <c r="AQ167" i="51"/>
  <c r="AA167" i="51"/>
  <c r="BL167" i="51" s="1"/>
  <c r="Y167" i="51"/>
  <c r="W167" i="51"/>
  <c r="BH167" i="51" s="1"/>
  <c r="T167" i="51"/>
  <c r="BE167" i="51" s="1"/>
  <c r="R167" i="51"/>
  <c r="BC167" i="51" s="1"/>
  <c r="P167" i="51"/>
  <c r="M167" i="51"/>
  <c r="AX167" i="51" s="1"/>
  <c r="K167" i="51"/>
  <c r="I167" i="51"/>
  <c r="AT167" i="51" s="1"/>
  <c r="F167" i="51"/>
  <c r="D167" i="51"/>
  <c r="AO167" i="51" s="1"/>
  <c r="B167" i="51"/>
  <c r="AM167" i="51" s="1"/>
  <c r="BH166" i="51"/>
  <c r="BC166" i="51"/>
  <c r="AV166" i="51"/>
  <c r="AO166" i="51"/>
  <c r="AM166" i="51"/>
  <c r="AA166" i="51"/>
  <c r="BL166" i="51" s="1"/>
  <c r="Y166" i="51"/>
  <c r="BJ166" i="51" s="1"/>
  <c r="W166" i="51"/>
  <c r="T166" i="51"/>
  <c r="BE166" i="51" s="1"/>
  <c r="R166" i="51"/>
  <c r="P166" i="51"/>
  <c r="BA166" i="51" s="1"/>
  <c r="M166" i="51"/>
  <c r="K166" i="51"/>
  <c r="I166" i="51"/>
  <c r="AT166" i="51" s="1"/>
  <c r="F166" i="51"/>
  <c r="AQ166" i="51" s="1"/>
  <c r="D166" i="51"/>
  <c r="B166" i="51"/>
  <c r="BC165" i="51"/>
  <c r="AO165" i="51"/>
  <c r="AA165" i="51"/>
  <c r="BL165" i="51" s="1"/>
  <c r="Y165" i="51"/>
  <c r="BJ165" i="51" s="1"/>
  <c r="W165" i="51"/>
  <c r="BH165" i="51" s="1"/>
  <c r="T165" i="51"/>
  <c r="BE165" i="51" s="1"/>
  <c r="R165" i="51"/>
  <c r="P165" i="51"/>
  <c r="BA165" i="51" s="1"/>
  <c r="M165" i="51"/>
  <c r="AX165" i="51" s="1"/>
  <c r="K165" i="51"/>
  <c r="AV165" i="51" s="1"/>
  <c r="I165" i="51"/>
  <c r="AT165" i="51" s="1"/>
  <c r="F165" i="51"/>
  <c r="AQ165" i="51" s="1"/>
  <c r="D165" i="51"/>
  <c r="B165" i="51"/>
  <c r="BC164" i="51"/>
  <c r="AX164" i="51"/>
  <c r="AQ164" i="51"/>
  <c r="AA164" i="51"/>
  <c r="BL164" i="51" s="1"/>
  <c r="Y164" i="51"/>
  <c r="BJ164" i="51" s="1"/>
  <c r="W164" i="51"/>
  <c r="BH164" i="51" s="1"/>
  <c r="T164" i="51"/>
  <c r="BE164" i="51" s="1"/>
  <c r="R164" i="51"/>
  <c r="P164" i="51"/>
  <c r="BA164" i="51" s="1"/>
  <c r="M164" i="51"/>
  <c r="K164" i="51"/>
  <c r="AV164" i="51" s="1"/>
  <c r="I164" i="51"/>
  <c r="F164" i="51"/>
  <c r="D164" i="51"/>
  <c r="AO164" i="51" s="1"/>
  <c r="B164" i="51"/>
  <c r="AM164" i="51" s="1"/>
  <c r="BH163" i="51"/>
  <c r="BC163" i="51"/>
  <c r="AQ163" i="51"/>
  <c r="AA163" i="51"/>
  <c r="BL163" i="51" s="1"/>
  <c r="Y163" i="51"/>
  <c r="BJ163" i="51" s="1"/>
  <c r="W163" i="51"/>
  <c r="T163" i="51"/>
  <c r="BE163" i="51" s="1"/>
  <c r="R163" i="51"/>
  <c r="P163" i="51"/>
  <c r="BA163" i="51" s="1"/>
  <c r="M163" i="51"/>
  <c r="AX163" i="51" s="1"/>
  <c r="K163" i="51"/>
  <c r="AV163" i="51" s="1"/>
  <c r="I163" i="51"/>
  <c r="AT163" i="51" s="1"/>
  <c r="F163" i="51"/>
  <c r="D163" i="51"/>
  <c r="AO163" i="51" s="1"/>
  <c r="B163" i="51"/>
  <c r="AD163" i="51" s="1"/>
  <c r="AE163" i="51" s="1"/>
  <c r="BE162" i="51"/>
  <c r="AT162" i="51"/>
  <c r="AM162" i="51"/>
  <c r="AA162" i="51"/>
  <c r="BL162" i="51" s="1"/>
  <c r="Y162" i="51"/>
  <c r="BJ162" i="51" s="1"/>
  <c r="W162" i="51"/>
  <c r="BH162" i="51" s="1"/>
  <c r="T162" i="51"/>
  <c r="R162" i="51"/>
  <c r="BC162" i="51" s="1"/>
  <c r="P162" i="51"/>
  <c r="BA162" i="51" s="1"/>
  <c r="M162" i="51"/>
  <c r="AX162" i="51" s="1"/>
  <c r="K162" i="51"/>
  <c r="AV162" i="51" s="1"/>
  <c r="I162" i="51"/>
  <c r="F162" i="51"/>
  <c r="AQ162" i="51" s="1"/>
  <c r="D162" i="51"/>
  <c r="B162" i="51"/>
  <c r="BE161" i="51"/>
  <c r="BA161" i="51"/>
  <c r="AT161" i="51"/>
  <c r="AA161" i="51"/>
  <c r="BL161" i="51" s="1"/>
  <c r="Y161" i="51"/>
  <c r="BJ161" i="51" s="1"/>
  <c r="W161" i="51"/>
  <c r="BH161" i="51" s="1"/>
  <c r="T161" i="51"/>
  <c r="R161" i="51"/>
  <c r="BC161" i="51" s="1"/>
  <c r="P161" i="51"/>
  <c r="M161" i="51"/>
  <c r="AX161" i="51" s="1"/>
  <c r="K161" i="51"/>
  <c r="I161" i="51"/>
  <c r="F161" i="51"/>
  <c r="AQ161" i="51" s="1"/>
  <c r="D161" i="51"/>
  <c r="AO161" i="51" s="1"/>
  <c r="B161" i="51"/>
  <c r="AM161" i="51" s="1"/>
  <c r="BL160" i="51"/>
  <c r="BH160" i="51"/>
  <c r="BE160" i="51"/>
  <c r="AO160" i="51"/>
  <c r="AM160" i="51"/>
  <c r="AA160" i="51"/>
  <c r="Y160" i="51"/>
  <c r="BJ160" i="51" s="1"/>
  <c r="W160" i="51"/>
  <c r="T160" i="51"/>
  <c r="R160" i="51"/>
  <c r="BC160" i="51" s="1"/>
  <c r="P160" i="51"/>
  <c r="BA160" i="51" s="1"/>
  <c r="M160" i="51"/>
  <c r="AX160" i="51" s="1"/>
  <c r="K160" i="51"/>
  <c r="AV160" i="51" s="1"/>
  <c r="I160" i="51"/>
  <c r="AT160" i="51" s="1"/>
  <c r="F160" i="51"/>
  <c r="AQ160" i="51" s="1"/>
  <c r="D160" i="51"/>
  <c r="B160" i="51"/>
  <c r="BA159" i="51"/>
  <c r="AX159" i="51"/>
  <c r="AT159" i="51"/>
  <c r="AA159" i="51"/>
  <c r="BL159" i="51" s="1"/>
  <c r="Y159" i="51"/>
  <c r="BJ159" i="51" s="1"/>
  <c r="W159" i="51"/>
  <c r="BH159" i="51" s="1"/>
  <c r="T159" i="51"/>
  <c r="BE159" i="51" s="1"/>
  <c r="R159" i="51"/>
  <c r="BC159" i="51" s="1"/>
  <c r="P159" i="51"/>
  <c r="M159" i="51"/>
  <c r="K159" i="51"/>
  <c r="AV159" i="51" s="1"/>
  <c r="I159" i="51"/>
  <c r="F159" i="51"/>
  <c r="AQ159" i="51" s="1"/>
  <c r="D159" i="51"/>
  <c r="AO159" i="51" s="1"/>
  <c r="B159" i="51"/>
  <c r="AM159" i="51" s="1"/>
  <c r="BH158" i="51"/>
  <c r="BC158" i="51"/>
  <c r="BA158" i="51"/>
  <c r="AM158" i="51"/>
  <c r="AA158" i="51"/>
  <c r="BL158" i="51" s="1"/>
  <c r="Y158" i="51"/>
  <c r="BJ158" i="51" s="1"/>
  <c r="W158" i="51"/>
  <c r="T158" i="51"/>
  <c r="BE158" i="51" s="1"/>
  <c r="R158" i="51"/>
  <c r="P158" i="51"/>
  <c r="M158" i="51"/>
  <c r="AX158" i="51" s="1"/>
  <c r="K158" i="51"/>
  <c r="AV158" i="51" s="1"/>
  <c r="I158" i="51"/>
  <c r="AT158" i="51" s="1"/>
  <c r="F158" i="51"/>
  <c r="AQ158" i="51" s="1"/>
  <c r="D158" i="51"/>
  <c r="AO158" i="51" s="1"/>
  <c r="B158" i="51"/>
  <c r="AV157" i="51"/>
  <c r="AT157" i="51"/>
  <c r="AQ157" i="51"/>
  <c r="AA157" i="51"/>
  <c r="BL157" i="51" s="1"/>
  <c r="Y157" i="51"/>
  <c r="BJ157" i="51" s="1"/>
  <c r="W157" i="51"/>
  <c r="BH157" i="51" s="1"/>
  <c r="T157" i="51"/>
  <c r="BE157" i="51" s="1"/>
  <c r="R157" i="51"/>
  <c r="BC157" i="51" s="1"/>
  <c r="P157" i="51"/>
  <c r="BA157" i="51" s="1"/>
  <c r="M157" i="51"/>
  <c r="AX157" i="51" s="1"/>
  <c r="K157" i="51"/>
  <c r="I157" i="51"/>
  <c r="F157" i="51"/>
  <c r="D157" i="51"/>
  <c r="AO157" i="51" s="1"/>
  <c r="B157" i="51"/>
  <c r="BJ156" i="51"/>
  <c r="BA156" i="51"/>
  <c r="AX156" i="51"/>
  <c r="AA156" i="51"/>
  <c r="BL156" i="51" s="1"/>
  <c r="Y156" i="51"/>
  <c r="W156" i="51"/>
  <c r="BH156" i="51" s="1"/>
  <c r="T156" i="51"/>
  <c r="BE156" i="51" s="1"/>
  <c r="R156" i="51"/>
  <c r="BC156" i="51" s="1"/>
  <c r="P156" i="51"/>
  <c r="M156" i="51"/>
  <c r="K156" i="51"/>
  <c r="AV156" i="51" s="1"/>
  <c r="I156" i="51"/>
  <c r="F156" i="51"/>
  <c r="AQ156" i="51" s="1"/>
  <c r="D156" i="51"/>
  <c r="AO156" i="51" s="1"/>
  <c r="B156" i="51"/>
  <c r="AM156" i="51" s="1"/>
  <c r="BJ155" i="51"/>
  <c r="BH155" i="51"/>
  <c r="AQ155" i="51"/>
  <c r="AO155" i="51"/>
  <c r="AA155" i="51"/>
  <c r="BL155" i="51" s="1"/>
  <c r="Y155" i="51"/>
  <c r="W155" i="51"/>
  <c r="T155" i="51"/>
  <c r="BE155" i="51" s="1"/>
  <c r="R155" i="51"/>
  <c r="BC155" i="51" s="1"/>
  <c r="P155" i="51"/>
  <c r="BA155" i="51" s="1"/>
  <c r="M155" i="51"/>
  <c r="AX155" i="51" s="1"/>
  <c r="K155" i="51"/>
  <c r="AV155" i="51" s="1"/>
  <c r="I155" i="51"/>
  <c r="AT155" i="51" s="1"/>
  <c r="F155" i="51"/>
  <c r="D155" i="51"/>
  <c r="B155" i="51"/>
  <c r="AM155" i="51" s="1"/>
  <c r="BE154" i="51"/>
  <c r="AV154" i="51"/>
  <c r="AA154" i="51"/>
  <c r="BL154" i="51" s="1"/>
  <c r="Y154" i="51"/>
  <c r="BJ154" i="51" s="1"/>
  <c r="W154" i="51"/>
  <c r="BH154" i="51" s="1"/>
  <c r="T154" i="51"/>
  <c r="R154" i="51"/>
  <c r="BC154" i="51" s="1"/>
  <c r="P154" i="51"/>
  <c r="BA154" i="51" s="1"/>
  <c r="M154" i="51"/>
  <c r="AX154" i="51" s="1"/>
  <c r="K154" i="51"/>
  <c r="I154" i="51"/>
  <c r="AT154" i="51" s="1"/>
  <c r="F154" i="51"/>
  <c r="AQ154" i="51" s="1"/>
  <c r="D154" i="51"/>
  <c r="AC154" i="51" s="1"/>
  <c r="B154" i="51"/>
  <c r="BL153" i="51"/>
  <c r="BE153" i="51"/>
  <c r="AX153" i="51"/>
  <c r="AT153" i="51"/>
  <c r="AM153" i="51"/>
  <c r="AA153" i="51"/>
  <c r="Y153" i="51"/>
  <c r="BJ153" i="51" s="1"/>
  <c r="W153" i="51"/>
  <c r="BH153" i="51" s="1"/>
  <c r="T153" i="51"/>
  <c r="R153" i="51"/>
  <c r="BC153" i="51" s="1"/>
  <c r="P153" i="51"/>
  <c r="BA153" i="51" s="1"/>
  <c r="M153" i="51"/>
  <c r="K153" i="51"/>
  <c r="AD153" i="51" s="1"/>
  <c r="AE153" i="51" s="1"/>
  <c r="I153" i="51"/>
  <c r="F153" i="51"/>
  <c r="AQ153" i="51" s="1"/>
  <c r="D153" i="51"/>
  <c r="AO153" i="51" s="1"/>
  <c r="B153" i="51"/>
  <c r="BJ152" i="51"/>
  <c r="BE152" i="51"/>
  <c r="AT152" i="51"/>
  <c r="AA152" i="51"/>
  <c r="BL152" i="51" s="1"/>
  <c r="Y152" i="51"/>
  <c r="W152" i="51"/>
  <c r="BH152" i="51" s="1"/>
  <c r="T152" i="51"/>
  <c r="R152" i="51"/>
  <c r="BC152" i="51" s="1"/>
  <c r="P152" i="51"/>
  <c r="BA152" i="51" s="1"/>
  <c r="M152" i="51"/>
  <c r="AX152" i="51" s="1"/>
  <c r="K152" i="51"/>
  <c r="AV152" i="51" s="1"/>
  <c r="I152" i="51"/>
  <c r="F152" i="51"/>
  <c r="AQ152" i="51" s="1"/>
  <c r="D152" i="51"/>
  <c r="AO152" i="51" s="1"/>
  <c r="B152" i="51"/>
  <c r="BL126" i="51"/>
  <c r="BJ126" i="51"/>
  <c r="BH126" i="51"/>
  <c r="BE126" i="51"/>
  <c r="BC126" i="51"/>
  <c r="BA126" i="51"/>
  <c r="AX126" i="51"/>
  <c r="AV126" i="51"/>
  <c r="AT126" i="51"/>
  <c r="AQ126" i="51"/>
  <c r="AO126" i="51"/>
  <c r="AM126" i="51"/>
  <c r="AD126" i="51"/>
  <c r="AE126" i="51" s="1"/>
  <c r="BL125" i="51"/>
  <c r="BJ125" i="51"/>
  <c r="BH125" i="51"/>
  <c r="BE125" i="51"/>
  <c r="BC125" i="51"/>
  <c r="BA125" i="51"/>
  <c r="AX125" i="51"/>
  <c r="AV125" i="51"/>
  <c r="AT125" i="51"/>
  <c r="AQ125" i="51"/>
  <c r="AO125" i="51"/>
  <c r="AM125" i="51"/>
  <c r="AD125" i="51"/>
  <c r="AE125" i="51" s="1"/>
  <c r="BL124" i="51"/>
  <c r="BJ124" i="51"/>
  <c r="BH124" i="51"/>
  <c r="BE124" i="51"/>
  <c r="BC124" i="51"/>
  <c r="BA124" i="51"/>
  <c r="AX124" i="51"/>
  <c r="AV124" i="51"/>
  <c r="AT124" i="51"/>
  <c r="AQ124" i="51"/>
  <c r="AO124" i="51"/>
  <c r="AM124" i="51"/>
  <c r="AD124" i="51"/>
  <c r="AE124" i="51" s="1"/>
  <c r="BL123" i="51"/>
  <c r="BJ123" i="51"/>
  <c r="BH123" i="51"/>
  <c r="BE123" i="51"/>
  <c r="BC123" i="51"/>
  <c r="BA123" i="51"/>
  <c r="AX123" i="51"/>
  <c r="AV123" i="51"/>
  <c r="AT123" i="51"/>
  <c r="AQ123" i="51"/>
  <c r="AO123" i="51"/>
  <c r="AM123" i="51"/>
  <c r="AD123" i="51"/>
  <c r="AE123" i="51" s="1"/>
  <c r="BL122" i="51"/>
  <c r="BJ122" i="51"/>
  <c r="BH122" i="51"/>
  <c r="BE122" i="51"/>
  <c r="BC122" i="51"/>
  <c r="BA122" i="51"/>
  <c r="AX122" i="51"/>
  <c r="AV122" i="51"/>
  <c r="AT122" i="51"/>
  <c r="AQ122" i="51"/>
  <c r="AO122" i="51"/>
  <c r="AM122" i="51"/>
  <c r="AD122" i="51"/>
  <c r="AE122" i="51" s="1"/>
  <c r="BL121" i="51"/>
  <c r="BJ121" i="51"/>
  <c r="BH121" i="51"/>
  <c r="BE121" i="51"/>
  <c r="BC121" i="51"/>
  <c r="BA121" i="51"/>
  <c r="AX121" i="51"/>
  <c r="AV121" i="51"/>
  <c r="AT121" i="51"/>
  <c r="AQ121" i="51"/>
  <c r="AO121" i="51"/>
  <c r="AM121" i="51"/>
  <c r="AD121" i="51"/>
  <c r="AE121" i="51" s="1"/>
  <c r="BL120" i="51"/>
  <c r="BJ120" i="51"/>
  <c r="BH120" i="51"/>
  <c r="BE120" i="51"/>
  <c r="BC120" i="51"/>
  <c r="BA120" i="51"/>
  <c r="AX120" i="51"/>
  <c r="AV120" i="51"/>
  <c r="AT120" i="51"/>
  <c r="AQ120" i="51"/>
  <c r="AO120" i="51"/>
  <c r="AM120" i="51"/>
  <c r="AD120" i="51"/>
  <c r="AE120" i="51" s="1"/>
  <c r="BL119" i="51"/>
  <c r="BJ119" i="51"/>
  <c r="BH119" i="51"/>
  <c r="BE119" i="51"/>
  <c r="BC119" i="51"/>
  <c r="BA119" i="51"/>
  <c r="AX119" i="51"/>
  <c r="AV119" i="51"/>
  <c r="AT119" i="51"/>
  <c r="AQ119" i="51"/>
  <c r="AO119" i="51"/>
  <c r="AM119" i="51"/>
  <c r="AD119" i="51"/>
  <c r="AE119" i="51" s="1"/>
  <c r="BL118" i="51"/>
  <c r="BJ118" i="51"/>
  <c r="BH118" i="51"/>
  <c r="BE118" i="51"/>
  <c r="BC118" i="51"/>
  <c r="BA118" i="51"/>
  <c r="AX118" i="51"/>
  <c r="AV118" i="51"/>
  <c r="AT118" i="51"/>
  <c r="AQ118" i="51"/>
  <c r="AO118" i="51"/>
  <c r="AM118" i="51"/>
  <c r="AD118" i="51"/>
  <c r="AE118" i="51" s="1"/>
  <c r="BL117" i="51"/>
  <c r="BJ117" i="51"/>
  <c r="BH117" i="51"/>
  <c r="BE117" i="51"/>
  <c r="BC117" i="51"/>
  <c r="BA117" i="51"/>
  <c r="AX117" i="51"/>
  <c r="AV117" i="51"/>
  <c r="AT117" i="51"/>
  <c r="AQ117" i="51"/>
  <c r="AO117" i="51"/>
  <c r="AM117" i="51"/>
  <c r="AD117" i="51"/>
  <c r="AE117" i="51" s="1"/>
  <c r="BL116" i="51"/>
  <c r="BJ116" i="51"/>
  <c r="BH116" i="51"/>
  <c r="BE116" i="51"/>
  <c r="BC116" i="51"/>
  <c r="BA116" i="51"/>
  <c r="AX116" i="51"/>
  <c r="AV116" i="51"/>
  <c r="AT116" i="51"/>
  <c r="AQ116" i="51"/>
  <c r="AO116" i="51"/>
  <c r="AM116" i="51"/>
  <c r="AD116" i="51"/>
  <c r="AE116" i="51" s="1"/>
  <c r="BL115" i="51"/>
  <c r="BJ115" i="51"/>
  <c r="BH115" i="51"/>
  <c r="BE115" i="51"/>
  <c r="BC115" i="51"/>
  <c r="BA115" i="51"/>
  <c r="AX115" i="51"/>
  <c r="AV115" i="51"/>
  <c r="AT115" i="51"/>
  <c r="AQ115" i="51"/>
  <c r="AO115" i="51"/>
  <c r="AM115" i="51"/>
  <c r="AD115" i="51"/>
  <c r="AE115" i="51" s="1"/>
  <c r="BL114" i="51"/>
  <c r="BJ114" i="51"/>
  <c r="BH114" i="51"/>
  <c r="BE114" i="51"/>
  <c r="BC114" i="51"/>
  <c r="BA114" i="51"/>
  <c r="AX114" i="51"/>
  <c r="AV114" i="51"/>
  <c r="AT114" i="51"/>
  <c r="AQ114" i="51"/>
  <c r="AO114" i="51"/>
  <c r="AM114" i="51"/>
  <c r="AD114" i="51"/>
  <c r="AE114" i="51" s="1"/>
  <c r="BL113" i="51"/>
  <c r="BJ113" i="51"/>
  <c r="BH113" i="51"/>
  <c r="BE113" i="51"/>
  <c r="BC113" i="51"/>
  <c r="BA113" i="51"/>
  <c r="AX113" i="51"/>
  <c r="AV113" i="51"/>
  <c r="AT113" i="51"/>
  <c r="AQ113" i="51"/>
  <c r="AO113" i="51"/>
  <c r="AM113" i="51"/>
  <c r="AD113" i="51"/>
  <c r="AE113" i="51" s="1"/>
  <c r="BL112" i="51"/>
  <c r="BJ112" i="51"/>
  <c r="BH112" i="51"/>
  <c r="BE112" i="51"/>
  <c r="BC112" i="51"/>
  <c r="BA112" i="51"/>
  <c r="AX112" i="51"/>
  <c r="AV112" i="51"/>
  <c r="AT112" i="51"/>
  <c r="AQ112" i="51"/>
  <c r="AO112" i="51"/>
  <c r="AM112" i="51"/>
  <c r="AD112" i="51"/>
  <c r="AE112" i="51" s="1"/>
  <c r="BL111" i="51"/>
  <c r="BJ111" i="51"/>
  <c r="BH111" i="51"/>
  <c r="BE111" i="51"/>
  <c r="BC111" i="51"/>
  <c r="BA111" i="51"/>
  <c r="AX111" i="51"/>
  <c r="AV111" i="51"/>
  <c r="AT111" i="51"/>
  <c r="AQ111" i="51"/>
  <c r="AO111" i="51"/>
  <c r="AM111" i="51"/>
  <c r="AD111" i="51"/>
  <c r="AE111" i="51" s="1"/>
  <c r="BL110" i="51"/>
  <c r="BJ110" i="51"/>
  <c r="BH110" i="51"/>
  <c r="BE110" i="51"/>
  <c r="BC110" i="51"/>
  <c r="BA110" i="51"/>
  <c r="AX110" i="51"/>
  <c r="AV110" i="51"/>
  <c r="AT110" i="51"/>
  <c r="AQ110" i="51"/>
  <c r="AO110" i="51"/>
  <c r="AM110" i="51"/>
  <c r="AD110" i="51"/>
  <c r="AE110" i="51" s="1"/>
  <c r="BL109" i="51"/>
  <c r="BJ109" i="51"/>
  <c r="BH109" i="51"/>
  <c r="BE109" i="51"/>
  <c r="BC109" i="51"/>
  <c r="BA109" i="51"/>
  <c r="AX109" i="51"/>
  <c r="AV109" i="51"/>
  <c r="AT109" i="51"/>
  <c r="AQ109" i="51"/>
  <c r="AO109" i="51"/>
  <c r="AM109" i="51"/>
  <c r="AD109" i="51"/>
  <c r="AE109" i="51" s="1"/>
  <c r="BL82" i="51"/>
  <c r="BJ82" i="51"/>
  <c r="BH82" i="51"/>
  <c r="BE82" i="51"/>
  <c r="BC82" i="51"/>
  <c r="BA82" i="51"/>
  <c r="AX82" i="51"/>
  <c r="AV82" i="51"/>
  <c r="AT82" i="51"/>
  <c r="AQ82" i="51"/>
  <c r="AO82" i="51"/>
  <c r="AM82" i="51"/>
  <c r="AD82" i="51"/>
  <c r="AE82" i="51" s="1"/>
  <c r="BL81" i="51"/>
  <c r="BJ81" i="51"/>
  <c r="BH81" i="51"/>
  <c r="BE81" i="51"/>
  <c r="BC81" i="51"/>
  <c r="BA81" i="51"/>
  <c r="AX81" i="51"/>
  <c r="AV81" i="51"/>
  <c r="AT81" i="51"/>
  <c r="AQ81" i="51"/>
  <c r="AM81" i="51"/>
  <c r="AD81" i="51"/>
  <c r="AE81" i="51" s="1"/>
  <c r="BL80" i="51"/>
  <c r="BJ80" i="51"/>
  <c r="BH80" i="51"/>
  <c r="BE80" i="51"/>
  <c r="BC80" i="51"/>
  <c r="BA80" i="51"/>
  <c r="AX80" i="51"/>
  <c r="AV80" i="51"/>
  <c r="AT80" i="51"/>
  <c r="AQ80" i="51"/>
  <c r="AO80" i="51"/>
  <c r="AM80" i="51"/>
  <c r="AD80" i="51"/>
  <c r="AE80" i="51" s="1"/>
  <c r="BL79" i="51"/>
  <c r="BJ79" i="51"/>
  <c r="BH79" i="51"/>
  <c r="BE79" i="51"/>
  <c r="BC79" i="51"/>
  <c r="BA79" i="51"/>
  <c r="AX79" i="51"/>
  <c r="AV79" i="51"/>
  <c r="AT79" i="51"/>
  <c r="AQ79" i="51"/>
  <c r="AO79" i="51"/>
  <c r="AM79" i="51"/>
  <c r="AD79" i="51"/>
  <c r="AE79" i="51" s="1"/>
  <c r="BL78" i="51"/>
  <c r="BJ78" i="51"/>
  <c r="BH78" i="51"/>
  <c r="BE78" i="51"/>
  <c r="BC78" i="51"/>
  <c r="BA78" i="51"/>
  <c r="AX78" i="51"/>
  <c r="AV78" i="51"/>
  <c r="AT78" i="51"/>
  <c r="AQ78" i="51"/>
  <c r="AM78" i="51"/>
  <c r="AD78" i="51"/>
  <c r="AE78" i="51" s="1"/>
  <c r="BL77" i="51"/>
  <c r="BJ77" i="51"/>
  <c r="BH77" i="51"/>
  <c r="BE77" i="51"/>
  <c r="BC77" i="51"/>
  <c r="BA77" i="51"/>
  <c r="AX77" i="51"/>
  <c r="AV77" i="51"/>
  <c r="AT77" i="51"/>
  <c r="AQ77" i="51"/>
  <c r="AO77" i="51"/>
  <c r="AM77" i="51"/>
  <c r="AD77" i="51"/>
  <c r="AE77" i="51" s="1"/>
  <c r="BL76" i="51"/>
  <c r="BJ76" i="51"/>
  <c r="BH76" i="51"/>
  <c r="BE76" i="51"/>
  <c r="BC76" i="51"/>
  <c r="BA76" i="51"/>
  <c r="AX76" i="51"/>
  <c r="AV76" i="51"/>
  <c r="AT76" i="51"/>
  <c r="AQ76" i="51"/>
  <c r="AO76" i="51"/>
  <c r="AM76" i="51"/>
  <c r="AD76" i="51"/>
  <c r="AE76" i="51" s="1"/>
  <c r="BL75" i="51"/>
  <c r="BJ75" i="51"/>
  <c r="BH75" i="51"/>
  <c r="BE75" i="51"/>
  <c r="BC75" i="51"/>
  <c r="BA75" i="51"/>
  <c r="AX75" i="51"/>
  <c r="AV75" i="51"/>
  <c r="AT75" i="51"/>
  <c r="AQ75" i="51"/>
  <c r="AO75" i="51"/>
  <c r="AM75" i="51"/>
  <c r="AD75" i="51"/>
  <c r="AE75" i="51" s="1"/>
  <c r="BL74" i="51"/>
  <c r="BJ74" i="51"/>
  <c r="BH74" i="51"/>
  <c r="BE74" i="51"/>
  <c r="BC74" i="51"/>
  <c r="BA74" i="51"/>
  <c r="AX74" i="51"/>
  <c r="AV74" i="51"/>
  <c r="AT74" i="51"/>
  <c r="AQ74" i="51"/>
  <c r="AO74" i="51"/>
  <c r="AM74" i="51"/>
  <c r="AD74" i="51"/>
  <c r="AE74" i="51" s="1"/>
  <c r="BL73" i="51"/>
  <c r="BJ73" i="51"/>
  <c r="BH73" i="51"/>
  <c r="BE73" i="51"/>
  <c r="BC73" i="51"/>
  <c r="BA73" i="51"/>
  <c r="AX73" i="51"/>
  <c r="AV73" i="51"/>
  <c r="AT73" i="51"/>
  <c r="AQ73" i="51"/>
  <c r="AO73" i="51"/>
  <c r="AM73" i="51"/>
  <c r="AD73" i="51"/>
  <c r="AE73" i="51" s="1"/>
  <c r="BL72" i="51"/>
  <c r="BJ72" i="51"/>
  <c r="BH72" i="51"/>
  <c r="BE72" i="51"/>
  <c r="BC72" i="51"/>
  <c r="BA72" i="51"/>
  <c r="AX72" i="51"/>
  <c r="AV72" i="51"/>
  <c r="AT72" i="51"/>
  <c r="AQ72" i="51"/>
  <c r="AO72" i="51"/>
  <c r="AM72" i="51"/>
  <c r="AD72" i="51"/>
  <c r="AE72" i="51" s="1"/>
  <c r="BL71" i="51"/>
  <c r="BJ71" i="51"/>
  <c r="BH71" i="51"/>
  <c r="BE71" i="51"/>
  <c r="BC71" i="51"/>
  <c r="BA71" i="51"/>
  <c r="AX71" i="51"/>
  <c r="AV71" i="51"/>
  <c r="AT71" i="51"/>
  <c r="AQ71" i="51"/>
  <c r="AO71" i="51"/>
  <c r="AM71" i="51"/>
  <c r="AD71" i="51"/>
  <c r="AE71" i="51" s="1"/>
  <c r="BL70" i="51"/>
  <c r="BJ70" i="51"/>
  <c r="BH70" i="51"/>
  <c r="BE70" i="51"/>
  <c r="BC70" i="51"/>
  <c r="BA70" i="51"/>
  <c r="AX70" i="51"/>
  <c r="AV70" i="51"/>
  <c r="AT70" i="51"/>
  <c r="AQ70" i="51"/>
  <c r="AO70" i="51"/>
  <c r="AM70" i="51"/>
  <c r="AD70" i="51"/>
  <c r="AE70" i="51" s="1"/>
  <c r="BL69" i="51"/>
  <c r="BJ69" i="51"/>
  <c r="BH69" i="51"/>
  <c r="BE69" i="51"/>
  <c r="BC69" i="51"/>
  <c r="BA69" i="51"/>
  <c r="AX69" i="51"/>
  <c r="AV69" i="51"/>
  <c r="AT69" i="51"/>
  <c r="AQ69" i="51"/>
  <c r="AO69" i="51"/>
  <c r="AM69" i="51"/>
  <c r="AD69" i="51"/>
  <c r="AE69" i="51" s="1"/>
  <c r="BL68" i="51"/>
  <c r="BJ68" i="51"/>
  <c r="BH68" i="51"/>
  <c r="BE68" i="51"/>
  <c r="BC68" i="51"/>
  <c r="BA68" i="51"/>
  <c r="AX68" i="51"/>
  <c r="AV68" i="51"/>
  <c r="AT68" i="51"/>
  <c r="AQ68" i="51"/>
  <c r="AO68" i="51"/>
  <c r="AM68" i="51"/>
  <c r="AD68" i="51"/>
  <c r="AE68" i="51" s="1"/>
  <c r="BL67" i="51"/>
  <c r="BJ67" i="51"/>
  <c r="BH67" i="51"/>
  <c r="BE67" i="51"/>
  <c r="BC67" i="51"/>
  <c r="BA67" i="51"/>
  <c r="AX67" i="51"/>
  <c r="AV67" i="51"/>
  <c r="AT67" i="51"/>
  <c r="AQ67" i="51"/>
  <c r="AO67" i="51"/>
  <c r="AM67" i="51"/>
  <c r="AD67" i="51"/>
  <c r="AE67" i="51" s="1"/>
  <c r="BL66" i="51"/>
  <c r="BJ66" i="51"/>
  <c r="BH66" i="51"/>
  <c r="BE66" i="51"/>
  <c r="BC66" i="51"/>
  <c r="BA66" i="51"/>
  <c r="AX66" i="51"/>
  <c r="AV66" i="51"/>
  <c r="AT66" i="51"/>
  <c r="AQ66" i="51"/>
  <c r="AO66" i="51"/>
  <c r="AM66" i="51"/>
  <c r="AD66" i="51"/>
  <c r="AE66" i="51" s="1"/>
  <c r="BL65" i="51"/>
  <c r="BJ65" i="51"/>
  <c r="BH65" i="51"/>
  <c r="BE65" i="51"/>
  <c r="BC65" i="51"/>
  <c r="BA65" i="51"/>
  <c r="AX65" i="51"/>
  <c r="AV65" i="51"/>
  <c r="AT65" i="51"/>
  <c r="AQ65" i="51"/>
  <c r="AO65" i="51"/>
  <c r="AM65" i="51"/>
  <c r="AD65" i="51"/>
  <c r="AE65" i="51" s="1"/>
  <c r="BL37" i="51"/>
  <c r="BJ37" i="51"/>
  <c r="BH37" i="51"/>
  <c r="BE37" i="51"/>
  <c r="BC37" i="51"/>
  <c r="BA37" i="51"/>
  <c r="AX37" i="51"/>
  <c r="AV37" i="51"/>
  <c r="AT37" i="51"/>
  <c r="AQ37" i="51"/>
  <c r="AO37" i="51"/>
  <c r="AM37" i="51"/>
  <c r="AD37" i="51"/>
  <c r="AE37" i="51" s="1"/>
  <c r="BL36" i="51"/>
  <c r="BJ36" i="51"/>
  <c r="BH36" i="51"/>
  <c r="BE36" i="51"/>
  <c r="BC36" i="51"/>
  <c r="BA36" i="51"/>
  <c r="AX36" i="51"/>
  <c r="AV36" i="51"/>
  <c r="AT36" i="51"/>
  <c r="AQ36" i="51"/>
  <c r="AO36" i="51"/>
  <c r="AM36" i="51"/>
  <c r="AD36" i="51"/>
  <c r="AE36" i="51" s="1"/>
  <c r="BL35" i="51"/>
  <c r="BJ35" i="51"/>
  <c r="BH35" i="51"/>
  <c r="BE35" i="51"/>
  <c r="BC35" i="51"/>
  <c r="BA35" i="51"/>
  <c r="AX35" i="51"/>
  <c r="AV35" i="51"/>
  <c r="AT35" i="51"/>
  <c r="AQ35" i="51"/>
  <c r="AO35" i="51"/>
  <c r="AM35" i="51"/>
  <c r="AD35" i="51"/>
  <c r="AE35" i="51" s="1"/>
  <c r="BL34" i="51"/>
  <c r="BJ34" i="51"/>
  <c r="BH34" i="51"/>
  <c r="BE34" i="51"/>
  <c r="BC34" i="51"/>
  <c r="BA34" i="51"/>
  <c r="AX34" i="51"/>
  <c r="AV34" i="51"/>
  <c r="AT34" i="51"/>
  <c r="AQ34" i="51"/>
  <c r="AO34" i="51"/>
  <c r="AM34" i="51"/>
  <c r="AD34" i="51"/>
  <c r="AE34" i="51" s="1"/>
  <c r="BL33" i="51"/>
  <c r="BJ33" i="51"/>
  <c r="BH33" i="51"/>
  <c r="BE33" i="51"/>
  <c r="BC33" i="51"/>
  <c r="BA33" i="51"/>
  <c r="AX33" i="51"/>
  <c r="AV33" i="51"/>
  <c r="AT33" i="51"/>
  <c r="AQ33" i="51"/>
  <c r="AO33" i="51"/>
  <c r="AM33" i="51"/>
  <c r="AD33" i="51"/>
  <c r="AE33" i="51" s="1"/>
  <c r="BL32" i="51"/>
  <c r="BJ32" i="51"/>
  <c r="BH32" i="51"/>
  <c r="BE32" i="51"/>
  <c r="BC32" i="51"/>
  <c r="BA32" i="51"/>
  <c r="AX32" i="51"/>
  <c r="AV32" i="51"/>
  <c r="AT32" i="51"/>
  <c r="AQ32" i="51"/>
  <c r="AO32" i="51"/>
  <c r="AM32" i="51"/>
  <c r="AD32" i="51"/>
  <c r="AE32" i="51" s="1"/>
  <c r="BL31" i="51"/>
  <c r="BJ31" i="51"/>
  <c r="BH31" i="51"/>
  <c r="BE31" i="51"/>
  <c r="BC31" i="51"/>
  <c r="BA31" i="51"/>
  <c r="AX31" i="51"/>
  <c r="AV31" i="51"/>
  <c r="AT31" i="51"/>
  <c r="AQ31" i="51"/>
  <c r="AO31" i="51"/>
  <c r="AM31" i="51"/>
  <c r="AD31" i="51"/>
  <c r="AE31" i="51" s="1"/>
  <c r="BL30" i="51"/>
  <c r="BJ30" i="51"/>
  <c r="BH30" i="51"/>
  <c r="BE30" i="51"/>
  <c r="BC30" i="51"/>
  <c r="BA30" i="51"/>
  <c r="AX30" i="51"/>
  <c r="AV30" i="51"/>
  <c r="AT30" i="51"/>
  <c r="AQ30" i="51"/>
  <c r="AO30" i="51"/>
  <c r="AM30" i="51"/>
  <c r="AD30" i="51"/>
  <c r="AE30" i="51" s="1"/>
  <c r="BL29" i="51"/>
  <c r="BJ29" i="51"/>
  <c r="BH29" i="51"/>
  <c r="BE29" i="51"/>
  <c r="BC29" i="51"/>
  <c r="BA29" i="51"/>
  <c r="AX29" i="51"/>
  <c r="AV29" i="51"/>
  <c r="AT29" i="51"/>
  <c r="AQ29" i="51"/>
  <c r="AO29" i="51"/>
  <c r="AM29" i="51"/>
  <c r="AD29" i="51"/>
  <c r="AE29" i="51" s="1"/>
  <c r="BL28" i="51"/>
  <c r="BJ28" i="51"/>
  <c r="BH28" i="51"/>
  <c r="BE28" i="51"/>
  <c r="BC28" i="51"/>
  <c r="BA28" i="51"/>
  <c r="AX28" i="51"/>
  <c r="AV28" i="51"/>
  <c r="AT28" i="51"/>
  <c r="AQ28" i="51"/>
  <c r="AO28" i="51"/>
  <c r="AM28" i="51"/>
  <c r="AD28" i="51"/>
  <c r="AE28" i="51" s="1"/>
  <c r="BL27" i="51"/>
  <c r="BJ27" i="51"/>
  <c r="BH27" i="51"/>
  <c r="BE27" i="51"/>
  <c r="BC27" i="51"/>
  <c r="BA27" i="51"/>
  <c r="AX27" i="51"/>
  <c r="AV27" i="51"/>
  <c r="AT27" i="51"/>
  <c r="AQ27" i="51"/>
  <c r="AO27" i="51"/>
  <c r="AM27" i="51"/>
  <c r="AD27" i="51"/>
  <c r="AE27" i="51" s="1"/>
  <c r="BL26" i="51"/>
  <c r="BJ26" i="51"/>
  <c r="BH26" i="51"/>
  <c r="BE26" i="51"/>
  <c r="BC26" i="51"/>
  <c r="BA26" i="51"/>
  <c r="AX26" i="51"/>
  <c r="AV26" i="51"/>
  <c r="AT26" i="51"/>
  <c r="AQ26" i="51"/>
  <c r="AO26" i="51"/>
  <c r="AM26" i="51"/>
  <c r="AD26" i="51"/>
  <c r="AE26" i="51" s="1"/>
  <c r="BL25" i="51"/>
  <c r="BJ25" i="51"/>
  <c r="BH25" i="51"/>
  <c r="BE25" i="51"/>
  <c r="BC25" i="51"/>
  <c r="BA25" i="51"/>
  <c r="AX25" i="51"/>
  <c r="AV25" i="51"/>
  <c r="AT25" i="51"/>
  <c r="AQ25" i="51"/>
  <c r="AO25" i="51"/>
  <c r="AM25" i="51"/>
  <c r="AD25" i="51"/>
  <c r="AE25" i="51" s="1"/>
  <c r="BL24" i="51"/>
  <c r="BJ24" i="51"/>
  <c r="BH24" i="51"/>
  <c r="BE24" i="51"/>
  <c r="BC24" i="51"/>
  <c r="BA24" i="51"/>
  <c r="AX24" i="51"/>
  <c r="AV24" i="51"/>
  <c r="AT24" i="51"/>
  <c r="AQ24" i="51"/>
  <c r="AO24" i="51"/>
  <c r="AM24" i="51"/>
  <c r="AD24" i="51"/>
  <c r="AE24" i="51" s="1"/>
  <c r="BL23" i="51"/>
  <c r="BJ23" i="51"/>
  <c r="BH23" i="51"/>
  <c r="BE23" i="51"/>
  <c r="BC23" i="51"/>
  <c r="BA23" i="51"/>
  <c r="AX23" i="51"/>
  <c r="AV23" i="51"/>
  <c r="AT23" i="51"/>
  <c r="AQ23" i="51"/>
  <c r="AO23" i="51"/>
  <c r="AM23" i="51"/>
  <c r="AD23" i="51"/>
  <c r="AE23" i="51" s="1"/>
  <c r="BL22" i="51"/>
  <c r="BJ22" i="51"/>
  <c r="BH22" i="51"/>
  <c r="BE22" i="51"/>
  <c r="BC22" i="51"/>
  <c r="BA22" i="51"/>
  <c r="AX22" i="51"/>
  <c r="AV22" i="51"/>
  <c r="AT22" i="51"/>
  <c r="AQ22" i="51"/>
  <c r="AO22" i="51"/>
  <c r="AM22" i="51"/>
  <c r="AD22" i="51"/>
  <c r="AE22" i="51" s="1"/>
  <c r="BL21" i="51"/>
  <c r="BJ21" i="51"/>
  <c r="BH21" i="51"/>
  <c r="BE21" i="51"/>
  <c r="BC21" i="51"/>
  <c r="BA21" i="51"/>
  <c r="AX21" i="51"/>
  <c r="AV21" i="51"/>
  <c r="AT21" i="51"/>
  <c r="AQ21" i="51"/>
  <c r="AO21" i="51"/>
  <c r="AM21" i="51"/>
  <c r="AD21" i="51"/>
  <c r="AE21" i="51" s="1"/>
  <c r="BL20" i="51"/>
  <c r="BJ20" i="51"/>
  <c r="BH20" i="51"/>
  <c r="BE20" i="51"/>
  <c r="BC20" i="51"/>
  <c r="BA20" i="51"/>
  <c r="AX20" i="51"/>
  <c r="AV20" i="51"/>
  <c r="AT20" i="51"/>
  <c r="AQ20" i="51"/>
  <c r="AO20" i="51"/>
  <c r="AM20" i="51"/>
  <c r="AD20" i="51"/>
  <c r="AE20" i="51" s="1"/>
  <c r="R44" i="24"/>
  <c r="Q44" i="24"/>
  <c r="P44" i="24"/>
  <c r="O44" i="24"/>
  <c r="N44" i="24"/>
  <c r="M44" i="24"/>
  <c r="L44" i="24"/>
  <c r="K44" i="24"/>
  <c r="J44" i="24"/>
  <c r="I44" i="24"/>
  <c r="H44" i="24"/>
  <c r="G44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B34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B32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S27" i="24"/>
  <c r="S28" i="24"/>
  <c r="S31" i="24"/>
  <c r="S33" i="24"/>
  <c r="S34" i="24"/>
  <c r="S35" i="24"/>
  <c r="F44" i="23"/>
  <c r="Q44" i="23"/>
  <c r="P44" i="23"/>
  <c r="O44" i="23"/>
  <c r="N44" i="23"/>
  <c r="M44" i="23"/>
  <c r="L44" i="23"/>
  <c r="K44" i="23"/>
  <c r="J44" i="23"/>
  <c r="I44" i="23"/>
  <c r="H44" i="23"/>
  <c r="G44" i="23"/>
  <c r="C44" i="23"/>
  <c r="C44" i="26" s="1"/>
  <c r="Q43" i="23"/>
  <c r="P43" i="23"/>
  <c r="O43" i="23"/>
  <c r="N43" i="23"/>
  <c r="M43" i="23"/>
  <c r="L43" i="23"/>
  <c r="K43" i="23"/>
  <c r="J43" i="23"/>
  <c r="I43" i="23"/>
  <c r="H43" i="23"/>
  <c r="G43" i="23"/>
  <c r="F43" i="23"/>
  <c r="C43" i="23"/>
  <c r="B43" i="24" s="1"/>
  <c r="Q42" i="23"/>
  <c r="P42" i="23"/>
  <c r="O42" i="23"/>
  <c r="N42" i="23"/>
  <c r="M42" i="23"/>
  <c r="L42" i="23"/>
  <c r="K42" i="23"/>
  <c r="J42" i="23"/>
  <c r="I42" i="23"/>
  <c r="H42" i="23"/>
  <c r="G42" i="23"/>
  <c r="F42" i="23"/>
  <c r="C42" i="23"/>
  <c r="C42" i="26" s="1"/>
  <c r="Q41" i="23"/>
  <c r="P41" i="23"/>
  <c r="O41" i="23"/>
  <c r="N41" i="23"/>
  <c r="M41" i="23"/>
  <c r="L41" i="23"/>
  <c r="K41" i="23"/>
  <c r="J41" i="23"/>
  <c r="I41" i="23"/>
  <c r="H41" i="23"/>
  <c r="G41" i="23"/>
  <c r="F41" i="23"/>
  <c r="C41" i="23"/>
  <c r="B41" i="24" s="1"/>
  <c r="Q40" i="23"/>
  <c r="P40" i="23"/>
  <c r="O40" i="23"/>
  <c r="N40" i="23"/>
  <c r="M40" i="23"/>
  <c r="L40" i="23"/>
  <c r="K40" i="23"/>
  <c r="J40" i="23"/>
  <c r="I40" i="23"/>
  <c r="H40" i="23"/>
  <c r="G40" i="23"/>
  <c r="F40" i="23"/>
  <c r="C40" i="23"/>
  <c r="B40" i="24" s="1"/>
  <c r="Q39" i="23"/>
  <c r="P39" i="23"/>
  <c r="O39" i="23"/>
  <c r="N39" i="23"/>
  <c r="M39" i="23"/>
  <c r="L39" i="23"/>
  <c r="K39" i="23"/>
  <c r="J39" i="23"/>
  <c r="I39" i="23"/>
  <c r="H39" i="23"/>
  <c r="G39" i="23"/>
  <c r="F39" i="23"/>
  <c r="C39" i="23"/>
  <c r="B39" i="24" s="1"/>
  <c r="Q38" i="23"/>
  <c r="P38" i="23"/>
  <c r="O38" i="23"/>
  <c r="N38" i="23"/>
  <c r="M38" i="23"/>
  <c r="L38" i="23"/>
  <c r="K38" i="23"/>
  <c r="J38" i="23"/>
  <c r="I38" i="23"/>
  <c r="H38" i="23"/>
  <c r="G38" i="23"/>
  <c r="F38" i="23"/>
  <c r="C38" i="23"/>
  <c r="B38" i="24" s="1"/>
  <c r="Q37" i="23"/>
  <c r="P37" i="23"/>
  <c r="O37" i="23"/>
  <c r="N37" i="23"/>
  <c r="M37" i="23"/>
  <c r="L37" i="23"/>
  <c r="K37" i="23"/>
  <c r="J37" i="23"/>
  <c r="I37" i="23"/>
  <c r="H37" i="23"/>
  <c r="G37" i="23"/>
  <c r="F37" i="23"/>
  <c r="C37" i="23"/>
  <c r="C37" i="26" s="1"/>
  <c r="T36" i="24"/>
  <c r="Q36" i="23"/>
  <c r="P36" i="23"/>
  <c r="O36" i="23"/>
  <c r="N36" i="23"/>
  <c r="M36" i="23"/>
  <c r="L36" i="23"/>
  <c r="K36" i="23"/>
  <c r="J36" i="23"/>
  <c r="I36" i="23"/>
  <c r="H36" i="23"/>
  <c r="G36" i="23"/>
  <c r="F36" i="23"/>
  <c r="C36" i="23"/>
  <c r="B36" i="24" s="1"/>
  <c r="U35" i="24"/>
  <c r="Q35" i="23"/>
  <c r="P35" i="23"/>
  <c r="O35" i="23"/>
  <c r="N35" i="23"/>
  <c r="M35" i="23"/>
  <c r="L35" i="23"/>
  <c r="K35" i="23"/>
  <c r="J35" i="23"/>
  <c r="I35" i="23"/>
  <c r="H35" i="23"/>
  <c r="G35" i="23"/>
  <c r="F35" i="23"/>
  <c r="C35" i="23"/>
  <c r="B35" i="24" s="1"/>
  <c r="T34" i="24"/>
  <c r="Q34" i="23"/>
  <c r="P34" i="23"/>
  <c r="O34" i="23"/>
  <c r="N34" i="23"/>
  <c r="M34" i="23"/>
  <c r="L34" i="23"/>
  <c r="K34" i="23"/>
  <c r="J34" i="23"/>
  <c r="I34" i="23"/>
  <c r="H34" i="23"/>
  <c r="G34" i="23"/>
  <c r="F34" i="23"/>
  <c r="C34" i="23"/>
  <c r="U33" i="24"/>
  <c r="T33" i="24"/>
  <c r="Q33" i="23"/>
  <c r="P33" i="23"/>
  <c r="O33" i="23"/>
  <c r="N33" i="23"/>
  <c r="M33" i="23"/>
  <c r="L33" i="23"/>
  <c r="K33" i="23"/>
  <c r="J33" i="23"/>
  <c r="I33" i="23"/>
  <c r="H33" i="23"/>
  <c r="G33" i="23"/>
  <c r="F33" i="23"/>
  <c r="C33" i="23"/>
  <c r="B33" i="24" s="1"/>
  <c r="T32" i="24"/>
  <c r="Q32" i="23"/>
  <c r="P32" i="23"/>
  <c r="O32" i="23"/>
  <c r="N32" i="23"/>
  <c r="M32" i="23"/>
  <c r="L32" i="23"/>
  <c r="K32" i="23"/>
  <c r="J32" i="23"/>
  <c r="I32" i="23"/>
  <c r="H32" i="23"/>
  <c r="G32" i="23"/>
  <c r="F32" i="23"/>
  <c r="C32" i="23"/>
  <c r="C32" i="26" s="1"/>
  <c r="C32" i="27" s="1"/>
  <c r="U31" i="24"/>
  <c r="T31" i="24"/>
  <c r="Q31" i="23"/>
  <c r="P31" i="23"/>
  <c r="O31" i="23"/>
  <c r="N31" i="23"/>
  <c r="M31" i="23"/>
  <c r="L31" i="23"/>
  <c r="K31" i="23"/>
  <c r="J31" i="23"/>
  <c r="I31" i="23"/>
  <c r="H31" i="23"/>
  <c r="G31" i="23"/>
  <c r="F31" i="23"/>
  <c r="C31" i="23"/>
  <c r="B31" i="24" s="1"/>
  <c r="U30" i="24"/>
  <c r="T30" i="24"/>
  <c r="Q30" i="23"/>
  <c r="P30" i="23"/>
  <c r="O30" i="23"/>
  <c r="N30" i="23"/>
  <c r="M30" i="23"/>
  <c r="L30" i="23"/>
  <c r="K30" i="23"/>
  <c r="J30" i="23"/>
  <c r="I30" i="23"/>
  <c r="H30" i="23"/>
  <c r="G30" i="23"/>
  <c r="F30" i="23"/>
  <c r="C30" i="23"/>
  <c r="B30" i="24" s="1"/>
  <c r="Q29" i="23"/>
  <c r="P29" i="23"/>
  <c r="O29" i="23"/>
  <c r="N29" i="23"/>
  <c r="M29" i="23"/>
  <c r="L29" i="23"/>
  <c r="K29" i="23"/>
  <c r="J29" i="23"/>
  <c r="I29" i="23"/>
  <c r="H29" i="23"/>
  <c r="G29" i="23"/>
  <c r="F29" i="23"/>
  <c r="C29" i="23"/>
  <c r="B29" i="24" s="1"/>
  <c r="T28" i="24"/>
  <c r="Q28" i="23"/>
  <c r="P28" i="23"/>
  <c r="O28" i="23"/>
  <c r="N28" i="23"/>
  <c r="M28" i="23"/>
  <c r="L28" i="23"/>
  <c r="K28" i="23"/>
  <c r="J28" i="23"/>
  <c r="I28" i="23"/>
  <c r="H28" i="23"/>
  <c r="G28" i="23"/>
  <c r="F28" i="23"/>
  <c r="C28" i="23"/>
  <c r="C28" i="26" s="1"/>
  <c r="U27" i="24"/>
  <c r="T27" i="24"/>
  <c r="Q27" i="23"/>
  <c r="P27" i="23"/>
  <c r="O27" i="23"/>
  <c r="N27" i="23"/>
  <c r="M27" i="23"/>
  <c r="L27" i="23"/>
  <c r="K27" i="23"/>
  <c r="J27" i="23"/>
  <c r="I27" i="23"/>
  <c r="H27" i="23"/>
  <c r="G27" i="23"/>
  <c r="F27" i="23"/>
  <c r="C27" i="23"/>
  <c r="B27" i="24" s="1"/>
  <c r="AA174" i="49"/>
  <c r="BJ172" i="49"/>
  <c r="BL172" i="49"/>
  <c r="BH172" i="49"/>
  <c r="BC172" i="49"/>
  <c r="BA172" i="49"/>
  <c r="AV172" i="49"/>
  <c r="AX172" i="49"/>
  <c r="AT172" i="49"/>
  <c r="AO172" i="49"/>
  <c r="AQ172" i="49"/>
  <c r="AM172" i="49"/>
  <c r="B174" i="49" s="1"/>
  <c r="BH169" i="49"/>
  <c r="BC169" i="49"/>
  <c r="BA169" i="49"/>
  <c r="AV169" i="49"/>
  <c r="AO169" i="49"/>
  <c r="AD169" i="49"/>
  <c r="AE169" i="49" s="1"/>
  <c r="AA169" i="49"/>
  <c r="BL169" i="49" s="1"/>
  <c r="Y169" i="49"/>
  <c r="BJ169" i="49" s="1"/>
  <c r="W169" i="49"/>
  <c r="T169" i="49"/>
  <c r="BE169" i="49" s="1"/>
  <c r="R169" i="49"/>
  <c r="P169" i="49"/>
  <c r="M169" i="49"/>
  <c r="AX169" i="49" s="1"/>
  <c r="K169" i="49"/>
  <c r="I169" i="49"/>
  <c r="AT169" i="49" s="1"/>
  <c r="F169" i="49"/>
  <c r="AQ169" i="49" s="1"/>
  <c r="D169" i="49"/>
  <c r="B169" i="49"/>
  <c r="AM169" i="49" s="1"/>
  <c r="BL168" i="49"/>
  <c r="BJ168" i="49"/>
  <c r="BH168" i="49"/>
  <c r="BC168" i="49"/>
  <c r="AV168" i="49"/>
  <c r="AT168" i="49"/>
  <c r="AQ168" i="49"/>
  <c r="AO168" i="49"/>
  <c r="AA168" i="49"/>
  <c r="Y168" i="49"/>
  <c r="W168" i="49"/>
  <c r="T168" i="49"/>
  <c r="BE168" i="49" s="1"/>
  <c r="R168" i="49"/>
  <c r="P168" i="49"/>
  <c r="BA168" i="49" s="1"/>
  <c r="M168" i="49"/>
  <c r="AX168" i="49" s="1"/>
  <c r="K168" i="49"/>
  <c r="I168" i="49"/>
  <c r="F168" i="49"/>
  <c r="D168" i="49"/>
  <c r="B168" i="49"/>
  <c r="AD168" i="49" s="1"/>
  <c r="AE168" i="49" s="1"/>
  <c r="BJ167" i="49"/>
  <c r="BC167" i="49"/>
  <c r="BA167" i="49"/>
  <c r="AV167" i="49"/>
  <c r="AQ167" i="49"/>
  <c r="AA167" i="49"/>
  <c r="BL167" i="49" s="1"/>
  <c r="Y167" i="49"/>
  <c r="W167" i="49"/>
  <c r="BH167" i="49" s="1"/>
  <c r="T167" i="49"/>
  <c r="BE167" i="49" s="1"/>
  <c r="R167" i="49"/>
  <c r="P167" i="49"/>
  <c r="M167" i="49"/>
  <c r="AX167" i="49" s="1"/>
  <c r="K167" i="49"/>
  <c r="I167" i="49"/>
  <c r="AT167" i="49" s="1"/>
  <c r="F167" i="49"/>
  <c r="D167" i="49"/>
  <c r="AO167" i="49" s="1"/>
  <c r="B167" i="49"/>
  <c r="AM167" i="49" s="1"/>
  <c r="AA166" i="49"/>
  <c r="BL166" i="49" s="1"/>
  <c r="Y166" i="49"/>
  <c r="BJ166" i="49" s="1"/>
  <c r="W166" i="49"/>
  <c r="BH166" i="49" s="1"/>
  <c r="T166" i="49"/>
  <c r="BE166" i="49" s="1"/>
  <c r="R166" i="49"/>
  <c r="BC166" i="49" s="1"/>
  <c r="P166" i="49"/>
  <c r="BA166" i="49" s="1"/>
  <c r="M166" i="49"/>
  <c r="AX166" i="49" s="1"/>
  <c r="K166" i="49"/>
  <c r="AV166" i="49" s="1"/>
  <c r="I166" i="49"/>
  <c r="AT166" i="49" s="1"/>
  <c r="F166" i="49"/>
  <c r="AQ166" i="49" s="1"/>
  <c r="D166" i="49"/>
  <c r="AO166" i="49" s="1"/>
  <c r="B166" i="49"/>
  <c r="AM166" i="49" s="1"/>
  <c r="BJ165" i="49"/>
  <c r="AQ165" i="49"/>
  <c r="AA165" i="49"/>
  <c r="BL165" i="49" s="1"/>
  <c r="Y165" i="49"/>
  <c r="W165" i="49"/>
  <c r="BH165" i="49" s="1"/>
  <c r="T165" i="49"/>
  <c r="BE165" i="49" s="1"/>
  <c r="R165" i="49"/>
  <c r="BC165" i="49" s="1"/>
  <c r="P165" i="49"/>
  <c r="BA165" i="49" s="1"/>
  <c r="M165" i="49"/>
  <c r="K165" i="49"/>
  <c r="AV165" i="49" s="1"/>
  <c r="I165" i="49"/>
  <c r="AT165" i="49" s="1"/>
  <c r="F165" i="49"/>
  <c r="D165" i="49"/>
  <c r="AC165" i="49" s="1"/>
  <c r="B165" i="49"/>
  <c r="AM165" i="49" s="1"/>
  <c r="AX164" i="49"/>
  <c r="AT164" i="49"/>
  <c r="AA164" i="49"/>
  <c r="BL164" i="49" s="1"/>
  <c r="Y164" i="49"/>
  <c r="BJ164" i="49" s="1"/>
  <c r="W164" i="49"/>
  <c r="BH164" i="49" s="1"/>
  <c r="T164" i="49"/>
  <c r="BE164" i="49" s="1"/>
  <c r="R164" i="49"/>
  <c r="BC164" i="49" s="1"/>
  <c r="P164" i="49"/>
  <c r="BA164" i="49" s="1"/>
  <c r="M164" i="49"/>
  <c r="K164" i="49"/>
  <c r="AV164" i="49" s="1"/>
  <c r="I164" i="49"/>
  <c r="F164" i="49"/>
  <c r="AQ164" i="49" s="1"/>
  <c r="D164" i="49"/>
  <c r="AO164" i="49" s="1"/>
  <c r="B164" i="49"/>
  <c r="AM164" i="49" s="1"/>
  <c r="BA163" i="49"/>
  <c r="AM163" i="49"/>
  <c r="AA163" i="49"/>
  <c r="BL163" i="49" s="1"/>
  <c r="Y163" i="49"/>
  <c r="BJ163" i="49" s="1"/>
  <c r="W163" i="49"/>
  <c r="BH163" i="49" s="1"/>
  <c r="T163" i="49"/>
  <c r="BE163" i="49" s="1"/>
  <c r="R163" i="49"/>
  <c r="BC163" i="49" s="1"/>
  <c r="P163" i="49"/>
  <c r="M163" i="49"/>
  <c r="AX163" i="49" s="1"/>
  <c r="K163" i="49"/>
  <c r="AV163" i="49" s="1"/>
  <c r="I163" i="49"/>
  <c r="AT163" i="49" s="1"/>
  <c r="F163" i="49"/>
  <c r="AQ163" i="49" s="1"/>
  <c r="D163" i="49"/>
  <c r="AO163" i="49" s="1"/>
  <c r="B163" i="49"/>
  <c r="AC163" i="49" s="1"/>
  <c r="BL162" i="49"/>
  <c r="BE162" i="49"/>
  <c r="AO162" i="49"/>
  <c r="AA162" i="49"/>
  <c r="Y162" i="49"/>
  <c r="BJ162" i="49" s="1"/>
  <c r="W162" i="49"/>
  <c r="BH162" i="49" s="1"/>
  <c r="T162" i="49"/>
  <c r="R162" i="49"/>
  <c r="BC162" i="49" s="1"/>
  <c r="P162" i="49"/>
  <c r="BA162" i="49" s="1"/>
  <c r="M162" i="49"/>
  <c r="AX162" i="49" s="1"/>
  <c r="K162" i="49"/>
  <c r="AV162" i="49" s="1"/>
  <c r="I162" i="49"/>
  <c r="AT162" i="49" s="1"/>
  <c r="F162" i="49"/>
  <c r="AQ162" i="49" s="1"/>
  <c r="D162" i="49"/>
  <c r="B162" i="49"/>
  <c r="BL161" i="49"/>
  <c r="AV161" i="49"/>
  <c r="AT161" i="49"/>
  <c r="AA161" i="49"/>
  <c r="Y161" i="49"/>
  <c r="BJ161" i="49" s="1"/>
  <c r="W161" i="49"/>
  <c r="BH161" i="49" s="1"/>
  <c r="T161" i="49"/>
  <c r="BE161" i="49" s="1"/>
  <c r="R161" i="49"/>
  <c r="BC161" i="49" s="1"/>
  <c r="P161" i="49"/>
  <c r="BA161" i="49" s="1"/>
  <c r="M161" i="49"/>
  <c r="AX161" i="49" s="1"/>
  <c r="K161" i="49"/>
  <c r="I161" i="49"/>
  <c r="F161" i="49"/>
  <c r="AQ161" i="49" s="1"/>
  <c r="D161" i="49"/>
  <c r="AO161" i="49" s="1"/>
  <c r="B161" i="49"/>
  <c r="AM161" i="49" s="1"/>
  <c r="BH160" i="49"/>
  <c r="BA160" i="49"/>
  <c r="AA160" i="49"/>
  <c r="BL160" i="49" s="1"/>
  <c r="Y160" i="49"/>
  <c r="BJ160" i="49" s="1"/>
  <c r="W160" i="49"/>
  <c r="T160" i="49"/>
  <c r="BE160" i="49" s="1"/>
  <c r="R160" i="49"/>
  <c r="BC160" i="49" s="1"/>
  <c r="P160" i="49"/>
  <c r="M160" i="49"/>
  <c r="AX160" i="49" s="1"/>
  <c r="K160" i="49"/>
  <c r="AV160" i="49" s="1"/>
  <c r="I160" i="49"/>
  <c r="AT160" i="49" s="1"/>
  <c r="F160" i="49"/>
  <c r="AQ160" i="49" s="1"/>
  <c r="D160" i="49"/>
  <c r="AO160" i="49" s="1"/>
  <c r="B160" i="49"/>
  <c r="BJ159" i="49"/>
  <c r="AV159" i="49"/>
  <c r="AA159" i="49"/>
  <c r="BL159" i="49" s="1"/>
  <c r="Y159" i="49"/>
  <c r="W159" i="49"/>
  <c r="BH159" i="49" s="1"/>
  <c r="T159" i="49"/>
  <c r="BE159" i="49" s="1"/>
  <c r="R159" i="49"/>
  <c r="BC159" i="49" s="1"/>
  <c r="P159" i="49"/>
  <c r="BA159" i="49" s="1"/>
  <c r="M159" i="49"/>
  <c r="AX159" i="49" s="1"/>
  <c r="K159" i="49"/>
  <c r="I159" i="49"/>
  <c r="AT159" i="49" s="1"/>
  <c r="F159" i="49"/>
  <c r="AQ159" i="49" s="1"/>
  <c r="D159" i="49"/>
  <c r="AO159" i="49" s="1"/>
  <c r="B159" i="49"/>
  <c r="AM159" i="49" s="1"/>
  <c r="AA158" i="49"/>
  <c r="BL158" i="49" s="1"/>
  <c r="Y158" i="49"/>
  <c r="BJ158" i="49" s="1"/>
  <c r="W158" i="49"/>
  <c r="BH158" i="49" s="1"/>
  <c r="T158" i="49"/>
  <c r="BE158" i="49" s="1"/>
  <c r="R158" i="49"/>
  <c r="BC158" i="49" s="1"/>
  <c r="P158" i="49"/>
  <c r="BA158" i="49" s="1"/>
  <c r="M158" i="49"/>
  <c r="AX158" i="49" s="1"/>
  <c r="K158" i="49"/>
  <c r="AV158" i="49" s="1"/>
  <c r="I158" i="49"/>
  <c r="AT158" i="49" s="1"/>
  <c r="F158" i="49"/>
  <c r="AQ158" i="49" s="1"/>
  <c r="D158" i="49"/>
  <c r="AO158" i="49" s="1"/>
  <c r="B158" i="49"/>
  <c r="AM158" i="49" s="1"/>
  <c r="BJ157" i="49"/>
  <c r="BC157" i="49"/>
  <c r="AA157" i="49"/>
  <c r="BL157" i="49" s="1"/>
  <c r="Y157" i="49"/>
  <c r="W157" i="49"/>
  <c r="BH157" i="49" s="1"/>
  <c r="T157" i="49"/>
  <c r="BE157" i="49" s="1"/>
  <c r="R157" i="49"/>
  <c r="P157" i="49"/>
  <c r="BA157" i="49" s="1"/>
  <c r="M157" i="49"/>
  <c r="AX157" i="49" s="1"/>
  <c r="K157" i="49"/>
  <c r="AV157" i="49" s="1"/>
  <c r="I157" i="49"/>
  <c r="AT157" i="49" s="1"/>
  <c r="F157" i="49"/>
  <c r="AQ157" i="49" s="1"/>
  <c r="D157" i="49"/>
  <c r="B157" i="49"/>
  <c r="AM157" i="49" s="1"/>
  <c r="BJ156" i="49"/>
  <c r="AX156" i="49"/>
  <c r="AA156" i="49"/>
  <c r="BL156" i="49" s="1"/>
  <c r="Y156" i="49"/>
  <c r="W156" i="49"/>
  <c r="BH156" i="49" s="1"/>
  <c r="T156" i="49"/>
  <c r="BE156" i="49" s="1"/>
  <c r="R156" i="49"/>
  <c r="BC156" i="49" s="1"/>
  <c r="P156" i="49"/>
  <c r="BA156" i="49" s="1"/>
  <c r="M156" i="49"/>
  <c r="K156" i="49"/>
  <c r="AV156" i="49" s="1"/>
  <c r="I156" i="49"/>
  <c r="AT156" i="49" s="1"/>
  <c r="F156" i="49"/>
  <c r="AQ156" i="49" s="1"/>
  <c r="D156" i="49"/>
  <c r="AO156" i="49" s="1"/>
  <c r="B156" i="49"/>
  <c r="AM156" i="49" s="1"/>
  <c r="BA155" i="49"/>
  <c r="AA155" i="49"/>
  <c r="BL155" i="49" s="1"/>
  <c r="Y155" i="49"/>
  <c r="BJ155" i="49" s="1"/>
  <c r="W155" i="49"/>
  <c r="BH155" i="49" s="1"/>
  <c r="T155" i="49"/>
  <c r="BE155" i="49" s="1"/>
  <c r="R155" i="49"/>
  <c r="BC155" i="49" s="1"/>
  <c r="P155" i="49"/>
  <c r="M155" i="49"/>
  <c r="AX155" i="49" s="1"/>
  <c r="K155" i="49"/>
  <c r="AV155" i="49" s="1"/>
  <c r="I155" i="49"/>
  <c r="AT155" i="49" s="1"/>
  <c r="F155" i="49"/>
  <c r="AQ155" i="49" s="1"/>
  <c r="D155" i="49"/>
  <c r="AO155" i="49" s="1"/>
  <c r="B155" i="49"/>
  <c r="AM155" i="49" s="1"/>
  <c r="BL154" i="49"/>
  <c r="AT154" i="49"/>
  <c r="AO154" i="49"/>
  <c r="AM154" i="49"/>
  <c r="AA154" i="49"/>
  <c r="Y154" i="49"/>
  <c r="BJ154" i="49" s="1"/>
  <c r="W154" i="49"/>
  <c r="BH154" i="49" s="1"/>
  <c r="T154" i="49"/>
  <c r="BE154" i="49" s="1"/>
  <c r="R154" i="49"/>
  <c r="BC154" i="49" s="1"/>
  <c r="P154" i="49"/>
  <c r="BA154" i="49" s="1"/>
  <c r="M154" i="49"/>
  <c r="AX154" i="49" s="1"/>
  <c r="K154" i="49"/>
  <c r="AV154" i="49" s="1"/>
  <c r="I154" i="49"/>
  <c r="F154" i="49"/>
  <c r="AQ154" i="49" s="1"/>
  <c r="D154" i="49"/>
  <c r="B154" i="49"/>
  <c r="AT153" i="49"/>
  <c r="AA153" i="49"/>
  <c r="BL153" i="49" s="1"/>
  <c r="Y153" i="49"/>
  <c r="BJ153" i="49" s="1"/>
  <c r="W153" i="49"/>
  <c r="BH153" i="49" s="1"/>
  <c r="T153" i="49"/>
  <c r="BE153" i="49" s="1"/>
  <c r="R153" i="49"/>
  <c r="BC153" i="49" s="1"/>
  <c r="P153" i="49"/>
  <c r="BA153" i="49" s="1"/>
  <c r="M153" i="49"/>
  <c r="AX153" i="49" s="1"/>
  <c r="K153" i="49"/>
  <c r="AV153" i="49" s="1"/>
  <c r="I153" i="49"/>
  <c r="F153" i="49"/>
  <c r="AQ153" i="49" s="1"/>
  <c r="D153" i="49"/>
  <c r="AO153" i="49" s="1"/>
  <c r="B153" i="49"/>
  <c r="AM153" i="49" s="1"/>
  <c r="AO152" i="49"/>
  <c r="AA152" i="49"/>
  <c r="BL152" i="49" s="1"/>
  <c r="Y152" i="49"/>
  <c r="BJ152" i="49" s="1"/>
  <c r="W152" i="49"/>
  <c r="BH152" i="49" s="1"/>
  <c r="T152" i="49"/>
  <c r="BE152" i="49" s="1"/>
  <c r="R152" i="49"/>
  <c r="BC152" i="49" s="1"/>
  <c r="P152" i="49"/>
  <c r="BA152" i="49" s="1"/>
  <c r="M152" i="49"/>
  <c r="AX152" i="49" s="1"/>
  <c r="K152" i="49"/>
  <c r="AV152" i="49" s="1"/>
  <c r="I152" i="49"/>
  <c r="AT152" i="49" s="1"/>
  <c r="F152" i="49"/>
  <c r="AQ152" i="49" s="1"/>
  <c r="D152" i="49"/>
  <c r="B152" i="49"/>
  <c r="AD152" i="49" s="1"/>
  <c r="AE152" i="49" s="1"/>
  <c r="Y129" i="49"/>
  <c r="W129" i="49"/>
  <c r="R129" i="49"/>
  <c r="T129" i="49"/>
  <c r="P129" i="49"/>
  <c r="K129" i="49"/>
  <c r="M129" i="49"/>
  <c r="I129" i="49"/>
  <c r="D129" i="49"/>
  <c r="F129" i="49"/>
  <c r="BL126" i="49"/>
  <c r="BJ126" i="49"/>
  <c r="BH126" i="49"/>
  <c r="BE126" i="49"/>
  <c r="BC126" i="49"/>
  <c r="BA126" i="49"/>
  <c r="AX126" i="49"/>
  <c r="AV126" i="49"/>
  <c r="AT126" i="49"/>
  <c r="AQ126" i="49"/>
  <c r="AO126" i="49"/>
  <c r="AM126" i="49"/>
  <c r="AD126" i="49"/>
  <c r="AE126" i="49" s="1"/>
  <c r="BL125" i="49"/>
  <c r="BJ125" i="49"/>
  <c r="BH125" i="49"/>
  <c r="BE125" i="49"/>
  <c r="BC125" i="49"/>
  <c r="BA125" i="49"/>
  <c r="AX125" i="49"/>
  <c r="AV125" i="49"/>
  <c r="AT125" i="49"/>
  <c r="AQ125" i="49"/>
  <c r="AO125" i="49"/>
  <c r="AM125" i="49"/>
  <c r="AD125" i="49"/>
  <c r="AE125" i="49" s="1"/>
  <c r="BL124" i="49"/>
  <c r="BJ124" i="49"/>
  <c r="BH124" i="49"/>
  <c r="BE124" i="49"/>
  <c r="BC124" i="49"/>
  <c r="BA124" i="49"/>
  <c r="AX124" i="49"/>
  <c r="AV124" i="49"/>
  <c r="AT124" i="49"/>
  <c r="AQ124" i="49"/>
  <c r="AO124" i="49"/>
  <c r="AM124" i="49"/>
  <c r="AD124" i="49"/>
  <c r="AE124" i="49" s="1"/>
  <c r="BL123" i="49"/>
  <c r="BJ123" i="49"/>
  <c r="BH123" i="49"/>
  <c r="BE123" i="49"/>
  <c r="BC123" i="49"/>
  <c r="BA123" i="49"/>
  <c r="AX123" i="49"/>
  <c r="AV123" i="49"/>
  <c r="AT123" i="49"/>
  <c r="AQ123" i="49"/>
  <c r="AO123" i="49"/>
  <c r="AM123" i="49"/>
  <c r="AD123" i="49"/>
  <c r="AE123" i="49" s="1"/>
  <c r="BL122" i="49"/>
  <c r="BJ122" i="49"/>
  <c r="BH122" i="49"/>
  <c r="BE122" i="49"/>
  <c r="BC122" i="49"/>
  <c r="BA122" i="49"/>
  <c r="AX122" i="49"/>
  <c r="AV122" i="49"/>
  <c r="AT122" i="49"/>
  <c r="AQ122" i="49"/>
  <c r="AO122" i="49"/>
  <c r="AM122" i="49"/>
  <c r="AD122" i="49"/>
  <c r="AE122" i="49" s="1"/>
  <c r="BL121" i="49"/>
  <c r="BJ121" i="49"/>
  <c r="BH121" i="49"/>
  <c r="BE121" i="49"/>
  <c r="BC121" i="49"/>
  <c r="BA121" i="49"/>
  <c r="AX121" i="49"/>
  <c r="AV121" i="49"/>
  <c r="AT121" i="49"/>
  <c r="AQ121" i="49"/>
  <c r="AO121" i="49"/>
  <c r="AM121" i="49"/>
  <c r="AD121" i="49"/>
  <c r="AE121" i="49" s="1"/>
  <c r="BL120" i="49"/>
  <c r="BJ120" i="49"/>
  <c r="BH120" i="49"/>
  <c r="BE120" i="49"/>
  <c r="BC120" i="49"/>
  <c r="BA120" i="49"/>
  <c r="AX120" i="49"/>
  <c r="AV120" i="49"/>
  <c r="AT120" i="49"/>
  <c r="AQ120" i="49"/>
  <c r="AO120" i="49"/>
  <c r="AM120" i="49"/>
  <c r="AD120" i="49"/>
  <c r="AE120" i="49" s="1"/>
  <c r="BL119" i="49"/>
  <c r="BJ119" i="49"/>
  <c r="BH119" i="49"/>
  <c r="BE119" i="49"/>
  <c r="BC119" i="49"/>
  <c r="BA119" i="49"/>
  <c r="AX119" i="49"/>
  <c r="AV119" i="49"/>
  <c r="AT119" i="49"/>
  <c r="AQ119" i="49"/>
  <c r="AO119" i="49"/>
  <c r="AM119" i="49"/>
  <c r="AD119" i="49"/>
  <c r="AE119" i="49" s="1"/>
  <c r="BL118" i="49"/>
  <c r="BJ118" i="49"/>
  <c r="BH118" i="49"/>
  <c r="BE118" i="49"/>
  <c r="BC118" i="49"/>
  <c r="BA118" i="49"/>
  <c r="AX118" i="49"/>
  <c r="AV118" i="49"/>
  <c r="AT118" i="49"/>
  <c r="AQ118" i="49"/>
  <c r="AO118" i="49"/>
  <c r="AM118" i="49"/>
  <c r="AD118" i="49"/>
  <c r="AE118" i="49" s="1"/>
  <c r="BL117" i="49"/>
  <c r="BJ117" i="49"/>
  <c r="BH117" i="49"/>
  <c r="BE117" i="49"/>
  <c r="BC117" i="49"/>
  <c r="BA117" i="49"/>
  <c r="AX117" i="49"/>
  <c r="AV117" i="49"/>
  <c r="AT117" i="49"/>
  <c r="AQ117" i="49"/>
  <c r="AO117" i="49"/>
  <c r="AM117" i="49"/>
  <c r="AD117" i="49"/>
  <c r="AE117" i="49" s="1"/>
  <c r="BL116" i="49"/>
  <c r="BJ116" i="49"/>
  <c r="BH116" i="49"/>
  <c r="BE116" i="49"/>
  <c r="BC116" i="49"/>
  <c r="BA116" i="49"/>
  <c r="AX116" i="49"/>
  <c r="AV116" i="49"/>
  <c r="AT116" i="49"/>
  <c r="AQ116" i="49"/>
  <c r="AO116" i="49"/>
  <c r="AM116" i="49"/>
  <c r="AD116" i="49"/>
  <c r="AE116" i="49" s="1"/>
  <c r="BL115" i="49"/>
  <c r="BJ115" i="49"/>
  <c r="BH115" i="49"/>
  <c r="BE115" i="49"/>
  <c r="BC115" i="49"/>
  <c r="BA115" i="49"/>
  <c r="AX115" i="49"/>
  <c r="AV115" i="49"/>
  <c r="AT115" i="49"/>
  <c r="AQ115" i="49"/>
  <c r="AO115" i="49"/>
  <c r="AM115" i="49"/>
  <c r="AD115" i="49"/>
  <c r="AE115" i="49" s="1"/>
  <c r="BL114" i="49"/>
  <c r="BJ114" i="49"/>
  <c r="BH114" i="49"/>
  <c r="BE114" i="49"/>
  <c r="BC114" i="49"/>
  <c r="BA114" i="49"/>
  <c r="AX114" i="49"/>
  <c r="AV114" i="49"/>
  <c r="AT114" i="49"/>
  <c r="AQ114" i="49"/>
  <c r="AO114" i="49"/>
  <c r="AM114" i="49"/>
  <c r="AD114" i="49"/>
  <c r="AE114" i="49" s="1"/>
  <c r="BL113" i="49"/>
  <c r="BJ113" i="49"/>
  <c r="BH113" i="49"/>
  <c r="BE113" i="49"/>
  <c r="BC113" i="49"/>
  <c r="BA113" i="49"/>
  <c r="AX113" i="49"/>
  <c r="AV113" i="49"/>
  <c r="AT113" i="49"/>
  <c r="AQ113" i="49"/>
  <c r="AO113" i="49"/>
  <c r="AM113" i="49"/>
  <c r="AD113" i="49"/>
  <c r="AE113" i="49" s="1"/>
  <c r="BL112" i="49"/>
  <c r="BJ112" i="49"/>
  <c r="BH112" i="49"/>
  <c r="BE112" i="49"/>
  <c r="BC112" i="49"/>
  <c r="BA112" i="49"/>
  <c r="AX112" i="49"/>
  <c r="AV112" i="49"/>
  <c r="AT112" i="49"/>
  <c r="AQ112" i="49"/>
  <c r="AO112" i="49"/>
  <c r="AM112" i="49"/>
  <c r="AD112" i="49"/>
  <c r="AE112" i="49" s="1"/>
  <c r="BL111" i="49"/>
  <c r="BJ111" i="49"/>
  <c r="BH111" i="49"/>
  <c r="BE111" i="49"/>
  <c r="BC111" i="49"/>
  <c r="BA111" i="49"/>
  <c r="AX111" i="49"/>
  <c r="AV111" i="49"/>
  <c r="AT111" i="49"/>
  <c r="AQ111" i="49"/>
  <c r="AO111" i="49"/>
  <c r="AM111" i="49"/>
  <c r="AD111" i="49"/>
  <c r="AE111" i="49" s="1"/>
  <c r="BL110" i="49"/>
  <c r="BJ110" i="49"/>
  <c r="BH110" i="49"/>
  <c r="BE110" i="49"/>
  <c r="BC110" i="49"/>
  <c r="BA110" i="49"/>
  <c r="AX110" i="49"/>
  <c r="AV110" i="49"/>
  <c r="AT110" i="49"/>
  <c r="AQ110" i="49"/>
  <c r="AO110" i="49"/>
  <c r="AM110" i="49"/>
  <c r="AD110" i="49"/>
  <c r="AE110" i="49" s="1"/>
  <c r="BL109" i="49"/>
  <c r="BJ109" i="49"/>
  <c r="BH109" i="49"/>
  <c r="BE109" i="49"/>
  <c r="BC109" i="49"/>
  <c r="BA109" i="49"/>
  <c r="AX109" i="49"/>
  <c r="AV109" i="49"/>
  <c r="AT109" i="49"/>
  <c r="AQ109" i="49"/>
  <c r="AO109" i="49"/>
  <c r="AM109" i="49"/>
  <c r="AD109" i="49"/>
  <c r="AE109" i="49" s="1"/>
  <c r="Y40" i="49"/>
  <c r="W40" i="49"/>
  <c r="R40" i="49"/>
  <c r="T40" i="49"/>
  <c r="P40" i="49"/>
  <c r="K40" i="49"/>
  <c r="M40" i="49"/>
  <c r="I40" i="49"/>
  <c r="D40" i="49"/>
  <c r="F40" i="49"/>
  <c r="BL37" i="49"/>
  <c r="BJ37" i="49"/>
  <c r="BH37" i="49"/>
  <c r="BE37" i="49"/>
  <c r="BC37" i="49"/>
  <c r="BA37" i="49"/>
  <c r="AX37" i="49"/>
  <c r="AV37" i="49"/>
  <c r="AT37" i="49"/>
  <c r="AQ37" i="49"/>
  <c r="AO37" i="49"/>
  <c r="AM37" i="49"/>
  <c r="AD37" i="49"/>
  <c r="AE37" i="49" s="1"/>
  <c r="BL36" i="49"/>
  <c r="BJ36" i="49"/>
  <c r="BH36" i="49"/>
  <c r="BE36" i="49"/>
  <c r="BC36" i="49"/>
  <c r="BA36" i="49"/>
  <c r="AX36" i="49"/>
  <c r="AV36" i="49"/>
  <c r="AT36" i="49"/>
  <c r="AQ36" i="49"/>
  <c r="AO36" i="49"/>
  <c r="AM36" i="49"/>
  <c r="AD36" i="49"/>
  <c r="AE36" i="49" s="1"/>
  <c r="BL35" i="49"/>
  <c r="BJ35" i="49"/>
  <c r="BH35" i="49"/>
  <c r="BE35" i="49"/>
  <c r="BC35" i="49"/>
  <c r="BA35" i="49"/>
  <c r="AX35" i="49"/>
  <c r="AV35" i="49"/>
  <c r="AT35" i="49"/>
  <c r="AQ35" i="49"/>
  <c r="AO35" i="49"/>
  <c r="AM35" i="49"/>
  <c r="AD35" i="49"/>
  <c r="AE35" i="49" s="1"/>
  <c r="BL34" i="49"/>
  <c r="BJ34" i="49"/>
  <c r="BH34" i="49"/>
  <c r="BE34" i="49"/>
  <c r="BC34" i="49"/>
  <c r="BA34" i="49"/>
  <c r="AX34" i="49"/>
  <c r="AV34" i="49"/>
  <c r="AT34" i="49"/>
  <c r="AQ34" i="49"/>
  <c r="AO34" i="49"/>
  <c r="AM34" i="49"/>
  <c r="AD34" i="49"/>
  <c r="AE34" i="49" s="1"/>
  <c r="BL33" i="49"/>
  <c r="BJ33" i="49"/>
  <c r="BH33" i="49"/>
  <c r="BE33" i="49"/>
  <c r="BC33" i="49"/>
  <c r="BA33" i="49"/>
  <c r="AX33" i="49"/>
  <c r="AV33" i="49"/>
  <c r="AT33" i="49"/>
  <c r="AQ33" i="49"/>
  <c r="AO33" i="49"/>
  <c r="AM33" i="49"/>
  <c r="AD33" i="49"/>
  <c r="AE33" i="49" s="1"/>
  <c r="BL32" i="49"/>
  <c r="BJ32" i="49"/>
  <c r="BH32" i="49"/>
  <c r="BE32" i="49"/>
  <c r="BC32" i="49"/>
  <c r="BA32" i="49"/>
  <c r="AX32" i="49"/>
  <c r="AV32" i="49"/>
  <c r="AT32" i="49"/>
  <c r="AQ32" i="49"/>
  <c r="AO32" i="49"/>
  <c r="AM32" i="49"/>
  <c r="AD32" i="49"/>
  <c r="AE32" i="49" s="1"/>
  <c r="BL31" i="49"/>
  <c r="BJ31" i="49"/>
  <c r="BH31" i="49"/>
  <c r="BE31" i="49"/>
  <c r="BC31" i="49"/>
  <c r="BA31" i="49"/>
  <c r="AX31" i="49"/>
  <c r="AV31" i="49"/>
  <c r="AT31" i="49"/>
  <c r="AQ31" i="49"/>
  <c r="AO31" i="49"/>
  <c r="AM31" i="49"/>
  <c r="AD31" i="49"/>
  <c r="AE31" i="49" s="1"/>
  <c r="BL30" i="49"/>
  <c r="BJ30" i="49"/>
  <c r="BH30" i="49"/>
  <c r="BE30" i="49"/>
  <c r="BC30" i="49"/>
  <c r="BA30" i="49"/>
  <c r="AX30" i="49"/>
  <c r="AV30" i="49"/>
  <c r="AT30" i="49"/>
  <c r="AQ30" i="49"/>
  <c r="AO30" i="49"/>
  <c r="AM30" i="49"/>
  <c r="AD30" i="49"/>
  <c r="AE30" i="49" s="1"/>
  <c r="BL29" i="49"/>
  <c r="BJ29" i="49"/>
  <c r="BH29" i="49"/>
  <c r="BE29" i="49"/>
  <c r="BC29" i="49"/>
  <c r="BA29" i="49"/>
  <c r="AX29" i="49"/>
  <c r="AV29" i="49"/>
  <c r="AT29" i="49"/>
  <c r="AQ29" i="49"/>
  <c r="AO29" i="49"/>
  <c r="AM29" i="49"/>
  <c r="AD29" i="49"/>
  <c r="AE29" i="49" s="1"/>
  <c r="BL28" i="49"/>
  <c r="BJ28" i="49"/>
  <c r="BH28" i="49"/>
  <c r="BE28" i="49"/>
  <c r="BC28" i="49"/>
  <c r="BA28" i="49"/>
  <c r="AX28" i="49"/>
  <c r="AV28" i="49"/>
  <c r="AT28" i="49"/>
  <c r="AQ28" i="49"/>
  <c r="AO28" i="49"/>
  <c r="AM28" i="49"/>
  <c r="AD28" i="49"/>
  <c r="AE28" i="49" s="1"/>
  <c r="BL27" i="49"/>
  <c r="BJ27" i="49"/>
  <c r="BH27" i="49"/>
  <c r="BE27" i="49"/>
  <c r="BC27" i="49"/>
  <c r="BA27" i="49"/>
  <c r="AX27" i="49"/>
  <c r="AV27" i="49"/>
  <c r="AT27" i="49"/>
  <c r="AQ27" i="49"/>
  <c r="AO27" i="49"/>
  <c r="AM27" i="49"/>
  <c r="AD27" i="49"/>
  <c r="AE27" i="49" s="1"/>
  <c r="BL26" i="49"/>
  <c r="BJ26" i="49"/>
  <c r="BH26" i="49"/>
  <c r="BE26" i="49"/>
  <c r="BC26" i="49"/>
  <c r="BA26" i="49"/>
  <c r="AX26" i="49"/>
  <c r="AV26" i="49"/>
  <c r="AT26" i="49"/>
  <c r="AQ26" i="49"/>
  <c r="AO26" i="49"/>
  <c r="AM26" i="49"/>
  <c r="AD26" i="49"/>
  <c r="AE26" i="49" s="1"/>
  <c r="BL25" i="49"/>
  <c r="BJ25" i="49"/>
  <c r="BH25" i="49"/>
  <c r="BE25" i="49"/>
  <c r="BC25" i="49"/>
  <c r="BA25" i="49"/>
  <c r="AX25" i="49"/>
  <c r="AV25" i="49"/>
  <c r="AT25" i="49"/>
  <c r="AQ25" i="49"/>
  <c r="AO25" i="49"/>
  <c r="AM25" i="49"/>
  <c r="AD25" i="49"/>
  <c r="AE25" i="49" s="1"/>
  <c r="BL24" i="49"/>
  <c r="BJ24" i="49"/>
  <c r="BH24" i="49"/>
  <c r="BE24" i="49"/>
  <c r="BC24" i="49"/>
  <c r="BA24" i="49"/>
  <c r="AX24" i="49"/>
  <c r="AV24" i="49"/>
  <c r="AT24" i="49"/>
  <c r="AQ24" i="49"/>
  <c r="AO24" i="49"/>
  <c r="AM24" i="49"/>
  <c r="AD24" i="49"/>
  <c r="AE24" i="49" s="1"/>
  <c r="BL23" i="49"/>
  <c r="BJ23" i="49"/>
  <c r="BH23" i="49"/>
  <c r="BE23" i="49"/>
  <c r="BC23" i="49"/>
  <c r="BA23" i="49"/>
  <c r="AX23" i="49"/>
  <c r="AV23" i="49"/>
  <c r="AT23" i="49"/>
  <c r="AQ23" i="49"/>
  <c r="AO23" i="49"/>
  <c r="AM23" i="49"/>
  <c r="AD23" i="49"/>
  <c r="AE23" i="49" s="1"/>
  <c r="BL22" i="49"/>
  <c r="BJ22" i="49"/>
  <c r="BH22" i="49"/>
  <c r="BE22" i="49"/>
  <c r="BC22" i="49"/>
  <c r="BA22" i="49"/>
  <c r="AX22" i="49"/>
  <c r="AV22" i="49"/>
  <c r="AT22" i="49"/>
  <c r="AQ22" i="49"/>
  <c r="AO22" i="49"/>
  <c r="AM22" i="49"/>
  <c r="AD22" i="49"/>
  <c r="AE22" i="49" s="1"/>
  <c r="BL21" i="49"/>
  <c r="BJ21" i="49"/>
  <c r="BH21" i="49"/>
  <c r="BE21" i="49"/>
  <c r="BC21" i="49"/>
  <c r="BA21" i="49"/>
  <c r="AX21" i="49"/>
  <c r="AV21" i="49"/>
  <c r="AT21" i="49"/>
  <c r="AQ21" i="49"/>
  <c r="AO21" i="49"/>
  <c r="AM21" i="49"/>
  <c r="AD21" i="49"/>
  <c r="AE21" i="49" s="1"/>
  <c r="BL20" i="49"/>
  <c r="BJ20" i="49"/>
  <c r="BH20" i="49"/>
  <c r="BE20" i="49"/>
  <c r="BC20" i="49"/>
  <c r="BA20" i="49"/>
  <c r="AX20" i="49"/>
  <c r="AV20" i="49"/>
  <c r="AT20" i="49"/>
  <c r="AQ20" i="49"/>
  <c r="AO20" i="49"/>
  <c r="AM20" i="49"/>
  <c r="AD20" i="49"/>
  <c r="AE20" i="49" s="1"/>
  <c r="AO78" i="49"/>
  <c r="AO79" i="49"/>
  <c r="AO80" i="49"/>
  <c r="AO81" i="49"/>
  <c r="AO63" i="49"/>
  <c r="AO64" i="49"/>
  <c r="Y85" i="49"/>
  <c r="W85" i="49"/>
  <c r="R85" i="49"/>
  <c r="T85" i="49"/>
  <c r="P85" i="49"/>
  <c r="K85" i="49"/>
  <c r="M85" i="49"/>
  <c r="I85" i="49"/>
  <c r="F85" i="49"/>
  <c r="D85" i="49"/>
  <c r="C30" i="26" l="1"/>
  <c r="B30" i="33" s="1"/>
  <c r="C31" i="26"/>
  <c r="C41" i="26"/>
  <c r="C41" i="27" s="1"/>
  <c r="C43" i="26"/>
  <c r="B43" i="33" s="1"/>
  <c r="C44" i="27"/>
  <c r="B44" i="33"/>
  <c r="B32" i="37"/>
  <c r="C32" i="28"/>
  <c r="B29" i="37"/>
  <c r="C29" i="28"/>
  <c r="B38" i="37"/>
  <c r="C38" i="28"/>
  <c r="C28" i="27"/>
  <c r="B28" i="33"/>
  <c r="C37" i="27"/>
  <c r="B37" i="33"/>
  <c r="B41" i="37"/>
  <c r="C41" i="28"/>
  <c r="B42" i="33"/>
  <c r="C42" i="27"/>
  <c r="B37" i="24"/>
  <c r="C33" i="26"/>
  <c r="C34" i="27"/>
  <c r="B42" i="24"/>
  <c r="C40" i="26"/>
  <c r="B38" i="33"/>
  <c r="B28" i="24"/>
  <c r="B44" i="24"/>
  <c r="C27" i="26"/>
  <c r="B32" i="33"/>
  <c r="C35" i="26"/>
  <c r="C36" i="26"/>
  <c r="C39" i="26"/>
  <c r="B29" i="33"/>
  <c r="C43" i="27"/>
  <c r="B41" i="33"/>
  <c r="U33" i="38"/>
  <c r="H34" i="29"/>
  <c r="I34" i="39" s="1"/>
  <c r="G34" i="29"/>
  <c r="H34" i="39" s="1"/>
  <c r="S36" i="38"/>
  <c r="S30" i="38"/>
  <c r="AC169" i="54"/>
  <c r="AD154" i="54"/>
  <c r="AE154" i="54" s="1"/>
  <c r="AD162" i="54"/>
  <c r="AE162" i="54" s="1"/>
  <c r="AM153" i="54"/>
  <c r="AM161" i="54"/>
  <c r="AD166" i="54"/>
  <c r="AE166" i="54" s="1"/>
  <c r="AD167" i="54"/>
  <c r="AE167" i="54" s="1"/>
  <c r="AD155" i="54"/>
  <c r="AE155" i="54" s="1"/>
  <c r="AD163" i="54"/>
  <c r="AE163" i="54" s="1"/>
  <c r="AD169" i="54"/>
  <c r="AE169" i="54" s="1"/>
  <c r="AC168" i="54"/>
  <c r="AC152" i="54"/>
  <c r="AC160" i="54"/>
  <c r="AD165" i="54"/>
  <c r="AE165" i="54" s="1"/>
  <c r="AD152" i="54"/>
  <c r="AE152" i="54" s="1"/>
  <c r="AC155" i="54"/>
  <c r="AD160" i="54"/>
  <c r="AE160" i="54" s="1"/>
  <c r="AC163" i="54"/>
  <c r="AO154" i="54"/>
  <c r="AM157" i="54"/>
  <c r="AC158" i="54"/>
  <c r="AO162" i="54"/>
  <c r="AM165" i="54"/>
  <c r="AC166" i="54"/>
  <c r="AX166" i="54"/>
  <c r="AC156" i="54"/>
  <c r="AC164" i="54"/>
  <c r="AC153" i="54"/>
  <c r="AD158" i="54"/>
  <c r="AE158" i="54" s="1"/>
  <c r="AC161" i="54"/>
  <c r="AQ152" i="54"/>
  <c r="AD156" i="54"/>
  <c r="AE156" i="54" s="1"/>
  <c r="AC159" i="54"/>
  <c r="AQ160" i="54"/>
  <c r="AD164" i="54"/>
  <c r="AE164" i="54" s="1"/>
  <c r="AC154" i="54"/>
  <c r="AD159" i="54"/>
  <c r="AE159" i="54" s="1"/>
  <c r="AC162" i="54"/>
  <c r="AC157" i="54"/>
  <c r="AC165" i="54"/>
  <c r="AD154" i="53"/>
  <c r="AE154" i="53" s="1"/>
  <c r="AC167" i="53"/>
  <c r="AD166" i="53"/>
  <c r="AE166" i="53" s="1"/>
  <c r="AC169" i="53"/>
  <c r="AC158" i="53"/>
  <c r="AM160" i="53"/>
  <c r="AD162" i="53"/>
  <c r="AE162" i="53" s="1"/>
  <c r="AD167" i="53"/>
  <c r="AE167" i="53" s="1"/>
  <c r="AD169" i="53"/>
  <c r="AE169" i="53" s="1"/>
  <c r="AD157" i="53"/>
  <c r="AE157" i="53" s="1"/>
  <c r="AD165" i="53"/>
  <c r="AE165" i="53" s="1"/>
  <c r="AC153" i="53"/>
  <c r="AD155" i="53"/>
  <c r="AE155" i="53" s="1"/>
  <c r="AC168" i="53"/>
  <c r="AC152" i="53"/>
  <c r="AM154" i="53"/>
  <c r="AC161" i="53"/>
  <c r="AD163" i="53"/>
  <c r="AE163" i="53" s="1"/>
  <c r="AD152" i="53"/>
  <c r="AE152" i="53" s="1"/>
  <c r="AC155" i="53"/>
  <c r="AD160" i="53"/>
  <c r="AE160" i="53" s="1"/>
  <c r="AC163" i="53"/>
  <c r="AV153" i="53"/>
  <c r="AM157" i="53"/>
  <c r="AV161" i="53"/>
  <c r="AM165" i="53"/>
  <c r="AC166" i="53"/>
  <c r="AD153" i="53"/>
  <c r="AE153" i="53" s="1"/>
  <c r="AD156" i="53"/>
  <c r="AE156" i="53" s="1"/>
  <c r="AC159" i="53"/>
  <c r="AD164" i="53"/>
  <c r="AE164" i="53" s="1"/>
  <c r="AD161" i="53"/>
  <c r="AE161" i="53" s="1"/>
  <c r="AC164" i="53"/>
  <c r="AC154" i="53"/>
  <c r="AD159" i="53"/>
  <c r="AE159" i="53" s="1"/>
  <c r="AC162" i="53"/>
  <c r="AC156" i="53"/>
  <c r="AC157" i="53"/>
  <c r="AC165" i="53"/>
  <c r="H34" i="27"/>
  <c r="I34" i="37" s="1"/>
  <c r="F36" i="27"/>
  <c r="G36" i="37" s="1"/>
  <c r="AC162" i="52"/>
  <c r="AD166" i="52"/>
  <c r="AE166" i="52" s="1"/>
  <c r="AD169" i="52"/>
  <c r="AE169" i="52" s="1"/>
  <c r="AC158" i="52"/>
  <c r="AC169" i="52"/>
  <c r="AD162" i="52"/>
  <c r="AE162" i="52" s="1"/>
  <c r="AD165" i="52"/>
  <c r="AE165" i="52" s="1"/>
  <c r="AC167" i="52"/>
  <c r="AM158" i="52"/>
  <c r="AC160" i="52"/>
  <c r="AD167" i="52"/>
  <c r="AE167" i="52" s="1"/>
  <c r="AC152" i="52"/>
  <c r="AC154" i="52"/>
  <c r="AC161" i="52"/>
  <c r="AM162" i="52"/>
  <c r="AC166" i="52"/>
  <c r="AC168" i="52"/>
  <c r="AD154" i="52"/>
  <c r="AE154" i="52" s="1"/>
  <c r="AD157" i="52"/>
  <c r="AE157" i="52" s="1"/>
  <c r="AD152" i="52"/>
  <c r="AE152" i="52" s="1"/>
  <c r="AC155" i="52"/>
  <c r="AD160" i="52"/>
  <c r="AE160" i="52" s="1"/>
  <c r="AC163" i="52"/>
  <c r="AO154" i="52"/>
  <c r="AD155" i="52"/>
  <c r="AE155" i="52" s="1"/>
  <c r="AM157" i="52"/>
  <c r="AV161" i="52"/>
  <c r="AO162" i="52"/>
  <c r="AD163" i="52"/>
  <c r="AE163" i="52" s="1"/>
  <c r="AM165" i="52"/>
  <c r="AD158" i="52"/>
  <c r="AE158" i="52" s="1"/>
  <c r="AO152" i="52"/>
  <c r="AD153" i="52"/>
  <c r="AE153" i="52" s="1"/>
  <c r="AC156" i="52"/>
  <c r="AD161" i="52"/>
  <c r="AE161" i="52" s="1"/>
  <c r="AC164" i="52"/>
  <c r="AD156" i="52"/>
  <c r="AE156" i="52" s="1"/>
  <c r="AC159" i="52"/>
  <c r="AD164" i="52"/>
  <c r="AE164" i="52" s="1"/>
  <c r="AD159" i="52"/>
  <c r="AE159" i="52" s="1"/>
  <c r="AT160" i="52"/>
  <c r="AC153" i="52"/>
  <c r="AC157" i="52"/>
  <c r="AC165" i="52"/>
  <c r="AD165" i="51"/>
  <c r="AE165" i="51" s="1"/>
  <c r="AC152" i="51"/>
  <c r="AD154" i="51"/>
  <c r="AE154" i="51" s="1"/>
  <c r="AC164" i="51"/>
  <c r="AD166" i="51"/>
  <c r="AE166" i="51" s="1"/>
  <c r="AM168" i="51"/>
  <c r="AC169" i="51"/>
  <c r="AX169" i="51"/>
  <c r="AD157" i="51"/>
  <c r="AE157" i="51" s="1"/>
  <c r="AD158" i="51"/>
  <c r="AE158" i="51" s="1"/>
  <c r="AC167" i="51"/>
  <c r="AC156" i="51"/>
  <c r="AC166" i="51"/>
  <c r="AD167" i="51"/>
  <c r="AE167" i="51" s="1"/>
  <c r="AM152" i="51"/>
  <c r="AM154" i="51"/>
  <c r="AD155" i="51"/>
  <c r="AE155" i="51" s="1"/>
  <c r="AC160" i="51"/>
  <c r="AD162" i="51"/>
  <c r="AE162" i="51" s="1"/>
  <c r="AM163" i="51"/>
  <c r="AC168" i="51"/>
  <c r="AC158" i="51"/>
  <c r="AC161" i="51"/>
  <c r="AC162" i="51"/>
  <c r="AD152" i="51"/>
  <c r="AE152" i="51" s="1"/>
  <c r="AC155" i="51"/>
  <c r="AD160" i="51"/>
  <c r="AE160" i="51" s="1"/>
  <c r="AC163" i="51"/>
  <c r="AV153" i="51"/>
  <c r="AO154" i="51"/>
  <c r="AT156" i="51"/>
  <c r="AM157" i="51"/>
  <c r="AV161" i="51"/>
  <c r="AO162" i="51"/>
  <c r="AT164" i="51"/>
  <c r="AM165" i="51"/>
  <c r="AX166" i="51"/>
  <c r="AD156" i="51"/>
  <c r="AE156" i="51" s="1"/>
  <c r="AC159" i="51"/>
  <c r="AD164" i="51"/>
  <c r="AE164" i="51" s="1"/>
  <c r="AD161" i="51"/>
  <c r="AE161" i="51" s="1"/>
  <c r="AD159" i="51"/>
  <c r="AE159" i="51" s="1"/>
  <c r="AC153" i="51"/>
  <c r="AC157" i="51"/>
  <c r="AC165" i="51"/>
  <c r="AM168" i="49"/>
  <c r="AC169" i="49"/>
  <c r="AD157" i="49"/>
  <c r="AE157" i="49" s="1"/>
  <c r="AC160" i="49"/>
  <c r="AD162" i="49"/>
  <c r="AE162" i="49" s="1"/>
  <c r="AC167" i="49"/>
  <c r="AC155" i="49"/>
  <c r="AD165" i="49"/>
  <c r="AE165" i="49" s="1"/>
  <c r="AD167" i="49"/>
  <c r="AE167" i="49" s="1"/>
  <c r="AC152" i="49"/>
  <c r="AD154" i="49"/>
  <c r="AE154" i="49" s="1"/>
  <c r="AC168" i="49"/>
  <c r="AM162" i="49"/>
  <c r="AD155" i="49"/>
  <c r="AE155" i="49" s="1"/>
  <c r="AC158" i="49"/>
  <c r="AD163" i="49"/>
  <c r="AE163" i="49" s="1"/>
  <c r="AC166" i="49"/>
  <c r="AM152" i="49"/>
  <c r="AC153" i="49"/>
  <c r="AO157" i="49"/>
  <c r="AD158" i="49"/>
  <c r="AE158" i="49" s="1"/>
  <c r="AM160" i="49"/>
  <c r="AC161" i="49"/>
  <c r="AO165" i="49"/>
  <c r="AD166" i="49"/>
  <c r="AE166" i="49" s="1"/>
  <c r="AD160" i="49"/>
  <c r="AE160" i="49" s="1"/>
  <c r="AD153" i="49"/>
  <c r="AE153" i="49" s="1"/>
  <c r="AC156" i="49"/>
  <c r="AD161" i="49"/>
  <c r="AE161" i="49" s="1"/>
  <c r="AC164" i="49"/>
  <c r="AD156" i="49"/>
  <c r="AE156" i="49" s="1"/>
  <c r="AC159" i="49"/>
  <c r="AD164" i="49"/>
  <c r="AE164" i="49" s="1"/>
  <c r="AC154" i="49"/>
  <c r="AD159" i="49"/>
  <c r="AE159" i="49" s="1"/>
  <c r="AC162" i="49"/>
  <c r="AC157" i="49"/>
  <c r="AX165" i="49"/>
  <c r="C31" i="27" l="1"/>
  <c r="B31" i="33"/>
  <c r="C30" i="27"/>
  <c r="B30" i="37" s="1"/>
  <c r="C30" i="28"/>
  <c r="C33" i="27"/>
  <c r="B33" i="33"/>
  <c r="B44" i="37"/>
  <c r="C44" i="28"/>
  <c r="C42" i="28"/>
  <c r="B42" i="37"/>
  <c r="B40" i="33"/>
  <c r="C40" i="27"/>
  <c r="B29" i="38"/>
  <c r="C29" i="29"/>
  <c r="B29" i="39" s="1"/>
  <c r="B36" i="33"/>
  <c r="C36" i="27"/>
  <c r="C35" i="27"/>
  <c r="B35" i="33"/>
  <c r="C32" i="29"/>
  <c r="B32" i="39" s="1"/>
  <c r="B32" i="38"/>
  <c r="C27" i="27"/>
  <c r="B27" i="33"/>
  <c r="B28" i="37"/>
  <c r="C28" i="28"/>
  <c r="C43" i="28"/>
  <c r="B43" i="37"/>
  <c r="C38" i="29"/>
  <c r="B38" i="39" s="1"/>
  <c r="B38" i="38"/>
  <c r="C39" i="27"/>
  <c r="B39" i="33"/>
  <c r="B41" i="38"/>
  <c r="C41" i="29"/>
  <c r="B41" i="39" s="1"/>
  <c r="C34" i="28"/>
  <c r="B34" i="37"/>
  <c r="B37" i="37"/>
  <c r="C37" i="28"/>
  <c r="BL82" i="49"/>
  <c r="BJ82" i="49"/>
  <c r="BH82" i="49"/>
  <c r="BE82" i="49"/>
  <c r="BC82" i="49"/>
  <c r="BA82" i="49"/>
  <c r="AX82" i="49"/>
  <c r="AV82" i="49"/>
  <c r="AT82" i="49"/>
  <c r="AQ82" i="49"/>
  <c r="AO82" i="49"/>
  <c r="AM82" i="49"/>
  <c r="AD82" i="49"/>
  <c r="AE82" i="49" s="1"/>
  <c r="BL81" i="49"/>
  <c r="BJ81" i="49"/>
  <c r="BH81" i="49"/>
  <c r="BE81" i="49"/>
  <c r="BC81" i="49"/>
  <c r="BA81" i="49"/>
  <c r="AX81" i="49"/>
  <c r="AV81" i="49"/>
  <c r="AT81" i="49"/>
  <c r="AQ81" i="49"/>
  <c r="AM81" i="49"/>
  <c r="AD81" i="49"/>
  <c r="AE81" i="49" s="1"/>
  <c r="BL80" i="49"/>
  <c r="BJ80" i="49"/>
  <c r="BH80" i="49"/>
  <c r="BE80" i="49"/>
  <c r="BC80" i="49"/>
  <c r="BA80" i="49"/>
  <c r="AX80" i="49"/>
  <c r="AV80" i="49"/>
  <c r="AT80" i="49"/>
  <c r="AQ80" i="49"/>
  <c r="AM80" i="49"/>
  <c r="AD80" i="49"/>
  <c r="AE80" i="49" s="1"/>
  <c r="BL79" i="49"/>
  <c r="BJ79" i="49"/>
  <c r="BH79" i="49"/>
  <c r="BE79" i="49"/>
  <c r="BC79" i="49"/>
  <c r="BA79" i="49"/>
  <c r="AX79" i="49"/>
  <c r="AV79" i="49"/>
  <c r="AT79" i="49"/>
  <c r="AQ79" i="49"/>
  <c r="AM79" i="49"/>
  <c r="AD79" i="49"/>
  <c r="AE79" i="49" s="1"/>
  <c r="BL78" i="49"/>
  <c r="BJ78" i="49"/>
  <c r="BH78" i="49"/>
  <c r="BE78" i="49"/>
  <c r="BC78" i="49"/>
  <c r="BA78" i="49"/>
  <c r="AX78" i="49"/>
  <c r="AV78" i="49"/>
  <c r="AT78" i="49"/>
  <c r="AQ78" i="49"/>
  <c r="AM78" i="49"/>
  <c r="AD78" i="49"/>
  <c r="AE78" i="49" s="1"/>
  <c r="BL77" i="49"/>
  <c r="BJ77" i="49"/>
  <c r="BH77" i="49"/>
  <c r="BE77" i="49"/>
  <c r="BC77" i="49"/>
  <c r="BA77" i="49"/>
  <c r="AX77" i="49"/>
  <c r="AV77" i="49"/>
  <c r="AT77" i="49"/>
  <c r="AQ77" i="49"/>
  <c r="AO77" i="49"/>
  <c r="AM77" i="49"/>
  <c r="AD77" i="49"/>
  <c r="AE77" i="49" s="1"/>
  <c r="BL76" i="49"/>
  <c r="BJ76" i="49"/>
  <c r="BH76" i="49"/>
  <c r="BE76" i="49"/>
  <c r="BC76" i="49"/>
  <c r="BA76" i="49"/>
  <c r="AX76" i="49"/>
  <c r="AV76" i="49"/>
  <c r="AT76" i="49"/>
  <c r="AQ76" i="49"/>
  <c r="AO76" i="49"/>
  <c r="AM76" i="49"/>
  <c r="AD76" i="49"/>
  <c r="AE76" i="49" s="1"/>
  <c r="BL75" i="49"/>
  <c r="BJ75" i="49"/>
  <c r="BH75" i="49"/>
  <c r="BE75" i="49"/>
  <c r="BC75" i="49"/>
  <c r="BA75" i="49"/>
  <c r="AX75" i="49"/>
  <c r="AV75" i="49"/>
  <c r="AT75" i="49"/>
  <c r="AQ75" i="49"/>
  <c r="AO75" i="49"/>
  <c r="AM75" i="49"/>
  <c r="AD75" i="49"/>
  <c r="AE75" i="49" s="1"/>
  <c r="BL74" i="49"/>
  <c r="BJ74" i="49"/>
  <c r="BH74" i="49"/>
  <c r="BE74" i="49"/>
  <c r="BC74" i="49"/>
  <c r="BA74" i="49"/>
  <c r="AX74" i="49"/>
  <c r="AV74" i="49"/>
  <c r="AT74" i="49"/>
  <c r="AQ74" i="49"/>
  <c r="AO74" i="49"/>
  <c r="AM74" i="49"/>
  <c r="AD74" i="49"/>
  <c r="AE74" i="49" s="1"/>
  <c r="BL73" i="49"/>
  <c r="BJ73" i="49"/>
  <c r="BH73" i="49"/>
  <c r="BE73" i="49"/>
  <c r="BC73" i="49"/>
  <c r="BA73" i="49"/>
  <c r="AX73" i="49"/>
  <c r="AV73" i="49"/>
  <c r="AT73" i="49"/>
  <c r="AQ73" i="49"/>
  <c r="AO73" i="49"/>
  <c r="AM73" i="49"/>
  <c r="AD73" i="49"/>
  <c r="AE73" i="49" s="1"/>
  <c r="BL72" i="49"/>
  <c r="BJ72" i="49"/>
  <c r="BH72" i="49"/>
  <c r="BE72" i="49"/>
  <c r="BC72" i="49"/>
  <c r="BA72" i="49"/>
  <c r="AX72" i="49"/>
  <c r="AV72" i="49"/>
  <c r="AT72" i="49"/>
  <c r="AQ72" i="49"/>
  <c r="AO72" i="49"/>
  <c r="AM72" i="49"/>
  <c r="AD72" i="49"/>
  <c r="AE72" i="49" s="1"/>
  <c r="BL71" i="49"/>
  <c r="BJ71" i="49"/>
  <c r="BH71" i="49"/>
  <c r="BE71" i="49"/>
  <c r="BC71" i="49"/>
  <c r="BA71" i="49"/>
  <c r="AX71" i="49"/>
  <c r="AV71" i="49"/>
  <c r="AT71" i="49"/>
  <c r="AQ71" i="49"/>
  <c r="AO71" i="49"/>
  <c r="AM71" i="49"/>
  <c r="AD71" i="49"/>
  <c r="AE71" i="49" s="1"/>
  <c r="BL70" i="49"/>
  <c r="BJ70" i="49"/>
  <c r="BH70" i="49"/>
  <c r="BE70" i="49"/>
  <c r="BC70" i="49"/>
  <c r="BA70" i="49"/>
  <c r="AX70" i="49"/>
  <c r="AV70" i="49"/>
  <c r="AT70" i="49"/>
  <c r="AQ70" i="49"/>
  <c r="AO70" i="49"/>
  <c r="AM70" i="49"/>
  <c r="AD70" i="49"/>
  <c r="AE70" i="49" s="1"/>
  <c r="BL69" i="49"/>
  <c r="BJ69" i="49"/>
  <c r="BH69" i="49"/>
  <c r="BE69" i="49"/>
  <c r="BC69" i="49"/>
  <c r="BA69" i="49"/>
  <c r="AX69" i="49"/>
  <c r="AV69" i="49"/>
  <c r="AT69" i="49"/>
  <c r="AQ69" i="49"/>
  <c r="AO69" i="49"/>
  <c r="AM69" i="49"/>
  <c r="AD69" i="49"/>
  <c r="AE69" i="49" s="1"/>
  <c r="BL68" i="49"/>
  <c r="BJ68" i="49"/>
  <c r="BH68" i="49"/>
  <c r="BE68" i="49"/>
  <c r="BC68" i="49"/>
  <c r="BA68" i="49"/>
  <c r="AX68" i="49"/>
  <c r="AV68" i="49"/>
  <c r="AT68" i="49"/>
  <c r="AQ68" i="49"/>
  <c r="AO68" i="49"/>
  <c r="AM68" i="49"/>
  <c r="AD68" i="49"/>
  <c r="AE68" i="49" s="1"/>
  <c r="BL67" i="49"/>
  <c r="BJ67" i="49"/>
  <c r="BH67" i="49"/>
  <c r="BE67" i="49"/>
  <c r="BC67" i="49"/>
  <c r="BA67" i="49"/>
  <c r="AX67" i="49"/>
  <c r="AV67" i="49"/>
  <c r="AT67" i="49"/>
  <c r="AQ67" i="49"/>
  <c r="AO67" i="49"/>
  <c r="AM67" i="49"/>
  <c r="AD67" i="49"/>
  <c r="AE67" i="49" s="1"/>
  <c r="BL66" i="49"/>
  <c r="BJ66" i="49"/>
  <c r="BH66" i="49"/>
  <c r="BE66" i="49"/>
  <c r="BC66" i="49"/>
  <c r="BA66" i="49"/>
  <c r="AX66" i="49"/>
  <c r="AV66" i="49"/>
  <c r="AT66" i="49"/>
  <c r="AQ66" i="49"/>
  <c r="AO66" i="49"/>
  <c r="AM66" i="49"/>
  <c r="AD66" i="49"/>
  <c r="AE66" i="49" s="1"/>
  <c r="BL65" i="49"/>
  <c r="BJ65" i="49"/>
  <c r="BH65" i="49"/>
  <c r="BE65" i="49"/>
  <c r="BC65" i="49"/>
  <c r="BA65" i="49"/>
  <c r="AX65" i="49"/>
  <c r="AV65" i="49"/>
  <c r="AT65" i="49"/>
  <c r="AQ65" i="49"/>
  <c r="AO65" i="49"/>
  <c r="AM65" i="49"/>
  <c r="AD65" i="49"/>
  <c r="AE65" i="49" s="1"/>
  <c r="F47" i="23"/>
  <c r="F68" i="26"/>
  <c r="H92" i="45"/>
  <c r="I92" i="45"/>
  <c r="E96" i="45"/>
  <c r="F96" i="45"/>
  <c r="G96" i="45"/>
  <c r="H96" i="45"/>
  <c r="I96" i="45"/>
  <c r="E97" i="45"/>
  <c r="F97" i="45"/>
  <c r="G97" i="45"/>
  <c r="H97" i="45"/>
  <c r="I97" i="45"/>
  <c r="H92" i="44"/>
  <c r="I92" i="44"/>
  <c r="E96" i="44"/>
  <c r="F96" i="44"/>
  <c r="G96" i="44"/>
  <c r="H96" i="44"/>
  <c r="I96" i="44"/>
  <c r="E97" i="44"/>
  <c r="F97" i="44"/>
  <c r="G97" i="44"/>
  <c r="H97" i="44"/>
  <c r="I97" i="44"/>
  <c r="H92" i="32"/>
  <c r="I92" i="32"/>
  <c r="E96" i="32"/>
  <c r="F96" i="32"/>
  <c r="G96" i="32"/>
  <c r="H96" i="32"/>
  <c r="I96" i="32"/>
  <c r="E97" i="32"/>
  <c r="F97" i="32"/>
  <c r="G97" i="32"/>
  <c r="H97" i="32"/>
  <c r="I97" i="32"/>
  <c r="H92" i="31"/>
  <c r="I92" i="31"/>
  <c r="E96" i="31"/>
  <c r="F96" i="31"/>
  <c r="G96" i="31"/>
  <c r="H96" i="31"/>
  <c r="I96" i="31"/>
  <c r="E97" i="31"/>
  <c r="F97" i="31"/>
  <c r="G97" i="31"/>
  <c r="H97" i="31"/>
  <c r="I97" i="31"/>
  <c r="G89" i="29"/>
  <c r="H47" i="39" s="1"/>
  <c r="H79" i="39" s="1"/>
  <c r="H89" i="29"/>
  <c r="I47" i="39" s="1"/>
  <c r="I79" i="39" s="1"/>
  <c r="I89" i="29"/>
  <c r="J47" i="39" s="1"/>
  <c r="J79" i="39" s="1"/>
  <c r="J89" i="29"/>
  <c r="K47" i="39" s="1"/>
  <c r="K79" i="39" s="1"/>
  <c r="K89" i="29"/>
  <c r="L47" i="39" s="1"/>
  <c r="L79" i="39" s="1"/>
  <c r="L89" i="29"/>
  <c r="M47" i="39" s="1"/>
  <c r="M79" i="39" s="1"/>
  <c r="M89" i="29"/>
  <c r="N47" i="39" s="1"/>
  <c r="N79" i="39" s="1"/>
  <c r="N89" i="29"/>
  <c r="O47" i="39" s="1"/>
  <c r="O79" i="39" s="1"/>
  <c r="O89" i="29"/>
  <c r="P47" i="39" s="1"/>
  <c r="P79" i="39" s="1"/>
  <c r="P89" i="29"/>
  <c r="Q47" i="39" s="1"/>
  <c r="Q79" i="39" s="1"/>
  <c r="Q89" i="29"/>
  <c r="R47" i="39" s="1"/>
  <c r="R79" i="39" s="1"/>
  <c r="F89" i="29"/>
  <c r="G47" i="39" s="1"/>
  <c r="G79" i="39" s="1"/>
  <c r="M47" i="38"/>
  <c r="M79" i="38" s="1"/>
  <c r="O47" i="38"/>
  <c r="O79" i="38" s="1"/>
  <c r="U47" i="38"/>
  <c r="U79" i="38" s="1"/>
  <c r="L89" i="28"/>
  <c r="M89" i="28"/>
  <c r="N47" i="38" s="1"/>
  <c r="N79" i="38" s="1"/>
  <c r="N89" i="28"/>
  <c r="O89" i="28"/>
  <c r="P47" i="38" s="1"/>
  <c r="P79" i="38" s="1"/>
  <c r="P89" i="28"/>
  <c r="Q47" i="38" s="1"/>
  <c r="Q79" i="38" s="1"/>
  <c r="Q89" i="28"/>
  <c r="R47" i="38" s="1"/>
  <c r="R79" i="38" s="1"/>
  <c r="R89" i="28"/>
  <c r="S47" i="38" s="1"/>
  <c r="S79" i="38" s="1"/>
  <c r="S89" i="28"/>
  <c r="T47" i="38" s="1"/>
  <c r="T79" i="38" s="1"/>
  <c r="T89" i="28"/>
  <c r="I90" i="30"/>
  <c r="I94" i="30"/>
  <c r="I95" i="30"/>
  <c r="H90" i="30"/>
  <c r="H94" i="30"/>
  <c r="H95" i="30"/>
  <c r="G94" i="30"/>
  <c r="G95" i="30"/>
  <c r="F94" i="30"/>
  <c r="F95" i="30"/>
  <c r="E94" i="30"/>
  <c r="E95" i="30"/>
  <c r="F27" i="25"/>
  <c r="F91" i="23" s="1"/>
  <c r="G47" i="24" s="1"/>
  <c r="G79" i="24" s="1"/>
  <c r="G12" i="38"/>
  <c r="H12" i="38"/>
  <c r="I12" i="38"/>
  <c r="G13" i="38"/>
  <c r="H13" i="38"/>
  <c r="I13" i="38"/>
  <c r="G14" i="38"/>
  <c r="H14" i="38"/>
  <c r="I14" i="38"/>
  <c r="G15" i="38"/>
  <c r="H15" i="38"/>
  <c r="I15" i="38"/>
  <c r="G16" i="38"/>
  <c r="H16" i="38"/>
  <c r="I16" i="38"/>
  <c r="G17" i="38"/>
  <c r="H17" i="38"/>
  <c r="I17" i="38"/>
  <c r="G18" i="38"/>
  <c r="H18" i="38"/>
  <c r="I18" i="38"/>
  <c r="G19" i="38"/>
  <c r="H19" i="38"/>
  <c r="I19" i="38"/>
  <c r="G20" i="38"/>
  <c r="H20" i="38"/>
  <c r="I20" i="38"/>
  <c r="G21" i="38"/>
  <c r="H21" i="38"/>
  <c r="I21" i="38"/>
  <c r="G22" i="38"/>
  <c r="H22" i="38"/>
  <c r="I22" i="38"/>
  <c r="G23" i="38"/>
  <c r="H23" i="38"/>
  <c r="I23" i="38"/>
  <c r="G24" i="38"/>
  <c r="H24" i="38"/>
  <c r="I24" i="38"/>
  <c r="G25" i="38"/>
  <c r="H25" i="38"/>
  <c r="I25" i="38"/>
  <c r="G26" i="38"/>
  <c r="H26" i="38"/>
  <c r="I26" i="38"/>
  <c r="V62" i="24"/>
  <c r="B12" i="24"/>
  <c r="C13" i="23"/>
  <c r="C13" i="26" s="1"/>
  <c r="C14" i="23"/>
  <c r="C14" i="26" s="1"/>
  <c r="C15" i="23"/>
  <c r="C15" i="26" s="1"/>
  <c r="C16" i="23"/>
  <c r="C16" i="26" s="1"/>
  <c r="C17" i="23"/>
  <c r="B17" i="24" s="1"/>
  <c r="C18" i="23"/>
  <c r="C18" i="26" s="1"/>
  <c r="C19" i="23"/>
  <c r="B19" i="24" s="1"/>
  <c r="C20" i="23"/>
  <c r="B20" i="24" s="1"/>
  <c r="C21" i="23"/>
  <c r="C21" i="26" s="1"/>
  <c r="C22" i="23"/>
  <c r="C22" i="26" s="1"/>
  <c r="C23" i="23"/>
  <c r="C23" i="26" s="1"/>
  <c r="C24" i="23"/>
  <c r="C24" i="26" s="1"/>
  <c r="C25" i="23"/>
  <c r="B25" i="24" s="1"/>
  <c r="C26" i="23"/>
  <c r="C26" i="26" s="1"/>
  <c r="I10" i="45"/>
  <c r="I11" i="45"/>
  <c r="I13" i="45"/>
  <c r="I14" i="45"/>
  <c r="I10" i="44"/>
  <c r="I11" i="44"/>
  <c r="I13" i="44"/>
  <c r="I14" i="44"/>
  <c r="I10" i="32"/>
  <c r="I11" i="32"/>
  <c r="I13" i="32"/>
  <c r="I14" i="32"/>
  <c r="I10" i="31"/>
  <c r="I11" i="31"/>
  <c r="I13" i="31"/>
  <c r="I14" i="31"/>
  <c r="I10" i="30"/>
  <c r="I11" i="30"/>
  <c r="I13" i="30"/>
  <c r="I14" i="30"/>
  <c r="H10" i="45"/>
  <c r="H11" i="45"/>
  <c r="H13" i="45"/>
  <c r="H14" i="45"/>
  <c r="H10" i="44"/>
  <c r="H11" i="44"/>
  <c r="H13" i="44"/>
  <c r="H14" i="44"/>
  <c r="H10" i="32"/>
  <c r="H11" i="32"/>
  <c r="H13" i="32"/>
  <c r="H14" i="32"/>
  <c r="H10" i="31"/>
  <c r="H11" i="31"/>
  <c r="H13" i="31"/>
  <c r="H14" i="31"/>
  <c r="H10" i="30"/>
  <c r="H11" i="30"/>
  <c r="H13" i="30"/>
  <c r="H14" i="30"/>
  <c r="G10" i="45"/>
  <c r="G11" i="45"/>
  <c r="G13" i="45"/>
  <c r="G14" i="45"/>
  <c r="G10" i="44"/>
  <c r="G11" i="44"/>
  <c r="G13" i="44"/>
  <c r="G14" i="44"/>
  <c r="G10" i="32"/>
  <c r="G11" i="32"/>
  <c r="G13" i="32"/>
  <c r="G14" i="32"/>
  <c r="G10" i="31"/>
  <c r="G11" i="31"/>
  <c r="G13" i="31"/>
  <c r="G14" i="31"/>
  <c r="G10" i="30"/>
  <c r="G11" i="30"/>
  <c r="G13" i="30"/>
  <c r="G14" i="30"/>
  <c r="F9" i="45"/>
  <c r="F10" i="45"/>
  <c r="F11" i="45"/>
  <c r="F13" i="45"/>
  <c r="F14" i="45"/>
  <c r="F9" i="44"/>
  <c r="F10" i="44"/>
  <c r="F11" i="44"/>
  <c r="F13" i="44"/>
  <c r="F14" i="44"/>
  <c r="F9" i="32"/>
  <c r="F10" i="32"/>
  <c r="F11" i="32"/>
  <c r="F13" i="32"/>
  <c r="F14" i="32"/>
  <c r="F9" i="31"/>
  <c r="F10" i="31"/>
  <c r="F11" i="31"/>
  <c r="F13" i="31"/>
  <c r="F14" i="31"/>
  <c r="F9" i="30"/>
  <c r="F10" i="30"/>
  <c r="F11" i="30"/>
  <c r="F13" i="30"/>
  <c r="F14" i="30"/>
  <c r="E9" i="45"/>
  <c r="E10" i="45"/>
  <c r="E11" i="45"/>
  <c r="E13" i="45"/>
  <c r="E14" i="45"/>
  <c r="E9" i="44"/>
  <c r="E10" i="44"/>
  <c r="E11" i="44"/>
  <c r="E13" i="44"/>
  <c r="E14" i="44"/>
  <c r="E9" i="31"/>
  <c r="E10" i="31"/>
  <c r="E11" i="31"/>
  <c r="E13" i="31"/>
  <c r="E14" i="31"/>
  <c r="E9" i="32"/>
  <c r="E10" i="32"/>
  <c r="E11" i="32"/>
  <c r="E13" i="32"/>
  <c r="E14" i="32"/>
  <c r="E9" i="30"/>
  <c r="E10" i="30"/>
  <c r="E11" i="30"/>
  <c r="E13" i="30"/>
  <c r="E14" i="30"/>
  <c r="T20" i="48"/>
  <c r="T18" i="48"/>
  <c r="T17" i="48"/>
  <c r="G19" i="48"/>
  <c r="G20" i="48"/>
  <c r="G21" i="48"/>
  <c r="G22" i="48"/>
  <c r="AA151" i="54"/>
  <c r="BL151" i="54" s="1"/>
  <c r="Y151" i="54"/>
  <c r="BJ151" i="54" s="1"/>
  <c r="W151" i="54"/>
  <c r="BH151" i="54" s="1"/>
  <c r="T151" i="54"/>
  <c r="BE151" i="54" s="1"/>
  <c r="R151" i="54"/>
  <c r="BC151" i="54" s="1"/>
  <c r="P151" i="54"/>
  <c r="BA151" i="54" s="1"/>
  <c r="M151" i="54"/>
  <c r="AX151" i="54" s="1"/>
  <c r="K151" i="54"/>
  <c r="AV151" i="54" s="1"/>
  <c r="I151" i="54"/>
  <c r="AT151" i="54" s="1"/>
  <c r="F151" i="54"/>
  <c r="AQ151" i="54" s="1"/>
  <c r="D151" i="54"/>
  <c r="B151" i="54"/>
  <c r="AA150" i="54"/>
  <c r="BL150" i="54" s="1"/>
  <c r="Y150" i="54"/>
  <c r="BJ150" i="54" s="1"/>
  <c r="W150" i="54"/>
  <c r="BH150" i="54" s="1"/>
  <c r="T150" i="54"/>
  <c r="BE150" i="54" s="1"/>
  <c r="R150" i="54"/>
  <c r="BC150" i="54" s="1"/>
  <c r="P150" i="54"/>
  <c r="BA150" i="54" s="1"/>
  <c r="M150" i="54"/>
  <c r="AX150" i="54" s="1"/>
  <c r="K150" i="54"/>
  <c r="I150" i="54"/>
  <c r="AT150" i="54" s="1"/>
  <c r="F150" i="54"/>
  <c r="AQ150" i="54" s="1"/>
  <c r="D150" i="54"/>
  <c r="AO150" i="54" s="1"/>
  <c r="B150" i="54"/>
  <c r="AM150" i="54" s="1"/>
  <c r="AA149" i="54"/>
  <c r="BL149" i="54" s="1"/>
  <c r="Y149" i="54"/>
  <c r="BJ149" i="54" s="1"/>
  <c r="W149" i="54"/>
  <c r="BH149" i="54" s="1"/>
  <c r="T149" i="54"/>
  <c r="BE149" i="54" s="1"/>
  <c r="R149" i="54"/>
  <c r="BC149" i="54" s="1"/>
  <c r="P149" i="54"/>
  <c r="BA149" i="54" s="1"/>
  <c r="M149" i="54"/>
  <c r="AX149" i="54" s="1"/>
  <c r="K149" i="54"/>
  <c r="AV149" i="54" s="1"/>
  <c r="I149" i="54"/>
  <c r="AT149" i="54" s="1"/>
  <c r="F149" i="54"/>
  <c r="AQ149" i="54" s="1"/>
  <c r="D149" i="54"/>
  <c r="AO149" i="54" s="1"/>
  <c r="B149" i="54"/>
  <c r="AM149" i="54" s="1"/>
  <c r="AA148" i="54"/>
  <c r="BL148" i="54" s="1"/>
  <c r="Y148" i="54"/>
  <c r="BJ148" i="54" s="1"/>
  <c r="W148" i="54"/>
  <c r="BH148" i="54" s="1"/>
  <c r="T148" i="54"/>
  <c r="BE148" i="54" s="1"/>
  <c r="R148" i="54"/>
  <c r="BC148" i="54" s="1"/>
  <c r="P148" i="54"/>
  <c r="BA148" i="54" s="1"/>
  <c r="M148" i="54"/>
  <c r="AX148" i="54" s="1"/>
  <c r="K148" i="54"/>
  <c r="AV148" i="54" s="1"/>
  <c r="I148" i="54"/>
  <c r="AT148" i="54" s="1"/>
  <c r="F148" i="54"/>
  <c r="AQ148" i="54" s="1"/>
  <c r="D148" i="54"/>
  <c r="AO148" i="54" s="1"/>
  <c r="B148" i="54"/>
  <c r="AM148" i="54" s="1"/>
  <c r="AA147" i="54"/>
  <c r="BL147" i="54" s="1"/>
  <c r="Y147" i="54"/>
  <c r="BJ147" i="54" s="1"/>
  <c r="W147" i="54"/>
  <c r="BH147" i="54" s="1"/>
  <c r="T147" i="54"/>
  <c r="BE147" i="54" s="1"/>
  <c r="R147" i="54"/>
  <c r="BC147" i="54" s="1"/>
  <c r="P147" i="54"/>
  <c r="BA147" i="54" s="1"/>
  <c r="M147" i="54"/>
  <c r="K147" i="54"/>
  <c r="AV147" i="54" s="1"/>
  <c r="I147" i="54"/>
  <c r="AT147" i="54" s="1"/>
  <c r="F147" i="54"/>
  <c r="AQ147" i="54" s="1"/>
  <c r="D147" i="54"/>
  <c r="AO147" i="54" s="1"/>
  <c r="B147" i="54"/>
  <c r="AA146" i="54"/>
  <c r="BL146" i="54" s="1"/>
  <c r="Y146" i="54"/>
  <c r="BJ146" i="54" s="1"/>
  <c r="W146" i="54"/>
  <c r="BH146" i="54" s="1"/>
  <c r="T146" i="54"/>
  <c r="BE146" i="54" s="1"/>
  <c r="R146" i="54"/>
  <c r="BC146" i="54" s="1"/>
  <c r="P146" i="54"/>
  <c r="BA146" i="54" s="1"/>
  <c r="M146" i="54"/>
  <c r="AX146" i="54" s="1"/>
  <c r="K146" i="54"/>
  <c r="AV146" i="54" s="1"/>
  <c r="I146" i="54"/>
  <c r="AT146" i="54" s="1"/>
  <c r="F146" i="54"/>
  <c r="AQ146" i="54" s="1"/>
  <c r="D146" i="54"/>
  <c r="AO146" i="54" s="1"/>
  <c r="B146" i="54"/>
  <c r="AA145" i="54"/>
  <c r="BL145" i="54" s="1"/>
  <c r="Y145" i="54"/>
  <c r="BJ145" i="54" s="1"/>
  <c r="W145" i="54"/>
  <c r="BH145" i="54" s="1"/>
  <c r="T145" i="54"/>
  <c r="BE145" i="54" s="1"/>
  <c r="R145" i="54"/>
  <c r="BC145" i="54" s="1"/>
  <c r="P145" i="54"/>
  <c r="BA145" i="54" s="1"/>
  <c r="M145" i="54"/>
  <c r="AX145" i="54" s="1"/>
  <c r="K145" i="54"/>
  <c r="AV145" i="54" s="1"/>
  <c r="I145" i="54"/>
  <c r="F145" i="54"/>
  <c r="AQ145" i="54" s="1"/>
  <c r="D145" i="54"/>
  <c r="AO145" i="54" s="1"/>
  <c r="B145" i="54"/>
  <c r="AA144" i="54"/>
  <c r="BL144" i="54" s="1"/>
  <c r="Y144" i="54"/>
  <c r="BJ144" i="54" s="1"/>
  <c r="W144" i="54"/>
  <c r="BH144" i="54" s="1"/>
  <c r="T144" i="54"/>
  <c r="BE144" i="54" s="1"/>
  <c r="R144" i="54"/>
  <c r="BC144" i="54" s="1"/>
  <c r="P144" i="54"/>
  <c r="BA144" i="54" s="1"/>
  <c r="M144" i="54"/>
  <c r="AX144" i="54" s="1"/>
  <c r="K144" i="54"/>
  <c r="AV144" i="54" s="1"/>
  <c r="I144" i="54"/>
  <c r="AT144" i="54" s="1"/>
  <c r="F144" i="54"/>
  <c r="AQ144" i="54" s="1"/>
  <c r="U44" i="38" s="1"/>
  <c r="D144" i="54"/>
  <c r="AO144" i="54" s="1"/>
  <c r="T44" i="38" s="1"/>
  <c r="B144" i="54"/>
  <c r="AM144" i="54" s="1"/>
  <c r="S44" i="38" s="1"/>
  <c r="AA143" i="54"/>
  <c r="BL143" i="54" s="1"/>
  <c r="Y143" i="54"/>
  <c r="BJ143" i="54" s="1"/>
  <c r="W143" i="54"/>
  <c r="BH143" i="54" s="1"/>
  <c r="T143" i="54"/>
  <c r="BE143" i="54" s="1"/>
  <c r="R143" i="54"/>
  <c r="BC143" i="54" s="1"/>
  <c r="P143" i="54"/>
  <c r="BA143" i="54" s="1"/>
  <c r="M143" i="54"/>
  <c r="AX143" i="54" s="1"/>
  <c r="K143" i="54"/>
  <c r="AV143" i="54" s="1"/>
  <c r="I143" i="54"/>
  <c r="AT143" i="54" s="1"/>
  <c r="F143" i="54"/>
  <c r="AQ143" i="54" s="1"/>
  <c r="U43" i="38" s="1"/>
  <c r="D143" i="54"/>
  <c r="B143" i="54"/>
  <c r="AA142" i="54"/>
  <c r="BL142" i="54" s="1"/>
  <c r="Y142" i="54"/>
  <c r="BJ142" i="54" s="1"/>
  <c r="W142" i="54"/>
  <c r="BH142" i="54" s="1"/>
  <c r="T142" i="54"/>
  <c r="BE142" i="54" s="1"/>
  <c r="R142" i="54"/>
  <c r="BC142" i="54" s="1"/>
  <c r="P142" i="54"/>
  <c r="BA142" i="54" s="1"/>
  <c r="M142" i="54"/>
  <c r="AX142" i="54" s="1"/>
  <c r="K142" i="54"/>
  <c r="I142" i="54"/>
  <c r="AT142" i="54" s="1"/>
  <c r="F142" i="54"/>
  <c r="AQ142" i="54" s="1"/>
  <c r="U42" i="38" s="1"/>
  <c r="D142" i="54"/>
  <c r="AO142" i="54" s="1"/>
  <c r="T42" i="38" s="1"/>
  <c r="B142" i="54"/>
  <c r="AM142" i="54" s="1"/>
  <c r="S42" i="38" s="1"/>
  <c r="AA141" i="54"/>
  <c r="BL141" i="54" s="1"/>
  <c r="Y141" i="54"/>
  <c r="BJ141" i="54" s="1"/>
  <c r="W141" i="54"/>
  <c r="BH141" i="54" s="1"/>
  <c r="T141" i="54"/>
  <c r="BE141" i="54" s="1"/>
  <c r="R141" i="54"/>
  <c r="P141" i="54"/>
  <c r="BA141" i="54" s="1"/>
  <c r="M141" i="54"/>
  <c r="AX141" i="54" s="1"/>
  <c r="K141" i="54"/>
  <c r="AV141" i="54" s="1"/>
  <c r="I141" i="54"/>
  <c r="AT141" i="54" s="1"/>
  <c r="F141" i="54"/>
  <c r="AQ141" i="54" s="1"/>
  <c r="U41" i="38" s="1"/>
  <c r="D141" i="54"/>
  <c r="AO141" i="54" s="1"/>
  <c r="T41" i="38" s="1"/>
  <c r="B141" i="54"/>
  <c r="AM141" i="54" s="1"/>
  <c r="S41" i="38" s="1"/>
  <c r="AA140" i="54"/>
  <c r="BL140" i="54" s="1"/>
  <c r="Y140" i="54"/>
  <c r="W140" i="54"/>
  <c r="BH140" i="54" s="1"/>
  <c r="T140" i="54"/>
  <c r="BE140" i="54" s="1"/>
  <c r="R140" i="54"/>
  <c r="BC140" i="54" s="1"/>
  <c r="P140" i="54"/>
  <c r="BA140" i="54" s="1"/>
  <c r="M140" i="54"/>
  <c r="AX140" i="54" s="1"/>
  <c r="K140" i="54"/>
  <c r="AV140" i="54" s="1"/>
  <c r="I140" i="54"/>
  <c r="AT140" i="54" s="1"/>
  <c r="F140" i="54"/>
  <c r="D140" i="54"/>
  <c r="AO140" i="54" s="1"/>
  <c r="T40" i="38" s="1"/>
  <c r="B140" i="54"/>
  <c r="AM140" i="54" s="1"/>
  <c r="S40" i="38" s="1"/>
  <c r="AA139" i="54"/>
  <c r="BL139" i="54" s="1"/>
  <c r="Y139" i="54"/>
  <c r="BJ139" i="54" s="1"/>
  <c r="W139" i="54"/>
  <c r="BH139" i="54" s="1"/>
  <c r="T139" i="54"/>
  <c r="BE139" i="54" s="1"/>
  <c r="R139" i="54"/>
  <c r="BC139" i="54" s="1"/>
  <c r="P139" i="54"/>
  <c r="BA139" i="54" s="1"/>
  <c r="M139" i="54"/>
  <c r="AX139" i="54" s="1"/>
  <c r="K139" i="54"/>
  <c r="AV139" i="54" s="1"/>
  <c r="I139" i="54"/>
  <c r="AT139" i="54" s="1"/>
  <c r="F139" i="54"/>
  <c r="AQ139" i="54" s="1"/>
  <c r="U39" i="38" s="1"/>
  <c r="D139" i="54"/>
  <c r="AO139" i="54" s="1"/>
  <c r="T39" i="38" s="1"/>
  <c r="B139" i="54"/>
  <c r="AM139" i="54" s="1"/>
  <c r="S39" i="38" s="1"/>
  <c r="AA138" i="54"/>
  <c r="BL138" i="54" s="1"/>
  <c r="Y138" i="54"/>
  <c r="BJ138" i="54" s="1"/>
  <c r="W138" i="54"/>
  <c r="BH138" i="54" s="1"/>
  <c r="T138" i="54"/>
  <c r="BE138" i="54" s="1"/>
  <c r="R138" i="54"/>
  <c r="BC138" i="54" s="1"/>
  <c r="P138" i="54"/>
  <c r="BA138" i="54" s="1"/>
  <c r="M138" i="54"/>
  <c r="AX138" i="54" s="1"/>
  <c r="K138" i="54"/>
  <c r="AV138" i="54" s="1"/>
  <c r="I138" i="54"/>
  <c r="AT138" i="54" s="1"/>
  <c r="F138" i="54"/>
  <c r="AQ138" i="54" s="1"/>
  <c r="U38" i="38" s="1"/>
  <c r="D138" i="54"/>
  <c r="AO138" i="54" s="1"/>
  <c r="T38" i="38" s="1"/>
  <c r="B138" i="54"/>
  <c r="AA137" i="54"/>
  <c r="Y137" i="54"/>
  <c r="BJ137" i="54" s="1"/>
  <c r="W137" i="54"/>
  <c r="BH137" i="54" s="1"/>
  <c r="T137" i="54"/>
  <c r="R137" i="54"/>
  <c r="BC137" i="54" s="1"/>
  <c r="P137" i="54"/>
  <c r="BA137" i="54" s="1"/>
  <c r="M137" i="54"/>
  <c r="AX137" i="54" s="1"/>
  <c r="K137" i="54"/>
  <c r="I137" i="54"/>
  <c r="F137" i="54"/>
  <c r="AQ137" i="54" s="1"/>
  <c r="U37" i="38" s="1"/>
  <c r="D137" i="54"/>
  <c r="AO137" i="54" s="1"/>
  <c r="T37" i="38" s="1"/>
  <c r="B137" i="54"/>
  <c r="AM137" i="54" s="1"/>
  <c r="S37" i="38" s="1"/>
  <c r="BL108" i="54"/>
  <c r="Q26" i="29" s="1"/>
  <c r="R26" i="39" s="1"/>
  <c r="BJ108" i="54"/>
  <c r="P26" i="29" s="1"/>
  <c r="Q26" i="39" s="1"/>
  <c r="BH108" i="54"/>
  <c r="O26" i="29" s="1"/>
  <c r="P26" i="39" s="1"/>
  <c r="BE108" i="54"/>
  <c r="N26" i="29" s="1"/>
  <c r="O26" i="39" s="1"/>
  <c r="BC108" i="54"/>
  <c r="M26" i="29" s="1"/>
  <c r="N26" i="39" s="1"/>
  <c r="BA108" i="54"/>
  <c r="L26" i="29" s="1"/>
  <c r="M26" i="39" s="1"/>
  <c r="AX108" i="54"/>
  <c r="K26" i="29" s="1"/>
  <c r="L26" i="39" s="1"/>
  <c r="AV108" i="54"/>
  <c r="J26" i="29" s="1"/>
  <c r="K26" i="39" s="1"/>
  <c r="AT108" i="54"/>
  <c r="I26" i="29" s="1"/>
  <c r="J26" i="39" s="1"/>
  <c r="AQ108" i="54"/>
  <c r="T26" i="28" s="1"/>
  <c r="AO108" i="54"/>
  <c r="S26" i="28" s="1"/>
  <c r="AM108" i="54"/>
  <c r="R26" i="28" s="1"/>
  <c r="AD108" i="54"/>
  <c r="AE108" i="54" s="1"/>
  <c r="BL107" i="54"/>
  <c r="Q25" i="29" s="1"/>
  <c r="R25" i="39" s="1"/>
  <c r="BJ107" i="54"/>
  <c r="P25" i="29" s="1"/>
  <c r="Q25" i="39" s="1"/>
  <c r="BH107" i="54"/>
  <c r="O25" i="29" s="1"/>
  <c r="P25" i="39" s="1"/>
  <c r="BE107" i="54"/>
  <c r="N25" i="29" s="1"/>
  <c r="O25" i="39" s="1"/>
  <c r="BC107" i="54"/>
  <c r="M25" i="29" s="1"/>
  <c r="N25" i="39" s="1"/>
  <c r="BA107" i="54"/>
  <c r="L25" i="29" s="1"/>
  <c r="M25" i="39" s="1"/>
  <c r="AX107" i="54"/>
  <c r="K25" i="29" s="1"/>
  <c r="L25" i="39" s="1"/>
  <c r="AV107" i="54"/>
  <c r="J25" i="29" s="1"/>
  <c r="K25" i="39" s="1"/>
  <c r="AT107" i="54"/>
  <c r="I25" i="29" s="1"/>
  <c r="J25" i="39" s="1"/>
  <c r="AQ107" i="54"/>
  <c r="T25" i="28" s="1"/>
  <c r="AO107" i="54"/>
  <c r="S25" i="28" s="1"/>
  <c r="AM107" i="54"/>
  <c r="R25" i="28" s="1"/>
  <c r="AD107" i="54"/>
  <c r="AE107" i="54" s="1"/>
  <c r="BL106" i="54"/>
  <c r="Q24" i="29" s="1"/>
  <c r="R24" i="39" s="1"/>
  <c r="BJ106" i="54"/>
  <c r="P24" i="29" s="1"/>
  <c r="Q24" i="39" s="1"/>
  <c r="BH106" i="54"/>
  <c r="O24" i="29" s="1"/>
  <c r="P24" i="39" s="1"/>
  <c r="BE106" i="54"/>
  <c r="N24" i="29" s="1"/>
  <c r="O24" i="39" s="1"/>
  <c r="BC106" i="54"/>
  <c r="M24" i="29" s="1"/>
  <c r="N24" i="39" s="1"/>
  <c r="BA106" i="54"/>
  <c r="L24" i="29" s="1"/>
  <c r="M24" i="39" s="1"/>
  <c r="AX106" i="54"/>
  <c r="K24" i="29" s="1"/>
  <c r="L24" i="39" s="1"/>
  <c r="AV106" i="54"/>
  <c r="J24" i="29" s="1"/>
  <c r="K24" i="39" s="1"/>
  <c r="AT106" i="54"/>
  <c r="I24" i="29" s="1"/>
  <c r="J24" i="39" s="1"/>
  <c r="AQ106" i="54"/>
  <c r="T24" i="28" s="1"/>
  <c r="AO106" i="54"/>
  <c r="S24" i="28" s="1"/>
  <c r="G24" i="29" s="1"/>
  <c r="H24" i="39" s="1"/>
  <c r="AM106" i="54"/>
  <c r="R24" i="28" s="1"/>
  <c r="AD106" i="54"/>
  <c r="AE106" i="54" s="1"/>
  <c r="BL105" i="54"/>
  <c r="Q23" i="29" s="1"/>
  <c r="R23" i="39" s="1"/>
  <c r="BJ105" i="54"/>
  <c r="P23" i="29" s="1"/>
  <c r="Q23" i="39" s="1"/>
  <c r="BH105" i="54"/>
  <c r="O23" i="29" s="1"/>
  <c r="P23" i="39" s="1"/>
  <c r="BE105" i="54"/>
  <c r="N23" i="29" s="1"/>
  <c r="O23" i="39" s="1"/>
  <c r="BC105" i="54"/>
  <c r="M23" i="29" s="1"/>
  <c r="N23" i="39" s="1"/>
  <c r="BA105" i="54"/>
  <c r="L23" i="29" s="1"/>
  <c r="M23" i="39" s="1"/>
  <c r="AX105" i="54"/>
  <c r="K23" i="29" s="1"/>
  <c r="L23" i="39" s="1"/>
  <c r="AV105" i="54"/>
  <c r="J23" i="29" s="1"/>
  <c r="K23" i="39" s="1"/>
  <c r="AT105" i="54"/>
  <c r="I23" i="29" s="1"/>
  <c r="J23" i="39" s="1"/>
  <c r="AQ105" i="54"/>
  <c r="T23" i="28" s="1"/>
  <c r="U23" i="38" s="1"/>
  <c r="AO105" i="54"/>
  <c r="S23" i="28" s="1"/>
  <c r="AM105" i="54"/>
  <c r="R23" i="28" s="1"/>
  <c r="AD105" i="54"/>
  <c r="AE105" i="54" s="1"/>
  <c r="BL104" i="54"/>
  <c r="Q22" i="29" s="1"/>
  <c r="R22" i="39" s="1"/>
  <c r="BJ104" i="54"/>
  <c r="P22" i="29" s="1"/>
  <c r="Q22" i="39" s="1"/>
  <c r="BH104" i="54"/>
  <c r="O22" i="29" s="1"/>
  <c r="P22" i="39" s="1"/>
  <c r="BE104" i="54"/>
  <c r="N22" i="29" s="1"/>
  <c r="O22" i="39" s="1"/>
  <c r="BC104" i="54"/>
  <c r="M22" i="29" s="1"/>
  <c r="N22" i="39" s="1"/>
  <c r="BA104" i="54"/>
  <c r="L22" i="29" s="1"/>
  <c r="M22" i="39" s="1"/>
  <c r="AX104" i="54"/>
  <c r="K22" i="29" s="1"/>
  <c r="L22" i="39" s="1"/>
  <c r="AV104" i="54"/>
  <c r="J22" i="29" s="1"/>
  <c r="K22" i="39" s="1"/>
  <c r="AT104" i="54"/>
  <c r="I22" i="29" s="1"/>
  <c r="J22" i="39" s="1"/>
  <c r="AQ104" i="54"/>
  <c r="T22" i="28" s="1"/>
  <c r="AO104" i="54"/>
  <c r="S22" i="28" s="1"/>
  <c r="AM104" i="54"/>
  <c r="R22" i="28" s="1"/>
  <c r="AD104" i="54"/>
  <c r="AE104" i="54" s="1"/>
  <c r="BL103" i="54"/>
  <c r="Q21" i="29" s="1"/>
  <c r="R21" i="39" s="1"/>
  <c r="BJ103" i="54"/>
  <c r="P21" i="29" s="1"/>
  <c r="Q21" i="39" s="1"/>
  <c r="BH103" i="54"/>
  <c r="O21" i="29" s="1"/>
  <c r="P21" i="39" s="1"/>
  <c r="BE103" i="54"/>
  <c r="N21" i="29" s="1"/>
  <c r="O21" i="39" s="1"/>
  <c r="BC103" i="54"/>
  <c r="M21" i="29" s="1"/>
  <c r="N21" i="39" s="1"/>
  <c r="BA103" i="54"/>
  <c r="L21" i="29" s="1"/>
  <c r="M21" i="39" s="1"/>
  <c r="AX103" i="54"/>
  <c r="K21" i="29" s="1"/>
  <c r="L21" i="39" s="1"/>
  <c r="AV103" i="54"/>
  <c r="J21" i="29" s="1"/>
  <c r="K21" i="39" s="1"/>
  <c r="AT103" i="54"/>
  <c r="I21" i="29" s="1"/>
  <c r="J21" i="39" s="1"/>
  <c r="AQ103" i="54"/>
  <c r="T21" i="28" s="1"/>
  <c r="AO103" i="54"/>
  <c r="S21" i="28" s="1"/>
  <c r="AM103" i="54"/>
  <c r="R21" i="28" s="1"/>
  <c r="AD103" i="54"/>
  <c r="AE103" i="54" s="1"/>
  <c r="BL102" i="54"/>
  <c r="Q20" i="29" s="1"/>
  <c r="R20" i="39" s="1"/>
  <c r="BJ102" i="54"/>
  <c r="P20" i="29" s="1"/>
  <c r="Q20" i="39" s="1"/>
  <c r="BH102" i="54"/>
  <c r="O20" i="29" s="1"/>
  <c r="P20" i="39" s="1"/>
  <c r="BE102" i="54"/>
  <c r="N20" i="29" s="1"/>
  <c r="O20" i="39" s="1"/>
  <c r="BC102" i="54"/>
  <c r="M20" i="29" s="1"/>
  <c r="N20" i="39" s="1"/>
  <c r="BA102" i="54"/>
  <c r="L20" i="29" s="1"/>
  <c r="M20" i="39" s="1"/>
  <c r="AX102" i="54"/>
  <c r="K20" i="29" s="1"/>
  <c r="L20" i="39" s="1"/>
  <c r="AV102" i="54"/>
  <c r="J20" i="29" s="1"/>
  <c r="K20" i="39" s="1"/>
  <c r="AT102" i="54"/>
  <c r="I20" i="29" s="1"/>
  <c r="J20" i="39" s="1"/>
  <c r="AQ102" i="54"/>
  <c r="T20" i="28" s="1"/>
  <c r="AO102" i="54"/>
  <c r="S20" i="28" s="1"/>
  <c r="AM102" i="54"/>
  <c r="R20" i="28" s="1"/>
  <c r="AD102" i="54"/>
  <c r="AE102" i="54" s="1"/>
  <c r="BL101" i="54"/>
  <c r="Q19" i="29" s="1"/>
  <c r="R19" i="39" s="1"/>
  <c r="BJ101" i="54"/>
  <c r="P19" i="29" s="1"/>
  <c r="Q19" i="39" s="1"/>
  <c r="BH101" i="54"/>
  <c r="O19" i="29" s="1"/>
  <c r="P19" i="39" s="1"/>
  <c r="BE101" i="54"/>
  <c r="N19" i="29" s="1"/>
  <c r="O19" i="39" s="1"/>
  <c r="BC101" i="54"/>
  <c r="M19" i="29" s="1"/>
  <c r="N19" i="39" s="1"/>
  <c r="BA101" i="54"/>
  <c r="L19" i="29" s="1"/>
  <c r="M19" i="39" s="1"/>
  <c r="AX101" i="54"/>
  <c r="K19" i="29" s="1"/>
  <c r="L19" i="39" s="1"/>
  <c r="AV101" i="54"/>
  <c r="J19" i="29" s="1"/>
  <c r="K19" i="39" s="1"/>
  <c r="AT101" i="54"/>
  <c r="I19" i="29" s="1"/>
  <c r="J19" i="39" s="1"/>
  <c r="AQ101" i="54"/>
  <c r="T19" i="28" s="1"/>
  <c r="AO101" i="54"/>
  <c r="S19" i="28" s="1"/>
  <c r="AM101" i="54"/>
  <c r="R19" i="28" s="1"/>
  <c r="AD101" i="54"/>
  <c r="AE101" i="54" s="1"/>
  <c r="BL100" i="54"/>
  <c r="Q18" i="29" s="1"/>
  <c r="R18" i="39" s="1"/>
  <c r="BJ100" i="54"/>
  <c r="P18" i="29" s="1"/>
  <c r="Q18" i="39" s="1"/>
  <c r="BH100" i="54"/>
  <c r="O18" i="29" s="1"/>
  <c r="P18" i="39" s="1"/>
  <c r="BE100" i="54"/>
  <c r="N18" i="29" s="1"/>
  <c r="O18" i="39" s="1"/>
  <c r="BC100" i="54"/>
  <c r="M18" i="29" s="1"/>
  <c r="N18" i="39" s="1"/>
  <c r="BA100" i="54"/>
  <c r="L18" i="29" s="1"/>
  <c r="M18" i="39" s="1"/>
  <c r="AX100" i="54"/>
  <c r="K18" i="29" s="1"/>
  <c r="L18" i="39" s="1"/>
  <c r="AV100" i="54"/>
  <c r="J18" i="29" s="1"/>
  <c r="K18" i="39" s="1"/>
  <c r="AT100" i="54"/>
  <c r="I18" i="29" s="1"/>
  <c r="J18" i="39" s="1"/>
  <c r="AQ100" i="54"/>
  <c r="T18" i="28" s="1"/>
  <c r="AO100" i="54"/>
  <c r="S18" i="28" s="1"/>
  <c r="AM100" i="54"/>
  <c r="R18" i="28" s="1"/>
  <c r="AD100" i="54"/>
  <c r="AE100" i="54" s="1"/>
  <c r="BL99" i="54"/>
  <c r="Q17" i="29" s="1"/>
  <c r="R17" i="39" s="1"/>
  <c r="BJ99" i="54"/>
  <c r="P17" i="29" s="1"/>
  <c r="Q17" i="39" s="1"/>
  <c r="BH99" i="54"/>
  <c r="O17" i="29" s="1"/>
  <c r="P17" i="39" s="1"/>
  <c r="BE99" i="54"/>
  <c r="N17" i="29" s="1"/>
  <c r="O17" i="39" s="1"/>
  <c r="BC99" i="54"/>
  <c r="M17" i="29" s="1"/>
  <c r="N17" i="39" s="1"/>
  <c r="BA99" i="54"/>
  <c r="L17" i="29" s="1"/>
  <c r="M17" i="39" s="1"/>
  <c r="AX99" i="54"/>
  <c r="K17" i="29" s="1"/>
  <c r="L17" i="39" s="1"/>
  <c r="AV99" i="54"/>
  <c r="J17" i="29" s="1"/>
  <c r="K17" i="39" s="1"/>
  <c r="AT99" i="54"/>
  <c r="I17" i="29" s="1"/>
  <c r="J17" i="39" s="1"/>
  <c r="AQ99" i="54"/>
  <c r="T17" i="28" s="1"/>
  <c r="AO99" i="54"/>
  <c r="S17" i="28" s="1"/>
  <c r="AM99" i="54"/>
  <c r="R17" i="28" s="1"/>
  <c r="S17" i="38" s="1"/>
  <c r="AD99" i="54"/>
  <c r="AE99" i="54" s="1"/>
  <c r="BL98" i="54"/>
  <c r="Q16" i="29" s="1"/>
  <c r="R16" i="39" s="1"/>
  <c r="BJ98" i="54"/>
  <c r="P16" i="29" s="1"/>
  <c r="Q16" i="39" s="1"/>
  <c r="BH98" i="54"/>
  <c r="O16" i="29" s="1"/>
  <c r="P16" i="39" s="1"/>
  <c r="BE98" i="54"/>
  <c r="N16" i="29" s="1"/>
  <c r="O16" i="39" s="1"/>
  <c r="BC98" i="54"/>
  <c r="M16" i="29" s="1"/>
  <c r="N16" i="39" s="1"/>
  <c r="BA98" i="54"/>
  <c r="L16" i="29" s="1"/>
  <c r="M16" i="39" s="1"/>
  <c r="AX98" i="54"/>
  <c r="K16" i="29" s="1"/>
  <c r="L16" i="39" s="1"/>
  <c r="AV98" i="54"/>
  <c r="J16" i="29" s="1"/>
  <c r="K16" i="39" s="1"/>
  <c r="AT98" i="54"/>
  <c r="I16" i="29" s="1"/>
  <c r="J16" i="39" s="1"/>
  <c r="AQ98" i="54"/>
  <c r="T16" i="28" s="1"/>
  <c r="AO98" i="54"/>
  <c r="S16" i="28" s="1"/>
  <c r="G16" i="29" s="1"/>
  <c r="H16" i="39" s="1"/>
  <c r="AM98" i="54"/>
  <c r="R16" i="28" s="1"/>
  <c r="AD98" i="54"/>
  <c r="AE98" i="54" s="1"/>
  <c r="BL97" i="54"/>
  <c r="Q15" i="29" s="1"/>
  <c r="R15" i="39" s="1"/>
  <c r="BJ97" i="54"/>
  <c r="P15" i="29" s="1"/>
  <c r="Q15" i="39" s="1"/>
  <c r="BH97" i="54"/>
  <c r="O15" i="29" s="1"/>
  <c r="P15" i="39" s="1"/>
  <c r="BE97" i="54"/>
  <c r="N15" i="29" s="1"/>
  <c r="O15" i="39" s="1"/>
  <c r="BC97" i="54"/>
  <c r="M15" i="29" s="1"/>
  <c r="N15" i="39" s="1"/>
  <c r="BA97" i="54"/>
  <c r="L15" i="29" s="1"/>
  <c r="M15" i="39" s="1"/>
  <c r="AX97" i="54"/>
  <c r="K15" i="29" s="1"/>
  <c r="L15" i="39" s="1"/>
  <c r="AV97" i="54"/>
  <c r="J15" i="29" s="1"/>
  <c r="K15" i="39" s="1"/>
  <c r="AT97" i="54"/>
  <c r="I15" i="29" s="1"/>
  <c r="J15" i="39" s="1"/>
  <c r="AQ97" i="54"/>
  <c r="T15" i="28" s="1"/>
  <c r="H15" i="29" s="1"/>
  <c r="I15" i="39" s="1"/>
  <c r="AO97" i="54"/>
  <c r="S15" i="28" s="1"/>
  <c r="AM97" i="54"/>
  <c r="R15" i="28" s="1"/>
  <c r="AD97" i="54"/>
  <c r="AE97" i="54" s="1"/>
  <c r="BL96" i="54"/>
  <c r="Q14" i="29" s="1"/>
  <c r="R14" i="39" s="1"/>
  <c r="BJ96" i="54"/>
  <c r="P14" i="29" s="1"/>
  <c r="Q14" i="39" s="1"/>
  <c r="BH96" i="54"/>
  <c r="O14" i="29" s="1"/>
  <c r="P14" i="39" s="1"/>
  <c r="BE96" i="54"/>
  <c r="N14" i="29" s="1"/>
  <c r="O14" i="39" s="1"/>
  <c r="BC96" i="54"/>
  <c r="M14" i="29" s="1"/>
  <c r="N14" i="39" s="1"/>
  <c r="BA96" i="54"/>
  <c r="L14" i="29" s="1"/>
  <c r="M14" i="39" s="1"/>
  <c r="AX96" i="54"/>
  <c r="K14" i="29" s="1"/>
  <c r="L14" i="39" s="1"/>
  <c r="AV96" i="54"/>
  <c r="J14" i="29" s="1"/>
  <c r="K14" i="39" s="1"/>
  <c r="AT96" i="54"/>
  <c r="I14" i="29" s="1"/>
  <c r="J14" i="39" s="1"/>
  <c r="AQ96" i="54"/>
  <c r="T14" i="28" s="1"/>
  <c r="AO96" i="54"/>
  <c r="S14" i="28" s="1"/>
  <c r="AM96" i="54"/>
  <c r="R14" i="28" s="1"/>
  <c r="AD96" i="54"/>
  <c r="AE96" i="54" s="1"/>
  <c r="BL95" i="54"/>
  <c r="Q13" i="29" s="1"/>
  <c r="R13" i="39" s="1"/>
  <c r="BJ95" i="54"/>
  <c r="P13" i="29" s="1"/>
  <c r="Q13" i="39" s="1"/>
  <c r="BH95" i="54"/>
  <c r="O13" i="29" s="1"/>
  <c r="P13" i="39" s="1"/>
  <c r="BE95" i="54"/>
  <c r="N13" i="29" s="1"/>
  <c r="O13" i="39" s="1"/>
  <c r="BC95" i="54"/>
  <c r="M13" i="29" s="1"/>
  <c r="N13" i="39" s="1"/>
  <c r="BA95" i="54"/>
  <c r="L13" i="29" s="1"/>
  <c r="M13" i="39" s="1"/>
  <c r="AX95" i="54"/>
  <c r="K13" i="29" s="1"/>
  <c r="L13" i="39" s="1"/>
  <c r="AV95" i="54"/>
  <c r="J13" i="29" s="1"/>
  <c r="K13" i="39" s="1"/>
  <c r="AT95" i="54"/>
  <c r="I13" i="29" s="1"/>
  <c r="J13" i="39" s="1"/>
  <c r="AQ95" i="54"/>
  <c r="T13" i="28" s="1"/>
  <c r="AO95" i="54"/>
  <c r="S13" i="28" s="1"/>
  <c r="AM95" i="54"/>
  <c r="R13" i="28" s="1"/>
  <c r="AD95" i="54"/>
  <c r="AE95" i="54" s="1"/>
  <c r="BL94" i="54"/>
  <c r="Q12" i="29" s="1"/>
  <c r="BJ94" i="54"/>
  <c r="P12" i="29" s="1"/>
  <c r="BH94" i="54"/>
  <c r="O12" i="29" s="1"/>
  <c r="BE94" i="54"/>
  <c r="N12" i="29" s="1"/>
  <c r="BC94" i="54"/>
  <c r="M12" i="29" s="1"/>
  <c r="BA94" i="54"/>
  <c r="L12" i="29" s="1"/>
  <c r="AX94" i="54"/>
  <c r="K12" i="29" s="1"/>
  <c r="AV94" i="54"/>
  <c r="J12" i="29" s="1"/>
  <c r="AT94" i="54"/>
  <c r="I12" i="29" s="1"/>
  <c r="AQ94" i="54"/>
  <c r="T12" i="28" s="1"/>
  <c r="AO94" i="54"/>
  <c r="S12" i="28" s="1"/>
  <c r="AM94" i="54"/>
  <c r="R12" i="28" s="1"/>
  <c r="AD94" i="54"/>
  <c r="AE94" i="54" s="1"/>
  <c r="BL64" i="54"/>
  <c r="BJ64" i="54"/>
  <c r="BH64" i="54"/>
  <c r="BE64" i="54"/>
  <c r="BC64" i="54"/>
  <c r="BA64" i="54"/>
  <c r="AX64" i="54"/>
  <c r="AV64" i="54"/>
  <c r="AT64" i="54"/>
  <c r="AQ64" i="54"/>
  <c r="AO64" i="54"/>
  <c r="AM64" i="54"/>
  <c r="AD64" i="54"/>
  <c r="AE64" i="54" s="1"/>
  <c r="BL63" i="54"/>
  <c r="BJ63" i="54"/>
  <c r="BH63" i="54"/>
  <c r="BE63" i="54"/>
  <c r="BC63" i="54"/>
  <c r="BA63" i="54"/>
  <c r="AX63" i="54"/>
  <c r="AV63" i="54"/>
  <c r="AT63" i="54"/>
  <c r="AQ63" i="54"/>
  <c r="AM63" i="54"/>
  <c r="AD63" i="54"/>
  <c r="AE63" i="54" s="1"/>
  <c r="BL62" i="54"/>
  <c r="BJ62" i="54"/>
  <c r="BH62" i="54"/>
  <c r="BE62" i="54"/>
  <c r="BC62" i="54"/>
  <c r="BA62" i="54"/>
  <c r="AX62" i="54"/>
  <c r="AV62" i="54"/>
  <c r="AT62" i="54"/>
  <c r="AQ62" i="54"/>
  <c r="AO62" i="54"/>
  <c r="AM62" i="54"/>
  <c r="AD62" i="54"/>
  <c r="AE62" i="54" s="1"/>
  <c r="BL61" i="54"/>
  <c r="BJ61" i="54"/>
  <c r="BH61" i="54"/>
  <c r="BE61" i="54"/>
  <c r="BC61" i="54"/>
  <c r="BA61" i="54"/>
  <c r="AX61" i="54"/>
  <c r="AV61" i="54"/>
  <c r="AT61" i="54"/>
  <c r="AQ61" i="54"/>
  <c r="AO61" i="54"/>
  <c r="AM61" i="54"/>
  <c r="AD61" i="54"/>
  <c r="AE61" i="54" s="1"/>
  <c r="BL60" i="54"/>
  <c r="BJ60" i="54"/>
  <c r="BH60" i="54"/>
  <c r="BE60" i="54"/>
  <c r="BC60" i="54"/>
  <c r="BA60" i="54"/>
  <c r="AX60" i="54"/>
  <c r="AV60" i="54"/>
  <c r="AT60" i="54"/>
  <c r="AQ60" i="54"/>
  <c r="AO60" i="54"/>
  <c r="AM60" i="54"/>
  <c r="AD60" i="54"/>
  <c r="AE60" i="54" s="1"/>
  <c r="BL59" i="54"/>
  <c r="BJ59" i="54"/>
  <c r="BH59" i="54"/>
  <c r="BE59" i="54"/>
  <c r="BC59" i="54"/>
  <c r="BA59" i="54"/>
  <c r="AX59" i="54"/>
  <c r="AV59" i="54"/>
  <c r="AT59" i="54"/>
  <c r="AQ59" i="54"/>
  <c r="AO59" i="54"/>
  <c r="AM59" i="54"/>
  <c r="AD59" i="54"/>
  <c r="AE59" i="54" s="1"/>
  <c r="BL58" i="54"/>
  <c r="BJ58" i="54"/>
  <c r="BH58" i="54"/>
  <c r="BE58" i="54"/>
  <c r="BC58" i="54"/>
  <c r="BA58" i="54"/>
  <c r="AX58" i="54"/>
  <c r="AV58" i="54"/>
  <c r="AT58" i="54"/>
  <c r="AQ58" i="54"/>
  <c r="AO58" i="54"/>
  <c r="AM58" i="54"/>
  <c r="AD58" i="54"/>
  <c r="AE58" i="54" s="1"/>
  <c r="BL57" i="54"/>
  <c r="BJ57" i="54"/>
  <c r="BH57" i="54"/>
  <c r="BE57" i="54"/>
  <c r="BC57" i="54"/>
  <c r="BA57" i="54"/>
  <c r="AX57" i="54"/>
  <c r="AV57" i="54"/>
  <c r="AT57" i="54"/>
  <c r="AQ57" i="54"/>
  <c r="AO57" i="54"/>
  <c r="AM57" i="54"/>
  <c r="AD57" i="54"/>
  <c r="AE57" i="54" s="1"/>
  <c r="BL56" i="54"/>
  <c r="BJ56" i="54"/>
  <c r="BH56" i="54"/>
  <c r="BE56" i="54"/>
  <c r="BC56" i="54"/>
  <c r="BA56" i="54"/>
  <c r="AX56" i="54"/>
  <c r="AV56" i="54"/>
  <c r="AT56" i="54"/>
  <c r="AQ56" i="54"/>
  <c r="AO56" i="54"/>
  <c r="AM56" i="54"/>
  <c r="AD56" i="54"/>
  <c r="AE56" i="54" s="1"/>
  <c r="BL55" i="54"/>
  <c r="BJ55" i="54"/>
  <c r="BH55" i="54"/>
  <c r="BE55" i="54"/>
  <c r="BC55" i="54"/>
  <c r="BA55" i="54"/>
  <c r="AX55" i="54"/>
  <c r="AV55" i="54"/>
  <c r="AT55" i="54"/>
  <c r="AQ55" i="54"/>
  <c r="AO55" i="54"/>
  <c r="AM55" i="54"/>
  <c r="AD55" i="54"/>
  <c r="AE55" i="54" s="1"/>
  <c r="BL54" i="54"/>
  <c r="BJ54" i="54"/>
  <c r="BH54" i="54"/>
  <c r="BE54" i="54"/>
  <c r="BC54" i="54"/>
  <c r="BA54" i="54"/>
  <c r="AX54" i="54"/>
  <c r="AV54" i="54"/>
  <c r="AT54" i="54"/>
  <c r="AQ54" i="54"/>
  <c r="AO54" i="54"/>
  <c r="AM54" i="54"/>
  <c r="AD54" i="54"/>
  <c r="AE54" i="54" s="1"/>
  <c r="BL53" i="54"/>
  <c r="BJ53" i="54"/>
  <c r="BH53" i="54"/>
  <c r="BE53" i="54"/>
  <c r="BC53" i="54"/>
  <c r="BA53" i="54"/>
  <c r="AX53" i="54"/>
  <c r="AV53" i="54"/>
  <c r="AT53" i="54"/>
  <c r="AQ53" i="54"/>
  <c r="AO53" i="54"/>
  <c r="AM53" i="54"/>
  <c r="AD53" i="54"/>
  <c r="AE53" i="54" s="1"/>
  <c r="BL52" i="54"/>
  <c r="BJ52" i="54"/>
  <c r="BH52" i="54"/>
  <c r="BE52" i="54"/>
  <c r="BC52" i="54"/>
  <c r="BA52" i="54"/>
  <c r="AX52" i="54"/>
  <c r="AV52" i="54"/>
  <c r="AT52" i="54"/>
  <c r="AQ52" i="54"/>
  <c r="AO52" i="54"/>
  <c r="AM52" i="54"/>
  <c r="AD52" i="54"/>
  <c r="AE52" i="54" s="1"/>
  <c r="BL51" i="54"/>
  <c r="BJ51" i="54"/>
  <c r="BH51" i="54"/>
  <c r="BE51" i="54"/>
  <c r="BC51" i="54"/>
  <c r="BA51" i="54"/>
  <c r="AX51" i="54"/>
  <c r="AV51" i="54"/>
  <c r="AT51" i="54"/>
  <c r="AQ51" i="54"/>
  <c r="AO51" i="54"/>
  <c r="AM51" i="54"/>
  <c r="AD51" i="54"/>
  <c r="AE51" i="54" s="1"/>
  <c r="BL50" i="54"/>
  <c r="BJ50" i="54"/>
  <c r="BH50" i="54"/>
  <c r="BE50" i="54"/>
  <c r="BC50" i="54"/>
  <c r="BA50" i="54"/>
  <c r="AX50" i="54"/>
  <c r="AV50" i="54"/>
  <c r="AT50" i="54"/>
  <c r="AQ50" i="54"/>
  <c r="AO50" i="54"/>
  <c r="AM50" i="54"/>
  <c r="AD50" i="54"/>
  <c r="AE50" i="54" s="1"/>
  <c r="BL19" i="54"/>
  <c r="BJ19" i="54"/>
  <c r="BH19" i="54"/>
  <c r="BE19" i="54"/>
  <c r="BC19" i="54"/>
  <c r="BA19" i="54"/>
  <c r="AX19" i="54"/>
  <c r="AV19" i="54"/>
  <c r="AT19" i="54"/>
  <c r="AQ19" i="54"/>
  <c r="AO19" i="54"/>
  <c r="AM19" i="54"/>
  <c r="AD19" i="54"/>
  <c r="AE19" i="54" s="1"/>
  <c r="BL18" i="54"/>
  <c r="BJ18" i="54"/>
  <c r="BH18" i="54"/>
  <c r="BE18" i="54"/>
  <c r="BC18" i="54"/>
  <c r="BA18" i="54"/>
  <c r="AX18" i="54"/>
  <c r="AV18" i="54"/>
  <c r="AT18" i="54"/>
  <c r="AQ18" i="54"/>
  <c r="AO18" i="54"/>
  <c r="AM18" i="54"/>
  <c r="AD18" i="54"/>
  <c r="AE18" i="54" s="1"/>
  <c r="BL17" i="54"/>
  <c r="BJ17" i="54"/>
  <c r="BH17" i="54"/>
  <c r="BE17" i="54"/>
  <c r="BC17" i="54"/>
  <c r="BA17" i="54"/>
  <c r="AX17" i="54"/>
  <c r="AV17" i="54"/>
  <c r="AT17" i="54"/>
  <c r="AQ17" i="54"/>
  <c r="AO17" i="54"/>
  <c r="AM17" i="54"/>
  <c r="AD17" i="54"/>
  <c r="AE17" i="54" s="1"/>
  <c r="BL16" i="54"/>
  <c r="BJ16" i="54"/>
  <c r="BH16" i="54"/>
  <c r="BE16" i="54"/>
  <c r="BC16" i="54"/>
  <c r="BA16" i="54"/>
  <c r="AX16" i="54"/>
  <c r="AV16" i="54"/>
  <c r="AT16" i="54"/>
  <c r="AQ16" i="54"/>
  <c r="AO16" i="54"/>
  <c r="AM16" i="54"/>
  <c r="AD16" i="54"/>
  <c r="AE16" i="54" s="1"/>
  <c r="BL15" i="54"/>
  <c r="BJ15" i="54"/>
  <c r="BH15" i="54"/>
  <c r="BE15" i="54"/>
  <c r="BC15" i="54"/>
  <c r="BA15" i="54"/>
  <c r="AX15" i="54"/>
  <c r="AV15" i="54"/>
  <c r="AT15" i="54"/>
  <c r="AQ15" i="54"/>
  <c r="AO15" i="54"/>
  <c r="AM15" i="54"/>
  <c r="AD15" i="54"/>
  <c r="AE15" i="54" s="1"/>
  <c r="BL14" i="54"/>
  <c r="BJ14" i="54"/>
  <c r="BH14" i="54"/>
  <c r="BE14" i="54"/>
  <c r="BC14" i="54"/>
  <c r="BA14" i="54"/>
  <c r="AX14" i="54"/>
  <c r="AV14" i="54"/>
  <c r="AT14" i="54"/>
  <c r="AQ14" i="54"/>
  <c r="AO14" i="54"/>
  <c r="AM14" i="54"/>
  <c r="AD14" i="54"/>
  <c r="AE14" i="54" s="1"/>
  <c r="BL13" i="54"/>
  <c r="BJ13" i="54"/>
  <c r="BH13" i="54"/>
  <c r="BE13" i="54"/>
  <c r="BC13" i="54"/>
  <c r="BA13" i="54"/>
  <c r="AX13" i="54"/>
  <c r="AV13" i="54"/>
  <c r="AT13" i="54"/>
  <c r="AQ13" i="54"/>
  <c r="AO13" i="54"/>
  <c r="AM13" i="54"/>
  <c r="AD13" i="54"/>
  <c r="AE13" i="54" s="1"/>
  <c r="BL12" i="54"/>
  <c r="BJ12" i="54"/>
  <c r="BH12" i="54"/>
  <c r="BE12" i="54"/>
  <c r="BC12" i="54"/>
  <c r="BA12" i="54"/>
  <c r="AX12" i="54"/>
  <c r="AV12" i="54"/>
  <c r="AT12" i="54"/>
  <c r="AQ12" i="54"/>
  <c r="AO12" i="54"/>
  <c r="AM12" i="54"/>
  <c r="AD12" i="54"/>
  <c r="AE12" i="54" s="1"/>
  <c r="BL11" i="54"/>
  <c r="BJ11" i="54"/>
  <c r="BH11" i="54"/>
  <c r="BE11" i="54"/>
  <c r="BC11" i="54"/>
  <c r="BA11" i="54"/>
  <c r="AX11" i="54"/>
  <c r="AV11" i="54"/>
  <c r="AT11" i="54"/>
  <c r="AQ11" i="54"/>
  <c r="AO11" i="54"/>
  <c r="AM11" i="54"/>
  <c r="AD11" i="54"/>
  <c r="AE11" i="54" s="1"/>
  <c r="BL10" i="54"/>
  <c r="BJ10" i="54"/>
  <c r="BH10" i="54"/>
  <c r="BE10" i="54"/>
  <c r="BC10" i="54"/>
  <c r="BA10" i="54"/>
  <c r="AX10" i="54"/>
  <c r="AV10" i="54"/>
  <c r="AT10" i="54"/>
  <c r="AQ10" i="54"/>
  <c r="AO10" i="54"/>
  <c r="AM10" i="54"/>
  <c r="AD10" i="54"/>
  <c r="AE10" i="54" s="1"/>
  <c r="BL9" i="54"/>
  <c r="BJ9" i="54"/>
  <c r="BH9" i="54"/>
  <c r="BE9" i="54"/>
  <c r="BC9" i="54"/>
  <c r="BA9" i="54"/>
  <c r="AX9" i="54"/>
  <c r="AV9" i="54"/>
  <c r="AT9" i="54"/>
  <c r="AQ9" i="54"/>
  <c r="AO9" i="54"/>
  <c r="AM9" i="54"/>
  <c r="AD9" i="54"/>
  <c r="AE9" i="54" s="1"/>
  <c r="BL8" i="54"/>
  <c r="BJ8" i="54"/>
  <c r="BH8" i="54"/>
  <c r="BE8" i="54"/>
  <c r="BC8" i="54"/>
  <c r="BA8" i="54"/>
  <c r="AX8" i="54"/>
  <c r="AV8" i="54"/>
  <c r="AT8" i="54"/>
  <c r="AQ8" i="54"/>
  <c r="AO8" i="54"/>
  <c r="AM8" i="54"/>
  <c r="AD8" i="54"/>
  <c r="AE8" i="54" s="1"/>
  <c r="BL7" i="54"/>
  <c r="BJ7" i="54"/>
  <c r="BH7" i="54"/>
  <c r="BE7" i="54"/>
  <c r="BC7" i="54"/>
  <c r="BA7" i="54"/>
  <c r="AX7" i="54"/>
  <c r="AV7" i="54"/>
  <c r="AT7" i="54"/>
  <c r="AQ7" i="54"/>
  <c r="AO7" i="54"/>
  <c r="AM7" i="54"/>
  <c r="AD7" i="54"/>
  <c r="AE7" i="54" s="1"/>
  <c r="BL6" i="54"/>
  <c r="BJ6" i="54"/>
  <c r="BH6" i="54"/>
  <c r="BE6" i="54"/>
  <c r="BC6" i="54"/>
  <c r="BA6" i="54"/>
  <c r="AX6" i="54"/>
  <c r="AV6" i="54"/>
  <c r="AT6" i="54"/>
  <c r="AQ6" i="54"/>
  <c r="AO6" i="54"/>
  <c r="AM6" i="54"/>
  <c r="AD6" i="54"/>
  <c r="AE6" i="54" s="1"/>
  <c r="BL5" i="54"/>
  <c r="BJ5" i="54"/>
  <c r="BH5" i="54"/>
  <c r="BE5" i="54"/>
  <c r="BC5" i="54"/>
  <c r="BA5" i="54"/>
  <c r="AX5" i="54"/>
  <c r="AV5" i="54"/>
  <c r="AT5" i="54"/>
  <c r="AQ5" i="54"/>
  <c r="AO5" i="54"/>
  <c r="AM5" i="54"/>
  <c r="AD5" i="54"/>
  <c r="AE5" i="54" s="1"/>
  <c r="AA151" i="53"/>
  <c r="BL151" i="53" s="1"/>
  <c r="Y151" i="53"/>
  <c r="BJ151" i="53" s="1"/>
  <c r="W151" i="53"/>
  <c r="BH151" i="53" s="1"/>
  <c r="T151" i="53"/>
  <c r="BE151" i="53" s="1"/>
  <c r="R151" i="53"/>
  <c r="BC151" i="53" s="1"/>
  <c r="P151" i="53"/>
  <c r="BA151" i="53" s="1"/>
  <c r="M151" i="53"/>
  <c r="AX151" i="53" s="1"/>
  <c r="K151" i="53"/>
  <c r="AV151" i="53" s="1"/>
  <c r="I151" i="53"/>
  <c r="AT151" i="53" s="1"/>
  <c r="F151" i="53"/>
  <c r="AQ151" i="53" s="1"/>
  <c r="D151" i="53"/>
  <c r="AO151" i="53" s="1"/>
  <c r="B151" i="53"/>
  <c r="AM151" i="53" s="1"/>
  <c r="AA150" i="53"/>
  <c r="BL150" i="53" s="1"/>
  <c r="Y150" i="53"/>
  <c r="BJ150" i="53" s="1"/>
  <c r="W150" i="53"/>
  <c r="BH150" i="53" s="1"/>
  <c r="T150" i="53"/>
  <c r="BE150" i="53" s="1"/>
  <c r="R150" i="53"/>
  <c r="BC150" i="53" s="1"/>
  <c r="P150" i="53"/>
  <c r="BA150" i="53" s="1"/>
  <c r="M150" i="53"/>
  <c r="AX150" i="53" s="1"/>
  <c r="K150" i="53"/>
  <c r="AV150" i="53" s="1"/>
  <c r="I150" i="53"/>
  <c r="AT150" i="53" s="1"/>
  <c r="F150" i="53"/>
  <c r="AQ150" i="53" s="1"/>
  <c r="D150" i="53"/>
  <c r="AO150" i="53" s="1"/>
  <c r="B150" i="53"/>
  <c r="AM150" i="53" s="1"/>
  <c r="AA149" i="53"/>
  <c r="BL149" i="53" s="1"/>
  <c r="Y149" i="53"/>
  <c r="BJ149" i="53" s="1"/>
  <c r="W149" i="53"/>
  <c r="BH149" i="53" s="1"/>
  <c r="T149" i="53"/>
  <c r="BE149" i="53" s="1"/>
  <c r="R149" i="53"/>
  <c r="BC149" i="53" s="1"/>
  <c r="P149" i="53"/>
  <c r="BA149" i="53" s="1"/>
  <c r="M149" i="53"/>
  <c r="AX149" i="53" s="1"/>
  <c r="K149" i="53"/>
  <c r="AV149" i="53" s="1"/>
  <c r="I149" i="53"/>
  <c r="AT149" i="53" s="1"/>
  <c r="F149" i="53"/>
  <c r="D149" i="53"/>
  <c r="AO149" i="53" s="1"/>
  <c r="B149" i="53"/>
  <c r="AM149" i="53" s="1"/>
  <c r="AA148" i="53"/>
  <c r="BL148" i="53" s="1"/>
  <c r="Y148" i="53"/>
  <c r="BJ148" i="53" s="1"/>
  <c r="W148" i="53"/>
  <c r="BH148" i="53" s="1"/>
  <c r="T148" i="53"/>
  <c r="BE148" i="53" s="1"/>
  <c r="R148" i="53"/>
  <c r="BC148" i="53" s="1"/>
  <c r="P148" i="53"/>
  <c r="BA148" i="53" s="1"/>
  <c r="M148" i="53"/>
  <c r="AX148" i="53" s="1"/>
  <c r="K148" i="53"/>
  <c r="AV148" i="53" s="1"/>
  <c r="I148" i="53"/>
  <c r="AT148" i="53" s="1"/>
  <c r="F148" i="53"/>
  <c r="AQ148" i="53" s="1"/>
  <c r="D148" i="53"/>
  <c r="AO148" i="53" s="1"/>
  <c r="B148" i="53"/>
  <c r="AM148" i="53" s="1"/>
  <c r="AA147" i="53"/>
  <c r="BL147" i="53" s="1"/>
  <c r="Y147" i="53"/>
  <c r="BJ147" i="53" s="1"/>
  <c r="W147" i="53"/>
  <c r="BH147" i="53" s="1"/>
  <c r="T147" i="53"/>
  <c r="BE147" i="53" s="1"/>
  <c r="R147" i="53"/>
  <c r="BC147" i="53" s="1"/>
  <c r="P147" i="53"/>
  <c r="BA147" i="53" s="1"/>
  <c r="M147" i="53"/>
  <c r="AX147" i="53" s="1"/>
  <c r="K147" i="53"/>
  <c r="AV147" i="53" s="1"/>
  <c r="I147" i="53"/>
  <c r="AT147" i="53" s="1"/>
  <c r="F147" i="53"/>
  <c r="AQ147" i="53" s="1"/>
  <c r="D147" i="53"/>
  <c r="AO147" i="53" s="1"/>
  <c r="B147" i="53"/>
  <c r="AM147" i="53" s="1"/>
  <c r="AA146" i="53"/>
  <c r="BL146" i="53" s="1"/>
  <c r="Y146" i="53"/>
  <c r="BJ146" i="53" s="1"/>
  <c r="W146" i="53"/>
  <c r="BH146" i="53" s="1"/>
  <c r="T146" i="53"/>
  <c r="BE146" i="53" s="1"/>
  <c r="R146" i="53"/>
  <c r="BC146" i="53" s="1"/>
  <c r="P146" i="53"/>
  <c r="BA146" i="53" s="1"/>
  <c r="M146" i="53"/>
  <c r="AX146" i="53" s="1"/>
  <c r="K146" i="53"/>
  <c r="AV146" i="53" s="1"/>
  <c r="I146" i="53"/>
  <c r="AT146" i="53" s="1"/>
  <c r="F146" i="53"/>
  <c r="AQ146" i="53" s="1"/>
  <c r="D146" i="53"/>
  <c r="AO146" i="53" s="1"/>
  <c r="B146" i="53"/>
  <c r="AA145" i="53"/>
  <c r="BL145" i="53" s="1"/>
  <c r="Y145" i="53"/>
  <c r="BJ145" i="53" s="1"/>
  <c r="W145" i="53"/>
  <c r="BH145" i="53" s="1"/>
  <c r="T145" i="53"/>
  <c r="BE145" i="53" s="1"/>
  <c r="R145" i="53"/>
  <c r="BC145" i="53" s="1"/>
  <c r="P145" i="53"/>
  <c r="BA145" i="53" s="1"/>
  <c r="M145" i="53"/>
  <c r="AX145" i="53" s="1"/>
  <c r="K145" i="53"/>
  <c r="AV145" i="53" s="1"/>
  <c r="I145" i="53"/>
  <c r="AT145" i="53" s="1"/>
  <c r="F145" i="53"/>
  <c r="AQ145" i="53" s="1"/>
  <c r="D145" i="53"/>
  <c r="AO145" i="53" s="1"/>
  <c r="B145" i="53"/>
  <c r="AM145" i="53" s="1"/>
  <c r="AA144" i="53"/>
  <c r="BL144" i="53" s="1"/>
  <c r="Y144" i="53"/>
  <c r="BJ144" i="53" s="1"/>
  <c r="W144" i="53"/>
  <c r="BH144" i="53" s="1"/>
  <c r="T144" i="53"/>
  <c r="BE144" i="53" s="1"/>
  <c r="R144" i="53"/>
  <c r="BC144" i="53" s="1"/>
  <c r="P144" i="53"/>
  <c r="BA144" i="53" s="1"/>
  <c r="M144" i="53"/>
  <c r="AX144" i="53" s="1"/>
  <c r="K144" i="53"/>
  <c r="AV144" i="53" s="1"/>
  <c r="I144" i="53"/>
  <c r="AT144" i="53" s="1"/>
  <c r="F144" i="53"/>
  <c r="AQ144" i="53" s="1"/>
  <c r="U44" i="37" s="1"/>
  <c r="D144" i="53"/>
  <c r="AO144" i="53" s="1"/>
  <c r="T44" i="37" s="1"/>
  <c r="B144" i="53"/>
  <c r="AM144" i="53" s="1"/>
  <c r="AA143" i="53"/>
  <c r="BL143" i="53" s="1"/>
  <c r="Y143" i="53"/>
  <c r="BJ143" i="53" s="1"/>
  <c r="W143" i="53"/>
  <c r="BH143" i="53" s="1"/>
  <c r="T143" i="53"/>
  <c r="BE143" i="53" s="1"/>
  <c r="R143" i="53"/>
  <c r="BC143" i="53" s="1"/>
  <c r="P143" i="53"/>
  <c r="BA143" i="53" s="1"/>
  <c r="M143" i="53"/>
  <c r="AX143" i="53" s="1"/>
  <c r="K143" i="53"/>
  <c r="I143" i="53"/>
  <c r="AT143" i="53" s="1"/>
  <c r="F143" i="53"/>
  <c r="AQ143" i="53" s="1"/>
  <c r="U43" i="37" s="1"/>
  <c r="D143" i="53"/>
  <c r="AO143" i="53" s="1"/>
  <c r="T43" i="37" s="1"/>
  <c r="B143" i="53"/>
  <c r="AA142" i="53"/>
  <c r="BL142" i="53" s="1"/>
  <c r="Y142" i="53"/>
  <c r="BJ142" i="53" s="1"/>
  <c r="W142" i="53"/>
  <c r="BH142" i="53" s="1"/>
  <c r="T142" i="53"/>
  <c r="BE142" i="53" s="1"/>
  <c r="R142" i="53"/>
  <c r="BC142" i="53" s="1"/>
  <c r="P142" i="53"/>
  <c r="BA142" i="53" s="1"/>
  <c r="M142" i="53"/>
  <c r="AX142" i="53" s="1"/>
  <c r="K142" i="53"/>
  <c r="AV142" i="53" s="1"/>
  <c r="I142" i="53"/>
  <c r="AT142" i="53" s="1"/>
  <c r="F142" i="53"/>
  <c r="AQ142" i="53" s="1"/>
  <c r="U42" i="37" s="1"/>
  <c r="D142" i="53"/>
  <c r="AO142" i="53" s="1"/>
  <c r="T42" i="37" s="1"/>
  <c r="B142" i="53"/>
  <c r="AM142" i="53" s="1"/>
  <c r="AA141" i="53"/>
  <c r="BL141" i="53" s="1"/>
  <c r="Y141" i="53"/>
  <c r="BJ141" i="53" s="1"/>
  <c r="W141" i="53"/>
  <c r="BH141" i="53" s="1"/>
  <c r="T141" i="53"/>
  <c r="BE141" i="53" s="1"/>
  <c r="R141" i="53"/>
  <c r="BC141" i="53" s="1"/>
  <c r="P141" i="53"/>
  <c r="BA141" i="53" s="1"/>
  <c r="M141" i="53"/>
  <c r="AX141" i="53" s="1"/>
  <c r="K141" i="53"/>
  <c r="AV141" i="53" s="1"/>
  <c r="I141" i="53"/>
  <c r="AT141" i="53" s="1"/>
  <c r="F141" i="53"/>
  <c r="D141" i="53"/>
  <c r="AO141" i="53" s="1"/>
  <c r="T41" i="37" s="1"/>
  <c r="B141" i="53"/>
  <c r="AM141" i="53" s="1"/>
  <c r="AA140" i="53"/>
  <c r="BL140" i="53" s="1"/>
  <c r="Y140" i="53"/>
  <c r="BJ140" i="53" s="1"/>
  <c r="W140" i="53"/>
  <c r="BH140" i="53" s="1"/>
  <c r="T140" i="53"/>
  <c r="BE140" i="53" s="1"/>
  <c r="R140" i="53"/>
  <c r="BC140" i="53" s="1"/>
  <c r="P140" i="53"/>
  <c r="BA140" i="53" s="1"/>
  <c r="M140" i="53"/>
  <c r="AX140" i="53" s="1"/>
  <c r="K140" i="53"/>
  <c r="AV140" i="53" s="1"/>
  <c r="I140" i="53"/>
  <c r="AT140" i="53" s="1"/>
  <c r="F140" i="53"/>
  <c r="AQ140" i="53" s="1"/>
  <c r="U40" i="37" s="1"/>
  <c r="D140" i="53"/>
  <c r="AO140" i="53" s="1"/>
  <c r="T40" i="37" s="1"/>
  <c r="B140" i="53"/>
  <c r="AM140" i="53" s="1"/>
  <c r="AA139" i="53"/>
  <c r="BL139" i="53" s="1"/>
  <c r="Y139" i="53"/>
  <c r="BJ139" i="53" s="1"/>
  <c r="W139" i="53"/>
  <c r="BH139" i="53" s="1"/>
  <c r="T139" i="53"/>
  <c r="BE139" i="53" s="1"/>
  <c r="R139" i="53"/>
  <c r="BC139" i="53" s="1"/>
  <c r="P139" i="53"/>
  <c r="BA139" i="53" s="1"/>
  <c r="M139" i="53"/>
  <c r="AX139" i="53" s="1"/>
  <c r="K139" i="53"/>
  <c r="AV139" i="53" s="1"/>
  <c r="I139" i="53"/>
  <c r="AT139" i="53" s="1"/>
  <c r="F139" i="53"/>
  <c r="AQ139" i="53" s="1"/>
  <c r="U39" i="37" s="1"/>
  <c r="D139" i="53"/>
  <c r="AO139" i="53" s="1"/>
  <c r="T39" i="37" s="1"/>
  <c r="B139" i="53"/>
  <c r="AM139" i="53" s="1"/>
  <c r="AA138" i="53"/>
  <c r="BL138" i="53" s="1"/>
  <c r="Y138" i="53"/>
  <c r="BJ138" i="53" s="1"/>
  <c r="W138" i="53"/>
  <c r="BH138" i="53" s="1"/>
  <c r="T138" i="53"/>
  <c r="BE138" i="53" s="1"/>
  <c r="R138" i="53"/>
  <c r="BC138" i="53" s="1"/>
  <c r="P138" i="53"/>
  <c r="BA138" i="53" s="1"/>
  <c r="M138" i="53"/>
  <c r="AX138" i="53" s="1"/>
  <c r="K138" i="53"/>
  <c r="AV138" i="53" s="1"/>
  <c r="I138" i="53"/>
  <c r="AT138" i="53" s="1"/>
  <c r="F138" i="53"/>
  <c r="AQ138" i="53" s="1"/>
  <c r="U38" i="37" s="1"/>
  <c r="D138" i="53"/>
  <c r="AO138" i="53" s="1"/>
  <c r="T38" i="37" s="1"/>
  <c r="B138" i="53"/>
  <c r="AA137" i="53"/>
  <c r="Y137" i="53"/>
  <c r="BJ137" i="53" s="1"/>
  <c r="W137" i="53"/>
  <c r="BH137" i="53" s="1"/>
  <c r="T137" i="53"/>
  <c r="BE137" i="53" s="1"/>
  <c r="R137" i="53"/>
  <c r="P137" i="53"/>
  <c r="BA137" i="53" s="1"/>
  <c r="M137" i="53"/>
  <c r="AX137" i="53" s="1"/>
  <c r="K137" i="53"/>
  <c r="AV137" i="53" s="1"/>
  <c r="I137" i="53"/>
  <c r="F137" i="53"/>
  <c r="D137" i="53"/>
  <c r="AO137" i="53" s="1"/>
  <c r="T37" i="37" s="1"/>
  <c r="B137" i="53"/>
  <c r="AM137" i="53" s="1"/>
  <c r="BL108" i="53"/>
  <c r="Q26" i="28" s="1"/>
  <c r="R26" i="38" s="1"/>
  <c r="BJ108" i="53"/>
  <c r="P26" i="28" s="1"/>
  <c r="Q26" i="38" s="1"/>
  <c r="BH108" i="53"/>
  <c r="O26" i="28" s="1"/>
  <c r="P26" i="38" s="1"/>
  <c r="BE108" i="53"/>
  <c r="N26" i="28" s="1"/>
  <c r="O26" i="38" s="1"/>
  <c r="BC108" i="53"/>
  <c r="M26" i="28" s="1"/>
  <c r="N26" i="38" s="1"/>
  <c r="BA108" i="53"/>
  <c r="L26" i="28" s="1"/>
  <c r="M26" i="38" s="1"/>
  <c r="AX108" i="53"/>
  <c r="K26" i="28" s="1"/>
  <c r="L26" i="38" s="1"/>
  <c r="AV108" i="53"/>
  <c r="J26" i="28" s="1"/>
  <c r="K26" i="38" s="1"/>
  <c r="AT108" i="53"/>
  <c r="I26" i="28" s="1"/>
  <c r="J26" i="38" s="1"/>
  <c r="AQ108" i="53"/>
  <c r="T26" i="27" s="1"/>
  <c r="U26" i="37" s="1"/>
  <c r="AO108" i="53"/>
  <c r="S26" i="27" s="1"/>
  <c r="T26" i="37" s="1"/>
  <c r="AM108" i="53"/>
  <c r="R26" i="27" s="1"/>
  <c r="S26" i="37" s="1"/>
  <c r="AD108" i="53"/>
  <c r="AE108" i="53" s="1"/>
  <c r="BL107" i="53"/>
  <c r="Q25" i="28" s="1"/>
  <c r="R25" i="38" s="1"/>
  <c r="BJ107" i="53"/>
  <c r="P25" i="28" s="1"/>
  <c r="Q25" i="38" s="1"/>
  <c r="BH107" i="53"/>
  <c r="O25" i="28" s="1"/>
  <c r="P25" i="38" s="1"/>
  <c r="BE107" i="53"/>
  <c r="N25" i="28" s="1"/>
  <c r="O25" i="38" s="1"/>
  <c r="BC107" i="53"/>
  <c r="M25" i="28" s="1"/>
  <c r="N25" i="38" s="1"/>
  <c r="BA107" i="53"/>
  <c r="L25" i="28" s="1"/>
  <c r="M25" i="38" s="1"/>
  <c r="AX107" i="53"/>
  <c r="K25" i="28" s="1"/>
  <c r="L25" i="38" s="1"/>
  <c r="AV107" i="53"/>
  <c r="J25" i="28" s="1"/>
  <c r="K25" i="38" s="1"/>
  <c r="AT107" i="53"/>
  <c r="I25" i="28" s="1"/>
  <c r="J25" i="38" s="1"/>
  <c r="AQ107" i="53"/>
  <c r="T25" i="27" s="1"/>
  <c r="U25" i="37" s="1"/>
  <c r="AO107" i="53"/>
  <c r="S25" i="27" s="1"/>
  <c r="T25" i="37" s="1"/>
  <c r="AM107" i="53"/>
  <c r="R25" i="27" s="1"/>
  <c r="S25" i="37" s="1"/>
  <c r="AD107" i="53"/>
  <c r="AE107" i="53" s="1"/>
  <c r="BL106" i="53"/>
  <c r="Q24" i="28" s="1"/>
  <c r="R24" i="38" s="1"/>
  <c r="BJ106" i="53"/>
  <c r="P24" i="28" s="1"/>
  <c r="Q24" i="38" s="1"/>
  <c r="BH106" i="53"/>
  <c r="O24" i="28" s="1"/>
  <c r="P24" i="38" s="1"/>
  <c r="BE106" i="53"/>
  <c r="N24" i="28" s="1"/>
  <c r="O24" i="38" s="1"/>
  <c r="BC106" i="53"/>
  <c r="M24" i="28" s="1"/>
  <c r="N24" i="38" s="1"/>
  <c r="BA106" i="53"/>
  <c r="L24" i="28" s="1"/>
  <c r="M24" i="38" s="1"/>
  <c r="AX106" i="53"/>
  <c r="K24" i="28" s="1"/>
  <c r="L24" i="38" s="1"/>
  <c r="AV106" i="53"/>
  <c r="J24" i="28" s="1"/>
  <c r="K24" i="38" s="1"/>
  <c r="AT106" i="53"/>
  <c r="I24" i="28" s="1"/>
  <c r="J24" i="38" s="1"/>
  <c r="AQ106" i="53"/>
  <c r="T24" i="27" s="1"/>
  <c r="U24" i="37" s="1"/>
  <c r="AO106" i="53"/>
  <c r="S24" i="27" s="1"/>
  <c r="T24" i="37" s="1"/>
  <c r="AM106" i="53"/>
  <c r="R24" i="27" s="1"/>
  <c r="S24" i="37" s="1"/>
  <c r="AD106" i="53"/>
  <c r="AE106" i="53" s="1"/>
  <c r="BL105" i="53"/>
  <c r="Q23" i="28" s="1"/>
  <c r="R23" i="38" s="1"/>
  <c r="BJ105" i="53"/>
  <c r="P23" i="28" s="1"/>
  <c r="Q23" i="38" s="1"/>
  <c r="BH105" i="53"/>
  <c r="O23" i="28" s="1"/>
  <c r="P23" i="38" s="1"/>
  <c r="BE105" i="53"/>
  <c r="N23" i="28" s="1"/>
  <c r="O23" i="38" s="1"/>
  <c r="BC105" i="53"/>
  <c r="M23" i="28" s="1"/>
  <c r="N23" i="38" s="1"/>
  <c r="BA105" i="53"/>
  <c r="L23" i="28" s="1"/>
  <c r="M23" i="38" s="1"/>
  <c r="AX105" i="53"/>
  <c r="K23" i="28" s="1"/>
  <c r="L23" i="38" s="1"/>
  <c r="AV105" i="53"/>
  <c r="J23" i="28" s="1"/>
  <c r="K23" i="38" s="1"/>
  <c r="AT105" i="53"/>
  <c r="I23" i="28" s="1"/>
  <c r="J23" i="38" s="1"/>
  <c r="AQ105" i="53"/>
  <c r="T23" i="27" s="1"/>
  <c r="U23" i="37" s="1"/>
  <c r="AO105" i="53"/>
  <c r="S23" i="27" s="1"/>
  <c r="T23" i="37" s="1"/>
  <c r="AM105" i="53"/>
  <c r="R23" i="27" s="1"/>
  <c r="S23" i="37" s="1"/>
  <c r="AD105" i="53"/>
  <c r="AE105" i="53" s="1"/>
  <c r="BL104" i="53"/>
  <c r="Q22" i="28" s="1"/>
  <c r="R22" i="38" s="1"/>
  <c r="BJ104" i="53"/>
  <c r="P22" i="28" s="1"/>
  <c r="Q22" i="38" s="1"/>
  <c r="BH104" i="53"/>
  <c r="O22" i="28" s="1"/>
  <c r="P22" i="38" s="1"/>
  <c r="BE104" i="53"/>
  <c r="N22" i="28" s="1"/>
  <c r="O22" i="38" s="1"/>
  <c r="BC104" i="53"/>
  <c r="M22" i="28" s="1"/>
  <c r="N22" i="38" s="1"/>
  <c r="BA104" i="53"/>
  <c r="L22" i="28" s="1"/>
  <c r="M22" i="38" s="1"/>
  <c r="AX104" i="53"/>
  <c r="K22" i="28" s="1"/>
  <c r="L22" i="38" s="1"/>
  <c r="AV104" i="53"/>
  <c r="J22" i="28" s="1"/>
  <c r="K22" i="38" s="1"/>
  <c r="AT104" i="53"/>
  <c r="I22" i="28" s="1"/>
  <c r="J22" i="38" s="1"/>
  <c r="AQ104" i="53"/>
  <c r="T22" i="27" s="1"/>
  <c r="U22" i="37" s="1"/>
  <c r="AO104" i="53"/>
  <c r="S22" i="27" s="1"/>
  <c r="T22" i="37" s="1"/>
  <c r="AM104" i="53"/>
  <c r="R22" i="27" s="1"/>
  <c r="S22" i="37" s="1"/>
  <c r="AD104" i="53"/>
  <c r="AE104" i="53" s="1"/>
  <c r="BL103" i="53"/>
  <c r="Q21" i="28" s="1"/>
  <c r="R21" i="38" s="1"/>
  <c r="BJ103" i="53"/>
  <c r="P21" i="28" s="1"/>
  <c r="Q21" i="38" s="1"/>
  <c r="BH103" i="53"/>
  <c r="O21" i="28" s="1"/>
  <c r="P21" i="38" s="1"/>
  <c r="BE103" i="53"/>
  <c r="N21" i="28" s="1"/>
  <c r="O21" i="38" s="1"/>
  <c r="BC103" i="53"/>
  <c r="M21" i="28" s="1"/>
  <c r="N21" i="38" s="1"/>
  <c r="BA103" i="53"/>
  <c r="L21" i="28" s="1"/>
  <c r="M21" i="38" s="1"/>
  <c r="AX103" i="53"/>
  <c r="K21" i="28" s="1"/>
  <c r="L21" i="38" s="1"/>
  <c r="AV103" i="53"/>
  <c r="J21" i="28" s="1"/>
  <c r="K21" i="38" s="1"/>
  <c r="AT103" i="53"/>
  <c r="I21" i="28" s="1"/>
  <c r="J21" i="38" s="1"/>
  <c r="AQ103" i="53"/>
  <c r="T21" i="27" s="1"/>
  <c r="U21" i="37" s="1"/>
  <c r="AO103" i="53"/>
  <c r="S21" i="27" s="1"/>
  <c r="T21" i="37" s="1"/>
  <c r="AM103" i="53"/>
  <c r="R21" i="27" s="1"/>
  <c r="S21" i="37" s="1"/>
  <c r="AD103" i="53"/>
  <c r="AE103" i="53" s="1"/>
  <c r="BL102" i="53"/>
  <c r="Q20" i="28" s="1"/>
  <c r="R20" i="38" s="1"/>
  <c r="BJ102" i="53"/>
  <c r="P20" i="28" s="1"/>
  <c r="Q20" i="38" s="1"/>
  <c r="BH102" i="53"/>
  <c r="O20" i="28" s="1"/>
  <c r="P20" i="38" s="1"/>
  <c r="BE102" i="53"/>
  <c r="N20" i="28" s="1"/>
  <c r="O20" i="38" s="1"/>
  <c r="BC102" i="53"/>
  <c r="M20" i="28" s="1"/>
  <c r="N20" i="38" s="1"/>
  <c r="BA102" i="53"/>
  <c r="L20" i="28" s="1"/>
  <c r="M20" i="38" s="1"/>
  <c r="AX102" i="53"/>
  <c r="K20" i="28" s="1"/>
  <c r="L20" i="38" s="1"/>
  <c r="AV102" i="53"/>
  <c r="J20" i="28" s="1"/>
  <c r="K20" i="38" s="1"/>
  <c r="AT102" i="53"/>
  <c r="I20" i="28" s="1"/>
  <c r="J20" i="38" s="1"/>
  <c r="AQ102" i="53"/>
  <c r="T20" i="27" s="1"/>
  <c r="U20" i="37" s="1"/>
  <c r="AO102" i="53"/>
  <c r="S20" i="27" s="1"/>
  <c r="T20" i="37" s="1"/>
  <c r="AM102" i="53"/>
  <c r="R20" i="27" s="1"/>
  <c r="S20" i="37" s="1"/>
  <c r="AD102" i="53"/>
  <c r="AE102" i="53" s="1"/>
  <c r="BL101" i="53"/>
  <c r="Q19" i="28" s="1"/>
  <c r="R19" i="38" s="1"/>
  <c r="BJ101" i="53"/>
  <c r="P19" i="28" s="1"/>
  <c r="Q19" i="38" s="1"/>
  <c r="BH101" i="53"/>
  <c r="O19" i="28" s="1"/>
  <c r="P19" i="38" s="1"/>
  <c r="BE101" i="53"/>
  <c r="N19" i="28" s="1"/>
  <c r="O19" i="38" s="1"/>
  <c r="BC101" i="53"/>
  <c r="M19" i="28" s="1"/>
  <c r="N19" i="38" s="1"/>
  <c r="BA101" i="53"/>
  <c r="L19" i="28" s="1"/>
  <c r="M19" i="38" s="1"/>
  <c r="AX101" i="53"/>
  <c r="K19" i="28" s="1"/>
  <c r="L19" i="38" s="1"/>
  <c r="AV101" i="53"/>
  <c r="J19" i="28" s="1"/>
  <c r="K19" i="38" s="1"/>
  <c r="AT101" i="53"/>
  <c r="I19" i="28" s="1"/>
  <c r="J19" i="38" s="1"/>
  <c r="AQ101" i="53"/>
  <c r="T19" i="27" s="1"/>
  <c r="U19" i="37" s="1"/>
  <c r="AO101" i="53"/>
  <c r="S19" i="27" s="1"/>
  <c r="T19" i="37" s="1"/>
  <c r="AM101" i="53"/>
  <c r="R19" i="27" s="1"/>
  <c r="S19" i="37" s="1"/>
  <c r="AD101" i="53"/>
  <c r="AE101" i="53" s="1"/>
  <c r="BL100" i="53"/>
  <c r="Q18" i="28" s="1"/>
  <c r="R18" i="38" s="1"/>
  <c r="BJ100" i="53"/>
  <c r="P18" i="28" s="1"/>
  <c r="Q18" i="38" s="1"/>
  <c r="BH100" i="53"/>
  <c r="O18" i="28" s="1"/>
  <c r="P18" i="38" s="1"/>
  <c r="BE100" i="53"/>
  <c r="N18" i="28" s="1"/>
  <c r="O18" i="38" s="1"/>
  <c r="BC100" i="53"/>
  <c r="M18" i="28" s="1"/>
  <c r="N18" i="38" s="1"/>
  <c r="BA100" i="53"/>
  <c r="L18" i="28" s="1"/>
  <c r="M18" i="38" s="1"/>
  <c r="AX100" i="53"/>
  <c r="K18" i="28" s="1"/>
  <c r="L18" i="38" s="1"/>
  <c r="AV100" i="53"/>
  <c r="J18" i="28" s="1"/>
  <c r="K18" i="38" s="1"/>
  <c r="AT100" i="53"/>
  <c r="I18" i="28" s="1"/>
  <c r="J18" i="38" s="1"/>
  <c r="AQ100" i="53"/>
  <c r="T18" i="27" s="1"/>
  <c r="U18" i="37" s="1"/>
  <c r="AO100" i="53"/>
  <c r="S18" i="27" s="1"/>
  <c r="T18" i="37" s="1"/>
  <c r="AM100" i="53"/>
  <c r="R18" i="27" s="1"/>
  <c r="S18" i="37" s="1"/>
  <c r="AD100" i="53"/>
  <c r="AE100" i="53" s="1"/>
  <c r="BL99" i="53"/>
  <c r="Q17" i="28" s="1"/>
  <c r="R17" i="38" s="1"/>
  <c r="BJ99" i="53"/>
  <c r="P17" i="28" s="1"/>
  <c r="Q17" i="38" s="1"/>
  <c r="BH99" i="53"/>
  <c r="O17" i="28" s="1"/>
  <c r="P17" i="38" s="1"/>
  <c r="BE99" i="53"/>
  <c r="N17" i="28" s="1"/>
  <c r="O17" i="38" s="1"/>
  <c r="BC99" i="53"/>
  <c r="M17" i="28" s="1"/>
  <c r="N17" i="38" s="1"/>
  <c r="BA99" i="53"/>
  <c r="L17" i="28" s="1"/>
  <c r="M17" i="38" s="1"/>
  <c r="AX99" i="53"/>
  <c r="K17" i="28" s="1"/>
  <c r="L17" i="38" s="1"/>
  <c r="AV99" i="53"/>
  <c r="J17" i="28" s="1"/>
  <c r="K17" i="38" s="1"/>
  <c r="AT99" i="53"/>
  <c r="I17" i="28" s="1"/>
  <c r="J17" i="38" s="1"/>
  <c r="AQ99" i="53"/>
  <c r="T17" i="27" s="1"/>
  <c r="U17" i="37" s="1"/>
  <c r="AO99" i="53"/>
  <c r="S17" i="27" s="1"/>
  <c r="T17" i="37" s="1"/>
  <c r="AM99" i="53"/>
  <c r="R17" i="27" s="1"/>
  <c r="S17" i="37" s="1"/>
  <c r="AD99" i="53"/>
  <c r="AE99" i="53" s="1"/>
  <c r="BL98" i="53"/>
  <c r="Q16" i="28" s="1"/>
  <c r="R16" i="38" s="1"/>
  <c r="BJ98" i="53"/>
  <c r="P16" i="28" s="1"/>
  <c r="Q16" i="38" s="1"/>
  <c r="BH98" i="53"/>
  <c r="O16" i="28" s="1"/>
  <c r="P16" i="38" s="1"/>
  <c r="BE98" i="53"/>
  <c r="N16" i="28" s="1"/>
  <c r="O16" i="38" s="1"/>
  <c r="BC98" i="53"/>
  <c r="M16" i="28" s="1"/>
  <c r="N16" i="38" s="1"/>
  <c r="BA98" i="53"/>
  <c r="L16" i="28" s="1"/>
  <c r="M16" i="38" s="1"/>
  <c r="AX98" i="53"/>
  <c r="K16" i="28" s="1"/>
  <c r="L16" i="38" s="1"/>
  <c r="AV98" i="53"/>
  <c r="J16" i="28" s="1"/>
  <c r="K16" i="38" s="1"/>
  <c r="AT98" i="53"/>
  <c r="I16" i="28" s="1"/>
  <c r="J16" i="38" s="1"/>
  <c r="AQ98" i="53"/>
  <c r="T16" i="27" s="1"/>
  <c r="U16" i="37" s="1"/>
  <c r="AO98" i="53"/>
  <c r="S16" i="27" s="1"/>
  <c r="T16" i="37" s="1"/>
  <c r="AM98" i="53"/>
  <c r="R16" i="27" s="1"/>
  <c r="S16" i="37" s="1"/>
  <c r="AD98" i="53"/>
  <c r="AE98" i="53" s="1"/>
  <c r="BL97" i="53"/>
  <c r="Q15" i="28" s="1"/>
  <c r="R15" i="38" s="1"/>
  <c r="BJ97" i="53"/>
  <c r="P15" i="28" s="1"/>
  <c r="Q15" i="38" s="1"/>
  <c r="BH97" i="53"/>
  <c r="O15" i="28" s="1"/>
  <c r="P15" i="38" s="1"/>
  <c r="BE97" i="53"/>
  <c r="N15" i="28" s="1"/>
  <c r="O15" i="38" s="1"/>
  <c r="BC97" i="53"/>
  <c r="M15" i="28" s="1"/>
  <c r="N15" i="38" s="1"/>
  <c r="BA97" i="53"/>
  <c r="L15" i="28" s="1"/>
  <c r="M15" i="38" s="1"/>
  <c r="AX97" i="53"/>
  <c r="K15" i="28" s="1"/>
  <c r="L15" i="38" s="1"/>
  <c r="AV97" i="53"/>
  <c r="J15" i="28" s="1"/>
  <c r="K15" i="38" s="1"/>
  <c r="AT97" i="53"/>
  <c r="I15" i="28" s="1"/>
  <c r="J15" i="38" s="1"/>
  <c r="AQ97" i="53"/>
  <c r="T15" i="27" s="1"/>
  <c r="U15" i="37" s="1"/>
  <c r="AO97" i="53"/>
  <c r="S15" i="27" s="1"/>
  <c r="T15" i="37" s="1"/>
  <c r="AM97" i="53"/>
  <c r="R15" i="27" s="1"/>
  <c r="S15" i="37" s="1"/>
  <c r="AD97" i="53"/>
  <c r="AE97" i="53" s="1"/>
  <c r="BL96" i="53"/>
  <c r="Q14" i="28" s="1"/>
  <c r="R14" i="38" s="1"/>
  <c r="BJ96" i="53"/>
  <c r="P14" i="28" s="1"/>
  <c r="Q14" i="38" s="1"/>
  <c r="BH96" i="53"/>
  <c r="O14" i="28" s="1"/>
  <c r="P14" i="38" s="1"/>
  <c r="BE96" i="53"/>
  <c r="N14" i="28" s="1"/>
  <c r="O14" i="38" s="1"/>
  <c r="BC96" i="53"/>
  <c r="M14" i="28" s="1"/>
  <c r="N14" i="38" s="1"/>
  <c r="BA96" i="53"/>
  <c r="L14" i="28" s="1"/>
  <c r="M14" i="38" s="1"/>
  <c r="AX96" i="53"/>
  <c r="K14" i="28" s="1"/>
  <c r="L14" i="38" s="1"/>
  <c r="AV96" i="53"/>
  <c r="J14" i="28" s="1"/>
  <c r="K14" i="38" s="1"/>
  <c r="AT96" i="53"/>
  <c r="I14" i="28" s="1"/>
  <c r="J14" i="38" s="1"/>
  <c r="AQ96" i="53"/>
  <c r="T14" i="27" s="1"/>
  <c r="U14" i="37" s="1"/>
  <c r="AO96" i="53"/>
  <c r="S14" i="27" s="1"/>
  <c r="T14" i="37" s="1"/>
  <c r="AM96" i="53"/>
  <c r="R14" i="27" s="1"/>
  <c r="S14" i="37" s="1"/>
  <c r="AD96" i="53"/>
  <c r="AE96" i="53" s="1"/>
  <c r="BL95" i="53"/>
  <c r="Q13" i="28" s="1"/>
  <c r="R13" i="38" s="1"/>
  <c r="BJ95" i="53"/>
  <c r="P13" i="28" s="1"/>
  <c r="Q13" i="38" s="1"/>
  <c r="BH95" i="53"/>
  <c r="O13" i="28" s="1"/>
  <c r="P13" i="38" s="1"/>
  <c r="BE95" i="53"/>
  <c r="N13" i="28" s="1"/>
  <c r="O13" i="38" s="1"/>
  <c r="BC95" i="53"/>
  <c r="M13" i="28" s="1"/>
  <c r="N13" i="38" s="1"/>
  <c r="BA95" i="53"/>
  <c r="L13" i="28" s="1"/>
  <c r="M13" i="38" s="1"/>
  <c r="AX95" i="53"/>
  <c r="K13" i="28" s="1"/>
  <c r="L13" i="38" s="1"/>
  <c r="AV95" i="53"/>
  <c r="J13" i="28" s="1"/>
  <c r="AT95" i="53"/>
  <c r="I13" i="28" s="1"/>
  <c r="J13" i="38" s="1"/>
  <c r="AQ95" i="53"/>
  <c r="T13" i="27" s="1"/>
  <c r="U13" i="37" s="1"/>
  <c r="AO95" i="53"/>
  <c r="S13" i="27" s="1"/>
  <c r="T13" i="37" s="1"/>
  <c r="AM95" i="53"/>
  <c r="R13" i="27" s="1"/>
  <c r="S13" i="37" s="1"/>
  <c r="AD95" i="53"/>
  <c r="AE95" i="53" s="1"/>
  <c r="BL94" i="53"/>
  <c r="Q12" i="28" s="1"/>
  <c r="BJ94" i="53"/>
  <c r="P12" i="28" s="1"/>
  <c r="Q12" i="38" s="1"/>
  <c r="BH94" i="53"/>
  <c r="O12" i="28" s="1"/>
  <c r="BE94" i="53"/>
  <c r="N12" i="28" s="1"/>
  <c r="BC94" i="53"/>
  <c r="M12" i="28" s="1"/>
  <c r="BA94" i="53"/>
  <c r="L12" i="28" s="1"/>
  <c r="AX94" i="53"/>
  <c r="K12" i="28" s="1"/>
  <c r="AV94" i="53"/>
  <c r="J12" i="28" s="1"/>
  <c r="K12" i="38" s="1"/>
  <c r="AT94" i="53"/>
  <c r="I12" i="28" s="1"/>
  <c r="AQ94" i="53"/>
  <c r="T12" i="27" s="1"/>
  <c r="AO94" i="53"/>
  <c r="S12" i="27" s="1"/>
  <c r="AM94" i="53"/>
  <c r="R12" i="27" s="1"/>
  <c r="AD94" i="53"/>
  <c r="AE94" i="53" s="1"/>
  <c r="BL64" i="53"/>
  <c r="BJ64" i="53"/>
  <c r="BH64" i="53"/>
  <c r="BE64" i="53"/>
  <c r="BC64" i="53"/>
  <c r="BA64" i="53"/>
  <c r="AX64" i="53"/>
  <c r="AV64" i="53"/>
  <c r="AT64" i="53"/>
  <c r="AQ64" i="53"/>
  <c r="AO64" i="53"/>
  <c r="AM64" i="53"/>
  <c r="AD64" i="53"/>
  <c r="AE64" i="53" s="1"/>
  <c r="BL63" i="53"/>
  <c r="BJ63" i="53"/>
  <c r="BH63" i="53"/>
  <c r="BE63" i="53"/>
  <c r="BC63" i="53"/>
  <c r="BA63" i="53"/>
  <c r="AX63" i="53"/>
  <c r="AV63" i="53"/>
  <c r="AT63" i="53"/>
  <c r="AQ63" i="53"/>
  <c r="AM63" i="53"/>
  <c r="AD63" i="53"/>
  <c r="AE63" i="53" s="1"/>
  <c r="BL62" i="53"/>
  <c r="BJ62" i="53"/>
  <c r="BH62" i="53"/>
  <c r="BE62" i="53"/>
  <c r="BC62" i="53"/>
  <c r="BA62" i="53"/>
  <c r="AX62" i="53"/>
  <c r="AV62" i="53"/>
  <c r="AT62" i="53"/>
  <c r="AQ62" i="53"/>
  <c r="AO62" i="53"/>
  <c r="AM62" i="53"/>
  <c r="AD62" i="53"/>
  <c r="AE62" i="53" s="1"/>
  <c r="BL61" i="53"/>
  <c r="BJ61" i="53"/>
  <c r="BH61" i="53"/>
  <c r="BE61" i="53"/>
  <c r="BC61" i="53"/>
  <c r="BA61" i="53"/>
  <c r="AX61" i="53"/>
  <c r="AV61" i="53"/>
  <c r="AT61" i="53"/>
  <c r="AQ61" i="53"/>
  <c r="AO61" i="53"/>
  <c r="AM61" i="53"/>
  <c r="AD61" i="53"/>
  <c r="AE61" i="53" s="1"/>
  <c r="BL60" i="53"/>
  <c r="BJ60" i="53"/>
  <c r="BH60" i="53"/>
  <c r="BE60" i="53"/>
  <c r="BC60" i="53"/>
  <c r="BA60" i="53"/>
  <c r="AX60" i="53"/>
  <c r="AV60" i="53"/>
  <c r="AT60" i="53"/>
  <c r="AQ60" i="53"/>
  <c r="AO60" i="53"/>
  <c r="AM60" i="53"/>
  <c r="AD60" i="53"/>
  <c r="AE60" i="53" s="1"/>
  <c r="BL59" i="53"/>
  <c r="BJ59" i="53"/>
  <c r="BH59" i="53"/>
  <c r="BE59" i="53"/>
  <c r="BC59" i="53"/>
  <c r="BA59" i="53"/>
  <c r="AX59" i="53"/>
  <c r="AV59" i="53"/>
  <c r="AT59" i="53"/>
  <c r="AQ59" i="53"/>
  <c r="AO59" i="53"/>
  <c r="AM59" i="53"/>
  <c r="AD59" i="53"/>
  <c r="AE59" i="53" s="1"/>
  <c r="BL58" i="53"/>
  <c r="BJ58" i="53"/>
  <c r="BH58" i="53"/>
  <c r="BE58" i="53"/>
  <c r="BC58" i="53"/>
  <c r="BA58" i="53"/>
  <c r="AX58" i="53"/>
  <c r="AV58" i="53"/>
  <c r="AT58" i="53"/>
  <c r="AQ58" i="53"/>
  <c r="AO58" i="53"/>
  <c r="AM58" i="53"/>
  <c r="AD58" i="53"/>
  <c r="AE58" i="53" s="1"/>
  <c r="BL57" i="53"/>
  <c r="BJ57" i="53"/>
  <c r="BH57" i="53"/>
  <c r="BE57" i="53"/>
  <c r="BC57" i="53"/>
  <c r="BA57" i="53"/>
  <c r="AX57" i="53"/>
  <c r="AV57" i="53"/>
  <c r="AT57" i="53"/>
  <c r="AQ57" i="53"/>
  <c r="AO57" i="53"/>
  <c r="AM57" i="53"/>
  <c r="AD57" i="53"/>
  <c r="AE57" i="53" s="1"/>
  <c r="BL56" i="53"/>
  <c r="BJ56" i="53"/>
  <c r="BH56" i="53"/>
  <c r="BE56" i="53"/>
  <c r="BC56" i="53"/>
  <c r="BA56" i="53"/>
  <c r="AX56" i="53"/>
  <c r="AV56" i="53"/>
  <c r="AT56" i="53"/>
  <c r="AQ56" i="53"/>
  <c r="AO56" i="53"/>
  <c r="AM56" i="53"/>
  <c r="AD56" i="53"/>
  <c r="AE56" i="53" s="1"/>
  <c r="BL55" i="53"/>
  <c r="BJ55" i="53"/>
  <c r="BH55" i="53"/>
  <c r="BE55" i="53"/>
  <c r="BC55" i="53"/>
  <c r="BA55" i="53"/>
  <c r="AX55" i="53"/>
  <c r="AV55" i="53"/>
  <c r="AT55" i="53"/>
  <c r="AQ55" i="53"/>
  <c r="AO55" i="53"/>
  <c r="AM55" i="53"/>
  <c r="AD55" i="53"/>
  <c r="AE55" i="53" s="1"/>
  <c r="BL54" i="53"/>
  <c r="BJ54" i="53"/>
  <c r="BH54" i="53"/>
  <c r="BE54" i="53"/>
  <c r="BC54" i="53"/>
  <c r="BA54" i="53"/>
  <c r="AX54" i="53"/>
  <c r="AV54" i="53"/>
  <c r="AT54" i="53"/>
  <c r="AQ54" i="53"/>
  <c r="AO54" i="53"/>
  <c r="AM54" i="53"/>
  <c r="AD54" i="53"/>
  <c r="AE54" i="53" s="1"/>
  <c r="BL53" i="53"/>
  <c r="BJ53" i="53"/>
  <c r="BH53" i="53"/>
  <c r="BE53" i="53"/>
  <c r="BC53" i="53"/>
  <c r="BA53" i="53"/>
  <c r="AX53" i="53"/>
  <c r="AV53" i="53"/>
  <c r="AT53" i="53"/>
  <c r="AQ53" i="53"/>
  <c r="AO53" i="53"/>
  <c r="AM53" i="53"/>
  <c r="AD53" i="53"/>
  <c r="AE53" i="53" s="1"/>
  <c r="BL52" i="53"/>
  <c r="BJ52" i="53"/>
  <c r="BH52" i="53"/>
  <c r="BE52" i="53"/>
  <c r="BC52" i="53"/>
  <c r="BA52" i="53"/>
  <c r="AX52" i="53"/>
  <c r="AV52" i="53"/>
  <c r="AT52" i="53"/>
  <c r="AQ52" i="53"/>
  <c r="AO52" i="53"/>
  <c r="AM52" i="53"/>
  <c r="AD52" i="53"/>
  <c r="AE52" i="53" s="1"/>
  <c r="BL51" i="53"/>
  <c r="BJ51" i="53"/>
  <c r="BH51" i="53"/>
  <c r="BE51" i="53"/>
  <c r="BC51" i="53"/>
  <c r="BA51" i="53"/>
  <c r="AX51" i="53"/>
  <c r="AV51" i="53"/>
  <c r="AT51" i="53"/>
  <c r="AQ51" i="53"/>
  <c r="AO51" i="53"/>
  <c r="AM51" i="53"/>
  <c r="AD51" i="53"/>
  <c r="AE51" i="53" s="1"/>
  <c r="BL50" i="53"/>
  <c r="BJ50" i="53"/>
  <c r="BH50" i="53"/>
  <c r="BE50" i="53"/>
  <c r="BC50" i="53"/>
  <c r="BA50" i="53"/>
  <c r="AX50" i="53"/>
  <c r="AV50" i="53"/>
  <c r="AT50" i="53"/>
  <c r="AQ50" i="53"/>
  <c r="AO50" i="53"/>
  <c r="AM50" i="53"/>
  <c r="AD50" i="53"/>
  <c r="AE50" i="53" s="1"/>
  <c r="BL19" i="53"/>
  <c r="BJ19" i="53"/>
  <c r="BH19" i="53"/>
  <c r="BE19" i="53"/>
  <c r="BC19" i="53"/>
  <c r="BA19" i="53"/>
  <c r="AX19" i="53"/>
  <c r="AV19" i="53"/>
  <c r="AT19" i="53"/>
  <c r="AQ19" i="53"/>
  <c r="AO19" i="53"/>
  <c r="AM19" i="53"/>
  <c r="AD19" i="53"/>
  <c r="AE19" i="53" s="1"/>
  <c r="BL18" i="53"/>
  <c r="BJ18" i="53"/>
  <c r="BH18" i="53"/>
  <c r="BE18" i="53"/>
  <c r="BC18" i="53"/>
  <c r="BA18" i="53"/>
  <c r="AX18" i="53"/>
  <c r="AV18" i="53"/>
  <c r="AT18" i="53"/>
  <c r="AQ18" i="53"/>
  <c r="AO18" i="53"/>
  <c r="AM18" i="53"/>
  <c r="AD18" i="53"/>
  <c r="AE18" i="53" s="1"/>
  <c r="BL17" i="53"/>
  <c r="BJ17" i="53"/>
  <c r="BH17" i="53"/>
  <c r="BE17" i="53"/>
  <c r="BC17" i="53"/>
  <c r="BA17" i="53"/>
  <c r="AX17" i="53"/>
  <c r="AV17" i="53"/>
  <c r="AT17" i="53"/>
  <c r="AQ17" i="53"/>
  <c r="AO17" i="53"/>
  <c r="AM17" i="53"/>
  <c r="AD17" i="53"/>
  <c r="AE17" i="53" s="1"/>
  <c r="BL16" i="53"/>
  <c r="BJ16" i="53"/>
  <c r="BH16" i="53"/>
  <c r="BE16" i="53"/>
  <c r="BC16" i="53"/>
  <c r="BA16" i="53"/>
  <c r="AX16" i="53"/>
  <c r="AV16" i="53"/>
  <c r="AT16" i="53"/>
  <c r="AQ16" i="53"/>
  <c r="AO16" i="53"/>
  <c r="AM16" i="53"/>
  <c r="AD16" i="53"/>
  <c r="AE16" i="53" s="1"/>
  <c r="BL15" i="53"/>
  <c r="BJ15" i="53"/>
  <c r="BH15" i="53"/>
  <c r="BE15" i="53"/>
  <c r="BC15" i="53"/>
  <c r="BA15" i="53"/>
  <c r="AX15" i="53"/>
  <c r="AV15" i="53"/>
  <c r="AT15" i="53"/>
  <c r="AQ15" i="53"/>
  <c r="AO15" i="53"/>
  <c r="AM15" i="53"/>
  <c r="AD15" i="53"/>
  <c r="AE15" i="53" s="1"/>
  <c r="BL14" i="53"/>
  <c r="BJ14" i="53"/>
  <c r="BH14" i="53"/>
  <c r="BE14" i="53"/>
  <c r="BC14" i="53"/>
  <c r="BA14" i="53"/>
  <c r="AX14" i="53"/>
  <c r="AV14" i="53"/>
  <c r="AT14" i="53"/>
  <c r="AQ14" i="53"/>
  <c r="AO14" i="53"/>
  <c r="AM14" i="53"/>
  <c r="AD14" i="53"/>
  <c r="AE14" i="53" s="1"/>
  <c r="BL13" i="53"/>
  <c r="BJ13" i="53"/>
  <c r="BH13" i="53"/>
  <c r="BE13" i="53"/>
  <c r="BC13" i="53"/>
  <c r="BA13" i="53"/>
  <c r="AX13" i="53"/>
  <c r="AV13" i="53"/>
  <c r="AT13" i="53"/>
  <c r="AQ13" i="53"/>
  <c r="AO13" i="53"/>
  <c r="AM13" i="53"/>
  <c r="AD13" i="53"/>
  <c r="AE13" i="53" s="1"/>
  <c r="BL12" i="53"/>
  <c r="BJ12" i="53"/>
  <c r="BH12" i="53"/>
  <c r="BE12" i="53"/>
  <c r="BC12" i="53"/>
  <c r="BA12" i="53"/>
  <c r="AX12" i="53"/>
  <c r="AV12" i="53"/>
  <c r="AT12" i="53"/>
  <c r="AQ12" i="53"/>
  <c r="AO12" i="53"/>
  <c r="AM12" i="53"/>
  <c r="AD12" i="53"/>
  <c r="AE12" i="53" s="1"/>
  <c r="BL11" i="53"/>
  <c r="BJ11" i="53"/>
  <c r="BH11" i="53"/>
  <c r="BE11" i="53"/>
  <c r="BC11" i="53"/>
  <c r="BA11" i="53"/>
  <c r="AX11" i="53"/>
  <c r="AV11" i="53"/>
  <c r="AT11" i="53"/>
  <c r="AQ11" i="53"/>
  <c r="AO11" i="53"/>
  <c r="AM11" i="53"/>
  <c r="AD11" i="53"/>
  <c r="AE11" i="53" s="1"/>
  <c r="BL10" i="53"/>
  <c r="BJ10" i="53"/>
  <c r="BH10" i="53"/>
  <c r="BE10" i="53"/>
  <c r="BC10" i="53"/>
  <c r="BA10" i="53"/>
  <c r="AX10" i="53"/>
  <c r="AV10" i="53"/>
  <c r="AT10" i="53"/>
  <c r="AQ10" i="53"/>
  <c r="AO10" i="53"/>
  <c r="AM10" i="53"/>
  <c r="AD10" i="53"/>
  <c r="AE10" i="53" s="1"/>
  <c r="BL9" i="53"/>
  <c r="BJ9" i="53"/>
  <c r="BH9" i="53"/>
  <c r="BE9" i="53"/>
  <c r="BC9" i="53"/>
  <c r="BA9" i="53"/>
  <c r="AX9" i="53"/>
  <c r="AV9" i="53"/>
  <c r="AT9" i="53"/>
  <c r="AQ9" i="53"/>
  <c r="AO9" i="53"/>
  <c r="AM9" i="53"/>
  <c r="AD9" i="53"/>
  <c r="AE9" i="53" s="1"/>
  <c r="BL8" i="53"/>
  <c r="BJ8" i="53"/>
  <c r="BH8" i="53"/>
  <c r="BE8" i="53"/>
  <c r="BC8" i="53"/>
  <c r="BA8" i="53"/>
  <c r="AX8" i="53"/>
  <c r="AV8" i="53"/>
  <c r="AT8" i="53"/>
  <c r="AQ8" i="53"/>
  <c r="AO8" i="53"/>
  <c r="AM8" i="53"/>
  <c r="AD8" i="53"/>
  <c r="AE8" i="53" s="1"/>
  <c r="BL7" i="53"/>
  <c r="BJ7" i="53"/>
  <c r="BH7" i="53"/>
  <c r="BE7" i="53"/>
  <c r="BC7" i="53"/>
  <c r="BA7" i="53"/>
  <c r="AX7" i="53"/>
  <c r="AV7" i="53"/>
  <c r="AT7" i="53"/>
  <c r="AQ7" i="53"/>
  <c r="AO7" i="53"/>
  <c r="AM7" i="53"/>
  <c r="AD7" i="53"/>
  <c r="AE7" i="53" s="1"/>
  <c r="BL6" i="53"/>
  <c r="BJ6" i="53"/>
  <c r="BH6" i="53"/>
  <c r="BE6" i="53"/>
  <c r="BC6" i="53"/>
  <c r="BA6" i="53"/>
  <c r="AX6" i="53"/>
  <c r="AV6" i="53"/>
  <c r="AT6" i="53"/>
  <c r="AQ6" i="53"/>
  <c r="AO6" i="53"/>
  <c r="AM6" i="53"/>
  <c r="AD6" i="53"/>
  <c r="AE6" i="53" s="1"/>
  <c r="BL5" i="53"/>
  <c r="BJ5" i="53"/>
  <c r="BH5" i="53"/>
  <c r="BE5" i="53"/>
  <c r="BC5" i="53"/>
  <c r="BA5" i="53"/>
  <c r="AX5" i="53"/>
  <c r="AV5" i="53"/>
  <c r="AT5" i="53"/>
  <c r="AQ5" i="53"/>
  <c r="AO5" i="53"/>
  <c r="AM5" i="53"/>
  <c r="AD5" i="53"/>
  <c r="AE5" i="53" s="1"/>
  <c r="AA151" i="52"/>
  <c r="BL151" i="52" s="1"/>
  <c r="Y151" i="52"/>
  <c r="BJ151" i="52" s="1"/>
  <c r="W151" i="52"/>
  <c r="BH151" i="52" s="1"/>
  <c r="T151" i="52"/>
  <c r="BE151" i="52" s="1"/>
  <c r="R151" i="52"/>
  <c r="BC151" i="52" s="1"/>
  <c r="P151" i="52"/>
  <c r="BA151" i="52" s="1"/>
  <c r="M151" i="52"/>
  <c r="AX151" i="52" s="1"/>
  <c r="K151" i="52"/>
  <c r="AV151" i="52" s="1"/>
  <c r="I151" i="52"/>
  <c r="AT151" i="52" s="1"/>
  <c r="F151" i="52"/>
  <c r="AQ151" i="52" s="1"/>
  <c r="D151" i="52"/>
  <c r="AO151" i="52" s="1"/>
  <c r="B151" i="52"/>
  <c r="AA150" i="52"/>
  <c r="BL150" i="52" s="1"/>
  <c r="Y150" i="52"/>
  <c r="BJ150" i="52" s="1"/>
  <c r="W150" i="52"/>
  <c r="BH150" i="52" s="1"/>
  <c r="T150" i="52"/>
  <c r="BE150" i="52" s="1"/>
  <c r="R150" i="52"/>
  <c r="BC150" i="52" s="1"/>
  <c r="P150" i="52"/>
  <c r="BA150" i="52" s="1"/>
  <c r="M150" i="52"/>
  <c r="AX150" i="52" s="1"/>
  <c r="K150" i="52"/>
  <c r="AV150" i="52" s="1"/>
  <c r="I150" i="52"/>
  <c r="AT150" i="52" s="1"/>
  <c r="F150" i="52"/>
  <c r="AQ150" i="52" s="1"/>
  <c r="D150" i="52"/>
  <c r="AO150" i="52" s="1"/>
  <c r="B150" i="52"/>
  <c r="AA149" i="52"/>
  <c r="BL149" i="52" s="1"/>
  <c r="Y149" i="52"/>
  <c r="BJ149" i="52" s="1"/>
  <c r="W149" i="52"/>
  <c r="BH149" i="52" s="1"/>
  <c r="T149" i="52"/>
  <c r="BE149" i="52" s="1"/>
  <c r="R149" i="52"/>
  <c r="BC149" i="52" s="1"/>
  <c r="P149" i="52"/>
  <c r="BA149" i="52" s="1"/>
  <c r="M149" i="52"/>
  <c r="AX149" i="52" s="1"/>
  <c r="K149" i="52"/>
  <c r="AV149" i="52" s="1"/>
  <c r="I149" i="52"/>
  <c r="AT149" i="52" s="1"/>
  <c r="F149" i="52"/>
  <c r="AQ149" i="52" s="1"/>
  <c r="D149" i="52"/>
  <c r="AO149" i="52" s="1"/>
  <c r="B149" i="52"/>
  <c r="AM149" i="52" s="1"/>
  <c r="AA148" i="52"/>
  <c r="BL148" i="52" s="1"/>
  <c r="Y148" i="52"/>
  <c r="BJ148" i="52" s="1"/>
  <c r="W148" i="52"/>
  <c r="BH148" i="52" s="1"/>
  <c r="T148" i="52"/>
  <c r="BE148" i="52" s="1"/>
  <c r="R148" i="52"/>
  <c r="BC148" i="52" s="1"/>
  <c r="P148" i="52"/>
  <c r="BA148" i="52" s="1"/>
  <c r="M148" i="52"/>
  <c r="AX148" i="52" s="1"/>
  <c r="K148" i="52"/>
  <c r="AV148" i="52" s="1"/>
  <c r="I148" i="52"/>
  <c r="AT148" i="52" s="1"/>
  <c r="F148" i="52"/>
  <c r="AQ148" i="52" s="1"/>
  <c r="D148" i="52"/>
  <c r="B148" i="52"/>
  <c r="AM148" i="52" s="1"/>
  <c r="AA147" i="52"/>
  <c r="BL147" i="52" s="1"/>
  <c r="Y147" i="52"/>
  <c r="BJ147" i="52" s="1"/>
  <c r="W147" i="52"/>
  <c r="BH147" i="52" s="1"/>
  <c r="T147" i="52"/>
  <c r="BE147" i="52" s="1"/>
  <c r="R147" i="52"/>
  <c r="BC147" i="52" s="1"/>
  <c r="P147" i="52"/>
  <c r="BA147" i="52" s="1"/>
  <c r="M147" i="52"/>
  <c r="AX147" i="52" s="1"/>
  <c r="K147" i="52"/>
  <c r="AV147" i="52" s="1"/>
  <c r="I147" i="52"/>
  <c r="AT147" i="52" s="1"/>
  <c r="F147" i="52"/>
  <c r="AQ147" i="52" s="1"/>
  <c r="D147" i="52"/>
  <c r="AO147" i="52" s="1"/>
  <c r="B147" i="52"/>
  <c r="AM147" i="52" s="1"/>
  <c r="AA146" i="52"/>
  <c r="BL146" i="52" s="1"/>
  <c r="Y146" i="52"/>
  <c r="BJ146" i="52" s="1"/>
  <c r="W146" i="52"/>
  <c r="BH146" i="52" s="1"/>
  <c r="T146" i="52"/>
  <c r="BE146" i="52" s="1"/>
  <c r="R146" i="52"/>
  <c r="BC146" i="52" s="1"/>
  <c r="P146" i="52"/>
  <c r="BA146" i="52" s="1"/>
  <c r="M146" i="52"/>
  <c r="AX146" i="52" s="1"/>
  <c r="K146" i="52"/>
  <c r="AV146" i="52" s="1"/>
  <c r="I146" i="52"/>
  <c r="AT146" i="52" s="1"/>
  <c r="F146" i="52"/>
  <c r="AQ146" i="52" s="1"/>
  <c r="D146" i="52"/>
  <c r="AO146" i="52" s="1"/>
  <c r="B146" i="52"/>
  <c r="AA145" i="52"/>
  <c r="BL145" i="52" s="1"/>
  <c r="Y145" i="52"/>
  <c r="BJ145" i="52" s="1"/>
  <c r="W145" i="52"/>
  <c r="BH145" i="52" s="1"/>
  <c r="T145" i="52"/>
  <c r="BE145" i="52" s="1"/>
  <c r="R145" i="52"/>
  <c r="BC145" i="52" s="1"/>
  <c r="P145" i="52"/>
  <c r="BA145" i="52" s="1"/>
  <c r="M145" i="52"/>
  <c r="AX145" i="52" s="1"/>
  <c r="K145" i="52"/>
  <c r="AV145" i="52" s="1"/>
  <c r="I145" i="52"/>
  <c r="AT145" i="52" s="1"/>
  <c r="F145" i="52"/>
  <c r="AQ145" i="52" s="1"/>
  <c r="D145" i="52"/>
  <c r="AO145" i="52" s="1"/>
  <c r="B145" i="52"/>
  <c r="AM145" i="52" s="1"/>
  <c r="AA144" i="52"/>
  <c r="BL144" i="52" s="1"/>
  <c r="Y144" i="52"/>
  <c r="BJ144" i="52" s="1"/>
  <c r="W144" i="52"/>
  <c r="BH144" i="52" s="1"/>
  <c r="T144" i="52"/>
  <c r="BE144" i="52" s="1"/>
  <c r="R144" i="52"/>
  <c r="BC144" i="52" s="1"/>
  <c r="P144" i="52"/>
  <c r="BA144" i="52" s="1"/>
  <c r="M144" i="52"/>
  <c r="AX144" i="52" s="1"/>
  <c r="K144" i="52"/>
  <c r="AV144" i="52" s="1"/>
  <c r="I144" i="52"/>
  <c r="AT144" i="52" s="1"/>
  <c r="F144" i="52"/>
  <c r="AQ144" i="52" s="1"/>
  <c r="U44" i="33" s="1"/>
  <c r="D144" i="52"/>
  <c r="AO144" i="52" s="1"/>
  <c r="T44" i="33" s="1"/>
  <c r="B144" i="52"/>
  <c r="AM144" i="52" s="1"/>
  <c r="S44" i="33" s="1"/>
  <c r="AA143" i="52"/>
  <c r="BL143" i="52" s="1"/>
  <c r="Y143" i="52"/>
  <c r="BJ143" i="52" s="1"/>
  <c r="W143" i="52"/>
  <c r="BH143" i="52" s="1"/>
  <c r="T143" i="52"/>
  <c r="BE143" i="52" s="1"/>
  <c r="R143" i="52"/>
  <c r="BC143" i="52" s="1"/>
  <c r="P143" i="52"/>
  <c r="BA143" i="52" s="1"/>
  <c r="M143" i="52"/>
  <c r="AX143" i="52" s="1"/>
  <c r="K143" i="52"/>
  <c r="AV143" i="52" s="1"/>
  <c r="I143" i="52"/>
  <c r="AT143" i="52" s="1"/>
  <c r="F143" i="52"/>
  <c r="AQ143" i="52" s="1"/>
  <c r="U43" i="33" s="1"/>
  <c r="D143" i="52"/>
  <c r="AO143" i="52" s="1"/>
  <c r="T43" i="33" s="1"/>
  <c r="B143" i="52"/>
  <c r="AA142" i="52"/>
  <c r="BL142" i="52" s="1"/>
  <c r="Y142" i="52"/>
  <c r="BJ142" i="52" s="1"/>
  <c r="W142" i="52"/>
  <c r="BH142" i="52" s="1"/>
  <c r="T142" i="52"/>
  <c r="BE142" i="52" s="1"/>
  <c r="R142" i="52"/>
  <c r="BC142" i="52" s="1"/>
  <c r="P142" i="52"/>
  <c r="BA142" i="52" s="1"/>
  <c r="M142" i="52"/>
  <c r="AX142" i="52" s="1"/>
  <c r="K142" i="52"/>
  <c r="AV142" i="52" s="1"/>
  <c r="I142" i="52"/>
  <c r="AT142" i="52" s="1"/>
  <c r="F142" i="52"/>
  <c r="AQ142" i="52" s="1"/>
  <c r="U42" i="33" s="1"/>
  <c r="D142" i="52"/>
  <c r="AO142" i="52" s="1"/>
  <c r="T42" i="33" s="1"/>
  <c r="B142" i="52"/>
  <c r="AM142" i="52" s="1"/>
  <c r="S42" i="33" s="1"/>
  <c r="AA141" i="52"/>
  <c r="BL141" i="52" s="1"/>
  <c r="Y141" i="52"/>
  <c r="BJ141" i="52" s="1"/>
  <c r="W141" i="52"/>
  <c r="BH141" i="52" s="1"/>
  <c r="T141" i="52"/>
  <c r="BE141" i="52" s="1"/>
  <c r="R141" i="52"/>
  <c r="BC141" i="52" s="1"/>
  <c r="P141" i="52"/>
  <c r="BA141" i="52" s="1"/>
  <c r="M141" i="52"/>
  <c r="AX141" i="52" s="1"/>
  <c r="K141" i="52"/>
  <c r="AV141" i="52" s="1"/>
  <c r="I141" i="52"/>
  <c r="AT141" i="52" s="1"/>
  <c r="F141" i="52"/>
  <c r="AQ141" i="52" s="1"/>
  <c r="U41" i="33" s="1"/>
  <c r="D141" i="52"/>
  <c r="AO141" i="52" s="1"/>
  <c r="T41" i="33" s="1"/>
  <c r="B141" i="52"/>
  <c r="AM141" i="52" s="1"/>
  <c r="S41" i="33" s="1"/>
  <c r="AA140" i="52"/>
  <c r="BL140" i="52" s="1"/>
  <c r="Y140" i="52"/>
  <c r="BJ140" i="52" s="1"/>
  <c r="W140" i="52"/>
  <c r="BH140" i="52" s="1"/>
  <c r="T140" i="52"/>
  <c r="BE140" i="52" s="1"/>
  <c r="R140" i="52"/>
  <c r="BC140" i="52" s="1"/>
  <c r="P140" i="52"/>
  <c r="BA140" i="52" s="1"/>
  <c r="M140" i="52"/>
  <c r="AX140" i="52" s="1"/>
  <c r="K140" i="52"/>
  <c r="AV140" i="52" s="1"/>
  <c r="I140" i="52"/>
  <c r="AT140" i="52" s="1"/>
  <c r="F140" i="52"/>
  <c r="AQ140" i="52" s="1"/>
  <c r="U40" i="33" s="1"/>
  <c r="D140" i="52"/>
  <c r="B140" i="52"/>
  <c r="AM140" i="52" s="1"/>
  <c r="S40" i="33" s="1"/>
  <c r="AA139" i="52"/>
  <c r="BL139" i="52" s="1"/>
  <c r="Y139" i="52"/>
  <c r="BJ139" i="52" s="1"/>
  <c r="W139" i="52"/>
  <c r="BH139" i="52" s="1"/>
  <c r="T139" i="52"/>
  <c r="BE139" i="52" s="1"/>
  <c r="R139" i="52"/>
  <c r="BC139" i="52" s="1"/>
  <c r="P139" i="52"/>
  <c r="BA139" i="52" s="1"/>
  <c r="M139" i="52"/>
  <c r="AX139" i="52" s="1"/>
  <c r="K139" i="52"/>
  <c r="AV139" i="52" s="1"/>
  <c r="I139" i="52"/>
  <c r="AT139" i="52" s="1"/>
  <c r="F139" i="52"/>
  <c r="AQ139" i="52" s="1"/>
  <c r="U39" i="33" s="1"/>
  <c r="D139" i="52"/>
  <c r="AO139" i="52" s="1"/>
  <c r="T39" i="33" s="1"/>
  <c r="B139" i="52"/>
  <c r="AM139" i="52" s="1"/>
  <c r="S39" i="33" s="1"/>
  <c r="AA138" i="52"/>
  <c r="BL138" i="52" s="1"/>
  <c r="Y138" i="52"/>
  <c r="BJ138" i="52" s="1"/>
  <c r="W138" i="52"/>
  <c r="BH138" i="52" s="1"/>
  <c r="T138" i="52"/>
  <c r="BE138" i="52" s="1"/>
  <c r="R138" i="52"/>
  <c r="BC138" i="52" s="1"/>
  <c r="P138" i="52"/>
  <c r="BA138" i="52" s="1"/>
  <c r="M138" i="52"/>
  <c r="AX138" i="52" s="1"/>
  <c r="K138" i="52"/>
  <c r="AV138" i="52" s="1"/>
  <c r="I138" i="52"/>
  <c r="AT138" i="52" s="1"/>
  <c r="F138" i="52"/>
  <c r="AQ138" i="52" s="1"/>
  <c r="U38" i="33" s="1"/>
  <c r="D138" i="52"/>
  <c r="AO138" i="52" s="1"/>
  <c r="T38" i="33" s="1"/>
  <c r="B138" i="52"/>
  <c r="AA137" i="52"/>
  <c r="BL137" i="52" s="1"/>
  <c r="Y137" i="52"/>
  <c r="W137" i="52"/>
  <c r="BH137" i="52" s="1"/>
  <c r="T137" i="52"/>
  <c r="BE137" i="52" s="1"/>
  <c r="R137" i="52"/>
  <c r="P137" i="52"/>
  <c r="BA137" i="52" s="1"/>
  <c r="M137" i="52"/>
  <c r="AX137" i="52" s="1"/>
  <c r="K137" i="52"/>
  <c r="I137" i="52"/>
  <c r="AT137" i="52" s="1"/>
  <c r="F137" i="52"/>
  <c r="D137" i="52"/>
  <c r="AO137" i="52" s="1"/>
  <c r="T37" i="33" s="1"/>
  <c r="B137" i="52"/>
  <c r="AM137" i="52" s="1"/>
  <c r="S37" i="33" s="1"/>
  <c r="BL108" i="52"/>
  <c r="Q26" i="27" s="1"/>
  <c r="R26" i="37" s="1"/>
  <c r="BJ108" i="52"/>
  <c r="P26" i="27" s="1"/>
  <c r="Q26" i="37" s="1"/>
  <c r="BH108" i="52"/>
  <c r="O26" i="27" s="1"/>
  <c r="P26" i="37" s="1"/>
  <c r="BE108" i="52"/>
  <c r="N26" i="27" s="1"/>
  <c r="O26" i="37" s="1"/>
  <c r="BC108" i="52"/>
  <c r="M26" i="27" s="1"/>
  <c r="N26" i="37" s="1"/>
  <c r="BA108" i="52"/>
  <c r="L26" i="27" s="1"/>
  <c r="M26" i="37" s="1"/>
  <c r="AX108" i="52"/>
  <c r="K26" i="27" s="1"/>
  <c r="L26" i="37" s="1"/>
  <c r="AV108" i="52"/>
  <c r="J26" i="27" s="1"/>
  <c r="K26" i="37" s="1"/>
  <c r="AT108" i="52"/>
  <c r="I26" i="27" s="1"/>
  <c r="J26" i="37" s="1"/>
  <c r="AQ108" i="52"/>
  <c r="T26" i="26" s="1"/>
  <c r="AO108" i="52"/>
  <c r="S26" i="26" s="1"/>
  <c r="AM108" i="52"/>
  <c r="R26" i="26" s="1"/>
  <c r="S26" i="33" s="1"/>
  <c r="AD108" i="52"/>
  <c r="AE108" i="52" s="1"/>
  <c r="BL107" i="52"/>
  <c r="Q25" i="27" s="1"/>
  <c r="R25" i="37" s="1"/>
  <c r="BJ107" i="52"/>
  <c r="P25" i="27" s="1"/>
  <c r="Q25" i="37" s="1"/>
  <c r="BH107" i="52"/>
  <c r="O25" i="27" s="1"/>
  <c r="P25" i="37" s="1"/>
  <c r="BE107" i="52"/>
  <c r="N25" i="27" s="1"/>
  <c r="O25" i="37" s="1"/>
  <c r="BC107" i="52"/>
  <c r="M25" i="27" s="1"/>
  <c r="N25" i="37" s="1"/>
  <c r="BA107" i="52"/>
  <c r="L25" i="27" s="1"/>
  <c r="M25" i="37" s="1"/>
  <c r="AX107" i="52"/>
  <c r="K25" i="27" s="1"/>
  <c r="L25" i="37" s="1"/>
  <c r="AV107" i="52"/>
  <c r="J25" i="27" s="1"/>
  <c r="K25" i="37" s="1"/>
  <c r="AT107" i="52"/>
  <c r="I25" i="27" s="1"/>
  <c r="J25" i="37" s="1"/>
  <c r="AQ107" i="52"/>
  <c r="T25" i="26" s="1"/>
  <c r="AO107" i="52"/>
  <c r="S25" i="26" s="1"/>
  <c r="T25" i="33" s="1"/>
  <c r="AM107" i="52"/>
  <c r="R25" i="26" s="1"/>
  <c r="AD107" i="52"/>
  <c r="AE107" i="52" s="1"/>
  <c r="BL106" i="52"/>
  <c r="Q24" i="27" s="1"/>
  <c r="R24" i="37" s="1"/>
  <c r="BJ106" i="52"/>
  <c r="P24" i="27" s="1"/>
  <c r="Q24" i="37" s="1"/>
  <c r="BH106" i="52"/>
  <c r="O24" i="27" s="1"/>
  <c r="P24" i="37" s="1"/>
  <c r="BE106" i="52"/>
  <c r="N24" i="27" s="1"/>
  <c r="O24" i="37" s="1"/>
  <c r="BC106" i="52"/>
  <c r="M24" i="27" s="1"/>
  <c r="N24" i="37" s="1"/>
  <c r="BA106" i="52"/>
  <c r="L24" i="27" s="1"/>
  <c r="M24" i="37" s="1"/>
  <c r="AX106" i="52"/>
  <c r="K24" i="27" s="1"/>
  <c r="L24" i="37" s="1"/>
  <c r="AV106" i="52"/>
  <c r="J24" i="27" s="1"/>
  <c r="K24" i="37" s="1"/>
  <c r="AT106" i="52"/>
  <c r="I24" i="27" s="1"/>
  <c r="J24" i="37" s="1"/>
  <c r="AQ106" i="52"/>
  <c r="T24" i="26" s="1"/>
  <c r="H24" i="27" s="1"/>
  <c r="I24" i="37" s="1"/>
  <c r="AO106" i="52"/>
  <c r="S24" i="26" s="1"/>
  <c r="AM106" i="52"/>
  <c r="R24" i="26" s="1"/>
  <c r="AD106" i="52"/>
  <c r="AE106" i="52" s="1"/>
  <c r="BL105" i="52"/>
  <c r="Q23" i="27" s="1"/>
  <c r="R23" i="37" s="1"/>
  <c r="BJ105" i="52"/>
  <c r="P23" i="27" s="1"/>
  <c r="Q23" i="37" s="1"/>
  <c r="BH105" i="52"/>
  <c r="O23" i="27" s="1"/>
  <c r="P23" i="37" s="1"/>
  <c r="BE105" i="52"/>
  <c r="N23" i="27" s="1"/>
  <c r="O23" i="37" s="1"/>
  <c r="BC105" i="52"/>
  <c r="M23" i="27" s="1"/>
  <c r="N23" i="37" s="1"/>
  <c r="BA105" i="52"/>
  <c r="L23" i="27" s="1"/>
  <c r="M23" i="37" s="1"/>
  <c r="AX105" i="52"/>
  <c r="K23" i="27" s="1"/>
  <c r="L23" i="37" s="1"/>
  <c r="AV105" i="52"/>
  <c r="J23" i="27" s="1"/>
  <c r="K23" i="37" s="1"/>
  <c r="AT105" i="52"/>
  <c r="I23" i="27" s="1"/>
  <c r="J23" i="37" s="1"/>
  <c r="AQ105" i="52"/>
  <c r="T23" i="26" s="1"/>
  <c r="AO105" i="52"/>
  <c r="S23" i="26" s="1"/>
  <c r="AM105" i="52"/>
  <c r="R23" i="26" s="1"/>
  <c r="AD105" i="52"/>
  <c r="AE105" i="52" s="1"/>
  <c r="BL104" i="52"/>
  <c r="Q22" i="27" s="1"/>
  <c r="R22" i="37" s="1"/>
  <c r="BJ104" i="52"/>
  <c r="P22" i="27" s="1"/>
  <c r="Q22" i="37" s="1"/>
  <c r="BH104" i="52"/>
  <c r="O22" i="27" s="1"/>
  <c r="P22" i="37" s="1"/>
  <c r="BE104" i="52"/>
  <c r="N22" i="27" s="1"/>
  <c r="O22" i="37" s="1"/>
  <c r="BC104" i="52"/>
  <c r="M22" i="27" s="1"/>
  <c r="N22" i="37" s="1"/>
  <c r="BA104" i="52"/>
  <c r="L22" i="27" s="1"/>
  <c r="M22" i="37" s="1"/>
  <c r="AX104" i="52"/>
  <c r="K22" i="27" s="1"/>
  <c r="L22" i="37" s="1"/>
  <c r="AV104" i="52"/>
  <c r="J22" i="27" s="1"/>
  <c r="K22" i="37" s="1"/>
  <c r="AT104" i="52"/>
  <c r="I22" i="27" s="1"/>
  <c r="J22" i="37" s="1"/>
  <c r="AQ104" i="52"/>
  <c r="T22" i="26" s="1"/>
  <c r="AO104" i="52"/>
  <c r="S22" i="26" s="1"/>
  <c r="AM104" i="52"/>
  <c r="R22" i="26" s="1"/>
  <c r="AD104" i="52"/>
  <c r="AE104" i="52" s="1"/>
  <c r="BL103" i="52"/>
  <c r="Q21" i="27" s="1"/>
  <c r="R21" i="37" s="1"/>
  <c r="BJ103" i="52"/>
  <c r="P21" i="27" s="1"/>
  <c r="Q21" i="37" s="1"/>
  <c r="BH103" i="52"/>
  <c r="O21" i="27" s="1"/>
  <c r="P21" i="37" s="1"/>
  <c r="BE103" i="52"/>
  <c r="N21" i="27" s="1"/>
  <c r="O21" i="37" s="1"/>
  <c r="BC103" i="52"/>
  <c r="M21" i="27" s="1"/>
  <c r="N21" i="37" s="1"/>
  <c r="BA103" i="52"/>
  <c r="L21" i="27" s="1"/>
  <c r="M21" i="37" s="1"/>
  <c r="AX103" i="52"/>
  <c r="K21" i="27" s="1"/>
  <c r="L21" i="37" s="1"/>
  <c r="AV103" i="52"/>
  <c r="J21" i="27" s="1"/>
  <c r="K21" i="37" s="1"/>
  <c r="AT103" i="52"/>
  <c r="I21" i="27" s="1"/>
  <c r="J21" i="37" s="1"/>
  <c r="AQ103" i="52"/>
  <c r="T21" i="26" s="1"/>
  <c r="AO103" i="52"/>
  <c r="S21" i="26" s="1"/>
  <c r="AM103" i="52"/>
  <c r="R21" i="26" s="1"/>
  <c r="AD103" i="52"/>
  <c r="AE103" i="52" s="1"/>
  <c r="BL102" i="52"/>
  <c r="Q20" i="27" s="1"/>
  <c r="R20" i="37" s="1"/>
  <c r="BJ102" i="52"/>
  <c r="P20" i="27" s="1"/>
  <c r="Q20" i="37" s="1"/>
  <c r="BH102" i="52"/>
  <c r="O20" i="27" s="1"/>
  <c r="P20" i="37" s="1"/>
  <c r="BE102" i="52"/>
  <c r="N20" i="27" s="1"/>
  <c r="O20" i="37" s="1"/>
  <c r="BC102" i="52"/>
  <c r="M20" i="27" s="1"/>
  <c r="N20" i="37" s="1"/>
  <c r="BA102" i="52"/>
  <c r="L20" i="27" s="1"/>
  <c r="M20" i="37" s="1"/>
  <c r="AX102" i="52"/>
  <c r="K20" i="27" s="1"/>
  <c r="L20" i="37" s="1"/>
  <c r="AV102" i="52"/>
  <c r="J20" i="27" s="1"/>
  <c r="K20" i="37" s="1"/>
  <c r="AT102" i="52"/>
  <c r="I20" i="27" s="1"/>
  <c r="J20" i="37" s="1"/>
  <c r="AQ102" i="52"/>
  <c r="T20" i="26" s="1"/>
  <c r="AO102" i="52"/>
  <c r="S20" i="26" s="1"/>
  <c r="AM102" i="52"/>
  <c r="R20" i="26" s="1"/>
  <c r="AD102" i="52"/>
  <c r="AE102" i="52" s="1"/>
  <c r="BL101" i="52"/>
  <c r="Q19" i="27" s="1"/>
  <c r="R19" i="37" s="1"/>
  <c r="BJ101" i="52"/>
  <c r="P19" i="27" s="1"/>
  <c r="Q19" i="37" s="1"/>
  <c r="BH101" i="52"/>
  <c r="O19" i="27" s="1"/>
  <c r="P19" i="37" s="1"/>
  <c r="BE101" i="52"/>
  <c r="N19" i="27" s="1"/>
  <c r="O19" i="37" s="1"/>
  <c r="BC101" i="52"/>
  <c r="M19" i="27" s="1"/>
  <c r="N19" i="37" s="1"/>
  <c r="BA101" i="52"/>
  <c r="L19" i="27" s="1"/>
  <c r="M19" i="37" s="1"/>
  <c r="AX101" i="52"/>
  <c r="K19" i="27" s="1"/>
  <c r="L19" i="37" s="1"/>
  <c r="AV101" i="52"/>
  <c r="J19" i="27" s="1"/>
  <c r="K19" i="37" s="1"/>
  <c r="AT101" i="52"/>
  <c r="I19" i="27" s="1"/>
  <c r="J19" i="37" s="1"/>
  <c r="AQ101" i="52"/>
  <c r="T19" i="26" s="1"/>
  <c r="AO101" i="52"/>
  <c r="S19" i="26" s="1"/>
  <c r="AM101" i="52"/>
  <c r="R19" i="26" s="1"/>
  <c r="AD101" i="52"/>
  <c r="AE101" i="52" s="1"/>
  <c r="BL100" i="52"/>
  <c r="Q18" i="27" s="1"/>
  <c r="R18" i="37" s="1"/>
  <c r="BJ100" i="52"/>
  <c r="P18" i="27" s="1"/>
  <c r="Q18" i="37" s="1"/>
  <c r="BH100" i="52"/>
  <c r="O18" i="27" s="1"/>
  <c r="P18" i="37" s="1"/>
  <c r="BE100" i="52"/>
  <c r="N18" i="27" s="1"/>
  <c r="O18" i="37" s="1"/>
  <c r="BC100" i="52"/>
  <c r="M18" i="27" s="1"/>
  <c r="N18" i="37" s="1"/>
  <c r="BA100" i="52"/>
  <c r="L18" i="27" s="1"/>
  <c r="M18" i="37" s="1"/>
  <c r="AX100" i="52"/>
  <c r="K18" i="27" s="1"/>
  <c r="L18" i="37" s="1"/>
  <c r="AV100" i="52"/>
  <c r="J18" i="27" s="1"/>
  <c r="K18" i="37" s="1"/>
  <c r="AT100" i="52"/>
  <c r="I18" i="27" s="1"/>
  <c r="J18" i="37" s="1"/>
  <c r="AQ100" i="52"/>
  <c r="T18" i="26" s="1"/>
  <c r="AO100" i="52"/>
  <c r="S18" i="26" s="1"/>
  <c r="AM100" i="52"/>
  <c r="R18" i="26" s="1"/>
  <c r="S18" i="33" s="1"/>
  <c r="AD100" i="52"/>
  <c r="AE100" i="52" s="1"/>
  <c r="BL99" i="52"/>
  <c r="Q17" i="27" s="1"/>
  <c r="R17" i="37" s="1"/>
  <c r="BJ99" i="52"/>
  <c r="P17" i="27" s="1"/>
  <c r="Q17" i="37" s="1"/>
  <c r="BH99" i="52"/>
  <c r="O17" i="27" s="1"/>
  <c r="P17" i="37" s="1"/>
  <c r="BE99" i="52"/>
  <c r="N17" i="27" s="1"/>
  <c r="O17" i="37" s="1"/>
  <c r="BC99" i="52"/>
  <c r="M17" i="27" s="1"/>
  <c r="N17" i="37" s="1"/>
  <c r="BA99" i="52"/>
  <c r="L17" i="27" s="1"/>
  <c r="M17" i="37" s="1"/>
  <c r="AX99" i="52"/>
  <c r="K17" i="27" s="1"/>
  <c r="L17" i="37" s="1"/>
  <c r="AV99" i="52"/>
  <c r="J17" i="27" s="1"/>
  <c r="K17" i="37" s="1"/>
  <c r="AT99" i="52"/>
  <c r="I17" i="27" s="1"/>
  <c r="J17" i="37" s="1"/>
  <c r="AQ99" i="52"/>
  <c r="T17" i="26" s="1"/>
  <c r="AO99" i="52"/>
  <c r="S17" i="26" s="1"/>
  <c r="T17" i="33" s="1"/>
  <c r="AM99" i="52"/>
  <c r="R17" i="26" s="1"/>
  <c r="AD99" i="52"/>
  <c r="AE99" i="52" s="1"/>
  <c r="BL98" i="52"/>
  <c r="Q16" i="27" s="1"/>
  <c r="R16" i="37" s="1"/>
  <c r="BJ98" i="52"/>
  <c r="P16" i="27" s="1"/>
  <c r="Q16" i="37" s="1"/>
  <c r="BH98" i="52"/>
  <c r="O16" i="27" s="1"/>
  <c r="P16" i="37" s="1"/>
  <c r="BE98" i="52"/>
  <c r="N16" i="27" s="1"/>
  <c r="O16" i="37" s="1"/>
  <c r="BC98" i="52"/>
  <c r="M16" i="27" s="1"/>
  <c r="N16" i="37" s="1"/>
  <c r="BA98" i="52"/>
  <c r="L16" i="27" s="1"/>
  <c r="M16" i="37" s="1"/>
  <c r="AX98" i="52"/>
  <c r="K16" i="27" s="1"/>
  <c r="L16" i="37" s="1"/>
  <c r="AV98" i="52"/>
  <c r="J16" i="27" s="1"/>
  <c r="K16" i="37" s="1"/>
  <c r="AT98" i="52"/>
  <c r="I16" i="27" s="1"/>
  <c r="J16" i="37" s="1"/>
  <c r="AQ98" i="52"/>
  <c r="T16" i="26" s="1"/>
  <c r="U16" i="33" s="1"/>
  <c r="AO98" i="52"/>
  <c r="S16" i="26" s="1"/>
  <c r="AM98" i="52"/>
  <c r="R16" i="26" s="1"/>
  <c r="AD98" i="52"/>
  <c r="AE98" i="52" s="1"/>
  <c r="BL97" i="52"/>
  <c r="Q15" i="27" s="1"/>
  <c r="R15" i="37" s="1"/>
  <c r="BJ97" i="52"/>
  <c r="P15" i="27" s="1"/>
  <c r="Q15" i="37" s="1"/>
  <c r="BH97" i="52"/>
  <c r="O15" i="27" s="1"/>
  <c r="P15" i="37" s="1"/>
  <c r="BE97" i="52"/>
  <c r="N15" i="27" s="1"/>
  <c r="O15" i="37" s="1"/>
  <c r="BC97" i="52"/>
  <c r="M15" i="27" s="1"/>
  <c r="N15" i="37" s="1"/>
  <c r="BA97" i="52"/>
  <c r="L15" i="27" s="1"/>
  <c r="M15" i="37" s="1"/>
  <c r="AX97" i="52"/>
  <c r="K15" i="27" s="1"/>
  <c r="L15" i="37" s="1"/>
  <c r="AV97" i="52"/>
  <c r="J15" i="27" s="1"/>
  <c r="K15" i="37" s="1"/>
  <c r="AT97" i="52"/>
  <c r="I15" i="27" s="1"/>
  <c r="J15" i="37" s="1"/>
  <c r="AQ97" i="52"/>
  <c r="T15" i="26" s="1"/>
  <c r="AO97" i="52"/>
  <c r="S15" i="26" s="1"/>
  <c r="AM97" i="52"/>
  <c r="R15" i="26" s="1"/>
  <c r="AD97" i="52"/>
  <c r="AE97" i="52" s="1"/>
  <c r="BL96" i="52"/>
  <c r="Q14" i="27" s="1"/>
  <c r="R14" i="37" s="1"/>
  <c r="BJ96" i="52"/>
  <c r="P14" i="27" s="1"/>
  <c r="Q14" i="37" s="1"/>
  <c r="BH96" i="52"/>
  <c r="O14" i="27" s="1"/>
  <c r="P14" i="37" s="1"/>
  <c r="BE96" i="52"/>
  <c r="N14" i="27" s="1"/>
  <c r="O14" i="37" s="1"/>
  <c r="BC96" i="52"/>
  <c r="M14" i="27" s="1"/>
  <c r="N14" i="37" s="1"/>
  <c r="BA96" i="52"/>
  <c r="L14" i="27" s="1"/>
  <c r="M14" i="37" s="1"/>
  <c r="AX96" i="52"/>
  <c r="K14" i="27" s="1"/>
  <c r="L14" i="37" s="1"/>
  <c r="AV96" i="52"/>
  <c r="J14" i="27" s="1"/>
  <c r="K14" i="37" s="1"/>
  <c r="AT96" i="52"/>
  <c r="I14" i="27" s="1"/>
  <c r="J14" i="37" s="1"/>
  <c r="AQ96" i="52"/>
  <c r="T14" i="26" s="1"/>
  <c r="AO96" i="52"/>
  <c r="S14" i="26" s="1"/>
  <c r="AM96" i="52"/>
  <c r="R14" i="26" s="1"/>
  <c r="AD96" i="52"/>
  <c r="AE96" i="52" s="1"/>
  <c r="BL95" i="52"/>
  <c r="Q13" i="27" s="1"/>
  <c r="R13" i="37" s="1"/>
  <c r="BJ95" i="52"/>
  <c r="P13" i="27" s="1"/>
  <c r="Q13" i="37" s="1"/>
  <c r="BH95" i="52"/>
  <c r="O13" i="27" s="1"/>
  <c r="P13" i="37" s="1"/>
  <c r="BE95" i="52"/>
  <c r="N13" i="27" s="1"/>
  <c r="O13" i="37" s="1"/>
  <c r="BC95" i="52"/>
  <c r="M13" i="27" s="1"/>
  <c r="N13" i="37" s="1"/>
  <c r="BA95" i="52"/>
  <c r="L13" i="27" s="1"/>
  <c r="M13" i="37" s="1"/>
  <c r="AX95" i="52"/>
  <c r="K13" i="27" s="1"/>
  <c r="L13" i="37" s="1"/>
  <c r="AV95" i="52"/>
  <c r="J13" i="27" s="1"/>
  <c r="K13" i="37" s="1"/>
  <c r="AT95" i="52"/>
  <c r="I13" i="27" s="1"/>
  <c r="J13" i="37" s="1"/>
  <c r="AQ95" i="52"/>
  <c r="T13" i="26" s="1"/>
  <c r="AO95" i="52"/>
  <c r="S13" i="26" s="1"/>
  <c r="AM95" i="52"/>
  <c r="R13" i="26" s="1"/>
  <c r="AD95" i="52"/>
  <c r="AE95" i="52" s="1"/>
  <c r="BL94" i="52"/>
  <c r="Q12" i="27" s="1"/>
  <c r="BJ94" i="52"/>
  <c r="P12" i="27" s="1"/>
  <c r="BH94" i="52"/>
  <c r="O12" i="27" s="1"/>
  <c r="BE94" i="52"/>
  <c r="N12" i="27" s="1"/>
  <c r="BC94" i="52"/>
  <c r="M12" i="27" s="1"/>
  <c r="BA94" i="52"/>
  <c r="L12" i="27" s="1"/>
  <c r="AX94" i="52"/>
  <c r="K12" i="27" s="1"/>
  <c r="AV94" i="52"/>
  <c r="J12" i="27" s="1"/>
  <c r="AT94" i="52"/>
  <c r="I12" i="27" s="1"/>
  <c r="AQ94" i="52"/>
  <c r="T12" i="26" s="1"/>
  <c r="AO94" i="52"/>
  <c r="S12" i="26" s="1"/>
  <c r="AM94" i="52"/>
  <c r="R12" i="26" s="1"/>
  <c r="AD94" i="52"/>
  <c r="AE94" i="52" s="1"/>
  <c r="BL64" i="52"/>
  <c r="BJ64" i="52"/>
  <c r="BH64" i="52"/>
  <c r="BE64" i="52"/>
  <c r="BC64" i="52"/>
  <c r="BA64" i="52"/>
  <c r="AX64" i="52"/>
  <c r="AV64" i="52"/>
  <c r="AT64" i="52"/>
  <c r="AQ64" i="52"/>
  <c r="AM64" i="52"/>
  <c r="AD64" i="52"/>
  <c r="AE64" i="52" s="1"/>
  <c r="BL63" i="52"/>
  <c r="BJ63" i="52"/>
  <c r="BH63" i="52"/>
  <c r="BE63" i="52"/>
  <c r="BC63" i="52"/>
  <c r="BA63" i="52"/>
  <c r="AX63" i="52"/>
  <c r="AV63" i="52"/>
  <c r="AT63" i="52"/>
  <c r="AQ63" i="52"/>
  <c r="AM63" i="52"/>
  <c r="AD63" i="52"/>
  <c r="AE63" i="52" s="1"/>
  <c r="BL62" i="52"/>
  <c r="BJ62" i="52"/>
  <c r="BH62" i="52"/>
  <c r="BE62" i="52"/>
  <c r="BC62" i="52"/>
  <c r="BA62" i="52"/>
  <c r="AX62" i="52"/>
  <c r="AV62" i="52"/>
  <c r="AT62" i="52"/>
  <c r="AQ62" i="52"/>
  <c r="AO62" i="52"/>
  <c r="AM62" i="52"/>
  <c r="AD62" i="52"/>
  <c r="AE62" i="52" s="1"/>
  <c r="BL61" i="52"/>
  <c r="BJ61" i="52"/>
  <c r="BH61" i="52"/>
  <c r="BE61" i="52"/>
  <c r="BC61" i="52"/>
  <c r="BA61" i="52"/>
  <c r="AX61" i="52"/>
  <c r="AV61" i="52"/>
  <c r="AT61" i="52"/>
  <c r="AQ61" i="52"/>
  <c r="AO61" i="52"/>
  <c r="AM61" i="52"/>
  <c r="AD61" i="52"/>
  <c r="AE61" i="52" s="1"/>
  <c r="BL60" i="52"/>
  <c r="BJ60" i="52"/>
  <c r="BH60" i="52"/>
  <c r="BE60" i="52"/>
  <c r="BC60" i="52"/>
  <c r="BA60" i="52"/>
  <c r="AX60" i="52"/>
  <c r="AV60" i="52"/>
  <c r="AT60" i="52"/>
  <c r="AQ60" i="52"/>
  <c r="AO60" i="52"/>
  <c r="AM60" i="52"/>
  <c r="AD60" i="52"/>
  <c r="AE60" i="52" s="1"/>
  <c r="BL59" i="52"/>
  <c r="BJ59" i="52"/>
  <c r="BH59" i="52"/>
  <c r="BE59" i="52"/>
  <c r="BC59" i="52"/>
  <c r="BA59" i="52"/>
  <c r="AX59" i="52"/>
  <c r="AV59" i="52"/>
  <c r="AT59" i="52"/>
  <c r="AQ59" i="52"/>
  <c r="AO59" i="52"/>
  <c r="AM59" i="52"/>
  <c r="AD59" i="52"/>
  <c r="AE59" i="52" s="1"/>
  <c r="BL58" i="52"/>
  <c r="BJ58" i="52"/>
  <c r="BH58" i="52"/>
  <c r="BE58" i="52"/>
  <c r="BC58" i="52"/>
  <c r="BA58" i="52"/>
  <c r="AX58" i="52"/>
  <c r="AV58" i="52"/>
  <c r="AT58" i="52"/>
  <c r="AQ58" i="52"/>
  <c r="AO58" i="52"/>
  <c r="AM58" i="52"/>
  <c r="AD58" i="52"/>
  <c r="AE58" i="52" s="1"/>
  <c r="BL57" i="52"/>
  <c r="BJ57" i="52"/>
  <c r="BH57" i="52"/>
  <c r="BE57" i="52"/>
  <c r="BC57" i="52"/>
  <c r="BA57" i="52"/>
  <c r="AX57" i="52"/>
  <c r="AV57" i="52"/>
  <c r="AT57" i="52"/>
  <c r="AQ57" i="52"/>
  <c r="AO57" i="52"/>
  <c r="AM57" i="52"/>
  <c r="AD57" i="52"/>
  <c r="AE57" i="52" s="1"/>
  <c r="BL56" i="52"/>
  <c r="BJ56" i="52"/>
  <c r="BH56" i="52"/>
  <c r="BE56" i="52"/>
  <c r="BC56" i="52"/>
  <c r="BA56" i="52"/>
  <c r="AX56" i="52"/>
  <c r="AV56" i="52"/>
  <c r="AT56" i="52"/>
  <c r="AQ56" i="52"/>
  <c r="AO56" i="52"/>
  <c r="AM56" i="52"/>
  <c r="AD56" i="52"/>
  <c r="AE56" i="52" s="1"/>
  <c r="BL55" i="52"/>
  <c r="BJ55" i="52"/>
  <c r="BH55" i="52"/>
  <c r="BE55" i="52"/>
  <c r="BC55" i="52"/>
  <c r="BA55" i="52"/>
  <c r="AX55" i="52"/>
  <c r="AV55" i="52"/>
  <c r="AT55" i="52"/>
  <c r="AQ55" i="52"/>
  <c r="AO55" i="52"/>
  <c r="AM55" i="52"/>
  <c r="AD55" i="52"/>
  <c r="AE55" i="52" s="1"/>
  <c r="BL54" i="52"/>
  <c r="BJ54" i="52"/>
  <c r="BH54" i="52"/>
  <c r="BE54" i="52"/>
  <c r="BC54" i="52"/>
  <c r="BA54" i="52"/>
  <c r="AX54" i="52"/>
  <c r="AV54" i="52"/>
  <c r="AT54" i="52"/>
  <c r="AQ54" i="52"/>
  <c r="AO54" i="52"/>
  <c r="AM54" i="52"/>
  <c r="AD54" i="52"/>
  <c r="AE54" i="52" s="1"/>
  <c r="BL53" i="52"/>
  <c r="BJ53" i="52"/>
  <c r="BH53" i="52"/>
  <c r="BE53" i="52"/>
  <c r="BC53" i="52"/>
  <c r="BA53" i="52"/>
  <c r="AX53" i="52"/>
  <c r="AV53" i="52"/>
  <c r="AT53" i="52"/>
  <c r="AQ53" i="52"/>
  <c r="AO53" i="52"/>
  <c r="AM53" i="52"/>
  <c r="AD53" i="52"/>
  <c r="AE53" i="52" s="1"/>
  <c r="BL52" i="52"/>
  <c r="BJ52" i="52"/>
  <c r="BH52" i="52"/>
  <c r="BE52" i="52"/>
  <c r="BC52" i="52"/>
  <c r="BA52" i="52"/>
  <c r="AX52" i="52"/>
  <c r="AV52" i="52"/>
  <c r="AT52" i="52"/>
  <c r="AQ52" i="52"/>
  <c r="AO52" i="52"/>
  <c r="AM52" i="52"/>
  <c r="AD52" i="52"/>
  <c r="AE52" i="52" s="1"/>
  <c r="BL51" i="52"/>
  <c r="BJ51" i="52"/>
  <c r="BH51" i="52"/>
  <c r="BE51" i="52"/>
  <c r="BC51" i="52"/>
  <c r="BA51" i="52"/>
  <c r="AX51" i="52"/>
  <c r="AV51" i="52"/>
  <c r="AT51" i="52"/>
  <c r="AQ51" i="52"/>
  <c r="AO51" i="52"/>
  <c r="AM51" i="52"/>
  <c r="AD51" i="52"/>
  <c r="AE51" i="52" s="1"/>
  <c r="BL50" i="52"/>
  <c r="BJ50" i="52"/>
  <c r="BH50" i="52"/>
  <c r="BE50" i="52"/>
  <c r="BC50" i="52"/>
  <c r="BA50" i="52"/>
  <c r="AX50" i="52"/>
  <c r="AV50" i="52"/>
  <c r="AT50" i="52"/>
  <c r="AQ50" i="52"/>
  <c r="AO50" i="52"/>
  <c r="AM50" i="52"/>
  <c r="AD50" i="52"/>
  <c r="AE50" i="52" s="1"/>
  <c r="BL19" i="52"/>
  <c r="BJ19" i="52"/>
  <c r="BH19" i="52"/>
  <c r="BE19" i="52"/>
  <c r="BC19" i="52"/>
  <c r="BA19" i="52"/>
  <c r="AX19" i="52"/>
  <c r="AV19" i="52"/>
  <c r="AT19" i="52"/>
  <c r="AQ19" i="52"/>
  <c r="AO19" i="52"/>
  <c r="AM19" i="52"/>
  <c r="AD19" i="52"/>
  <c r="AE19" i="52" s="1"/>
  <c r="BL18" i="52"/>
  <c r="BJ18" i="52"/>
  <c r="BH18" i="52"/>
  <c r="BE18" i="52"/>
  <c r="BC18" i="52"/>
  <c r="BA18" i="52"/>
  <c r="AX18" i="52"/>
  <c r="AV18" i="52"/>
  <c r="AT18" i="52"/>
  <c r="AQ18" i="52"/>
  <c r="AO18" i="52"/>
  <c r="AM18" i="52"/>
  <c r="AD18" i="52"/>
  <c r="AE18" i="52" s="1"/>
  <c r="BL17" i="52"/>
  <c r="BJ17" i="52"/>
  <c r="BH17" i="52"/>
  <c r="BE17" i="52"/>
  <c r="BC17" i="52"/>
  <c r="BA17" i="52"/>
  <c r="AX17" i="52"/>
  <c r="AV17" i="52"/>
  <c r="AT17" i="52"/>
  <c r="AQ17" i="52"/>
  <c r="AO17" i="52"/>
  <c r="AM17" i="52"/>
  <c r="AD17" i="52"/>
  <c r="AE17" i="52" s="1"/>
  <c r="BL16" i="52"/>
  <c r="BJ16" i="52"/>
  <c r="BH16" i="52"/>
  <c r="BE16" i="52"/>
  <c r="BC16" i="52"/>
  <c r="BA16" i="52"/>
  <c r="AX16" i="52"/>
  <c r="AV16" i="52"/>
  <c r="AT16" i="52"/>
  <c r="AQ16" i="52"/>
  <c r="AO16" i="52"/>
  <c r="AM16" i="52"/>
  <c r="AD16" i="52"/>
  <c r="AE16" i="52" s="1"/>
  <c r="BL15" i="52"/>
  <c r="BJ15" i="52"/>
  <c r="BH15" i="52"/>
  <c r="BE15" i="52"/>
  <c r="BC15" i="52"/>
  <c r="BA15" i="52"/>
  <c r="AX15" i="52"/>
  <c r="AV15" i="52"/>
  <c r="AT15" i="52"/>
  <c r="AQ15" i="52"/>
  <c r="AO15" i="52"/>
  <c r="AM15" i="52"/>
  <c r="AD15" i="52"/>
  <c r="AE15" i="52" s="1"/>
  <c r="BL14" i="52"/>
  <c r="BJ14" i="52"/>
  <c r="BH14" i="52"/>
  <c r="BE14" i="52"/>
  <c r="BC14" i="52"/>
  <c r="BA14" i="52"/>
  <c r="AX14" i="52"/>
  <c r="AV14" i="52"/>
  <c r="AT14" i="52"/>
  <c r="AQ14" i="52"/>
  <c r="AO14" i="52"/>
  <c r="AM14" i="52"/>
  <c r="AD14" i="52"/>
  <c r="AE14" i="52" s="1"/>
  <c r="BL13" i="52"/>
  <c r="BJ13" i="52"/>
  <c r="BH13" i="52"/>
  <c r="BE13" i="52"/>
  <c r="BC13" i="52"/>
  <c r="BA13" i="52"/>
  <c r="AX13" i="52"/>
  <c r="AV13" i="52"/>
  <c r="AT13" i="52"/>
  <c r="AQ13" i="52"/>
  <c r="AO13" i="52"/>
  <c r="AM13" i="52"/>
  <c r="AD13" i="52"/>
  <c r="AE13" i="52" s="1"/>
  <c r="BL12" i="52"/>
  <c r="BJ12" i="52"/>
  <c r="BH12" i="52"/>
  <c r="BE12" i="52"/>
  <c r="BC12" i="52"/>
  <c r="BA12" i="52"/>
  <c r="AX12" i="52"/>
  <c r="AV12" i="52"/>
  <c r="AT12" i="52"/>
  <c r="AQ12" i="52"/>
  <c r="AO12" i="52"/>
  <c r="AM12" i="52"/>
  <c r="AD12" i="52"/>
  <c r="AE12" i="52" s="1"/>
  <c r="BL11" i="52"/>
  <c r="BJ11" i="52"/>
  <c r="BH11" i="52"/>
  <c r="BE11" i="52"/>
  <c r="BC11" i="52"/>
  <c r="BA11" i="52"/>
  <c r="AX11" i="52"/>
  <c r="AV11" i="52"/>
  <c r="AT11" i="52"/>
  <c r="AQ11" i="52"/>
  <c r="AO11" i="52"/>
  <c r="AM11" i="52"/>
  <c r="AD11" i="52"/>
  <c r="AE11" i="52" s="1"/>
  <c r="BL10" i="52"/>
  <c r="BJ10" i="52"/>
  <c r="BH10" i="52"/>
  <c r="BE10" i="52"/>
  <c r="BC10" i="52"/>
  <c r="BA10" i="52"/>
  <c r="AX10" i="52"/>
  <c r="AV10" i="52"/>
  <c r="AT10" i="52"/>
  <c r="AQ10" i="52"/>
  <c r="AO10" i="52"/>
  <c r="AM10" i="52"/>
  <c r="AD10" i="52"/>
  <c r="AE10" i="52" s="1"/>
  <c r="BL9" i="52"/>
  <c r="BJ9" i="52"/>
  <c r="BH9" i="52"/>
  <c r="BE9" i="52"/>
  <c r="BC9" i="52"/>
  <c r="BA9" i="52"/>
  <c r="AX9" i="52"/>
  <c r="AV9" i="52"/>
  <c r="AT9" i="52"/>
  <c r="AQ9" i="52"/>
  <c r="AO9" i="52"/>
  <c r="AM9" i="52"/>
  <c r="AD9" i="52"/>
  <c r="AE9" i="52" s="1"/>
  <c r="BL8" i="52"/>
  <c r="BJ8" i="52"/>
  <c r="BH8" i="52"/>
  <c r="BE8" i="52"/>
  <c r="BC8" i="52"/>
  <c r="BA8" i="52"/>
  <c r="AX8" i="52"/>
  <c r="AV8" i="52"/>
  <c r="AT8" i="52"/>
  <c r="AQ8" i="52"/>
  <c r="AO8" i="52"/>
  <c r="AM8" i="52"/>
  <c r="AD8" i="52"/>
  <c r="AE8" i="52" s="1"/>
  <c r="BL7" i="52"/>
  <c r="BJ7" i="52"/>
  <c r="BH7" i="52"/>
  <c r="BE7" i="52"/>
  <c r="BC7" i="52"/>
  <c r="BA7" i="52"/>
  <c r="AX7" i="52"/>
  <c r="AV7" i="52"/>
  <c r="AT7" i="52"/>
  <c r="AQ7" i="52"/>
  <c r="AO7" i="52"/>
  <c r="AM7" i="52"/>
  <c r="AD7" i="52"/>
  <c r="AE7" i="52" s="1"/>
  <c r="BL6" i="52"/>
  <c r="BJ6" i="52"/>
  <c r="BH6" i="52"/>
  <c r="BE6" i="52"/>
  <c r="BC6" i="52"/>
  <c r="BA6" i="52"/>
  <c r="AX6" i="52"/>
  <c r="AV6" i="52"/>
  <c r="AT6" i="52"/>
  <c r="AQ6" i="52"/>
  <c r="AO6" i="52"/>
  <c r="AM6" i="52"/>
  <c r="AD6" i="52"/>
  <c r="AE6" i="52" s="1"/>
  <c r="BL5" i="52"/>
  <c r="BJ5" i="52"/>
  <c r="BH5" i="52"/>
  <c r="BE5" i="52"/>
  <c r="BC5" i="52"/>
  <c r="BA5" i="52"/>
  <c r="AX5" i="52"/>
  <c r="AV5" i="52"/>
  <c r="AT5" i="52"/>
  <c r="AQ5" i="52"/>
  <c r="AO5" i="52"/>
  <c r="AM5" i="52"/>
  <c r="AD5" i="52"/>
  <c r="AE5" i="52" s="1"/>
  <c r="AA151" i="51"/>
  <c r="BL151" i="51" s="1"/>
  <c r="Y151" i="51"/>
  <c r="BJ151" i="51" s="1"/>
  <c r="W151" i="51"/>
  <c r="BH151" i="51" s="1"/>
  <c r="T151" i="51"/>
  <c r="BE151" i="51" s="1"/>
  <c r="R151" i="51"/>
  <c r="BC151" i="51" s="1"/>
  <c r="P151" i="51"/>
  <c r="BA151" i="51" s="1"/>
  <c r="M151" i="51"/>
  <c r="AX151" i="51" s="1"/>
  <c r="K151" i="51"/>
  <c r="AV151" i="51" s="1"/>
  <c r="I151" i="51"/>
  <c r="AT151" i="51" s="1"/>
  <c r="F151" i="51"/>
  <c r="AQ151" i="51" s="1"/>
  <c r="D151" i="51"/>
  <c r="AO151" i="51" s="1"/>
  <c r="B151" i="51"/>
  <c r="AA150" i="51"/>
  <c r="BL150" i="51" s="1"/>
  <c r="Y150" i="51"/>
  <c r="BJ150" i="51" s="1"/>
  <c r="W150" i="51"/>
  <c r="BH150" i="51" s="1"/>
  <c r="T150" i="51"/>
  <c r="BE150" i="51" s="1"/>
  <c r="R150" i="51"/>
  <c r="BC150" i="51" s="1"/>
  <c r="P150" i="51"/>
  <c r="BA150" i="51" s="1"/>
  <c r="M150" i="51"/>
  <c r="AX150" i="51" s="1"/>
  <c r="K150" i="51"/>
  <c r="AV150" i="51" s="1"/>
  <c r="I150" i="51"/>
  <c r="AT150" i="51" s="1"/>
  <c r="F150" i="51"/>
  <c r="AQ150" i="51" s="1"/>
  <c r="D150" i="51"/>
  <c r="AO150" i="51" s="1"/>
  <c r="B150" i="51"/>
  <c r="AM150" i="51" s="1"/>
  <c r="AA149" i="51"/>
  <c r="BL149" i="51" s="1"/>
  <c r="Y149" i="51"/>
  <c r="BJ149" i="51" s="1"/>
  <c r="W149" i="51"/>
  <c r="BH149" i="51" s="1"/>
  <c r="T149" i="51"/>
  <c r="BE149" i="51" s="1"/>
  <c r="R149" i="51"/>
  <c r="BC149" i="51" s="1"/>
  <c r="P149" i="51"/>
  <c r="BA149" i="51" s="1"/>
  <c r="M149" i="51"/>
  <c r="AX149" i="51" s="1"/>
  <c r="K149" i="51"/>
  <c r="AV149" i="51" s="1"/>
  <c r="I149" i="51"/>
  <c r="AT149" i="51" s="1"/>
  <c r="F149" i="51"/>
  <c r="AQ149" i="51" s="1"/>
  <c r="D149" i="51"/>
  <c r="AO149" i="51" s="1"/>
  <c r="B149" i="51"/>
  <c r="AM149" i="51" s="1"/>
  <c r="AA148" i="51"/>
  <c r="BL148" i="51" s="1"/>
  <c r="Y148" i="51"/>
  <c r="BJ148" i="51" s="1"/>
  <c r="W148" i="51"/>
  <c r="BH148" i="51" s="1"/>
  <c r="T148" i="51"/>
  <c r="BE148" i="51" s="1"/>
  <c r="R148" i="51"/>
  <c r="BC148" i="51" s="1"/>
  <c r="P148" i="51"/>
  <c r="BA148" i="51" s="1"/>
  <c r="M148" i="51"/>
  <c r="AX148" i="51" s="1"/>
  <c r="K148" i="51"/>
  <c r="AV148" i="51" s="1"/>
  <c r="I148" i="51"/>
  <c r="AT148" i="51" s="1"/>
  <c r="F148" i="51"/>
  <c r="AQ148" i="51" s="1"/>
  <c r="D148" i="51"/>
  <c r="B148" i="51"/>
  <c r="AM148" i="51" s="1"/>
  <c r="AA147" i="51"/>
  <c r="BL147" i="51" s="1"/>
  <c r="Y147" i="51"/>
  <c r="BJ147" i="51" s="1"/>
  <c r="W147" i="51"/>
  <c r="BH147" i="51" s="1"/>
  <c r="T147" i="51"/>
  <c r="BE147" i="51" s="1"/>
  <c r="R147" i="51"/>
  <c r="BC147" i="51" s="1"/>
  <c r="P147" i="51"/>
  <c r="BA147" i="51" s="1"/>
  <c r="M147" i="51"/>
  <c r="AX147" i="51" s="1"/>
  <c r="K147" i="51"/>
  <c r="AV147" i="51" s="1"/>
  <c r="I147" i="51"/>
  <c r="AT147" i="51" s="1"/>
  <c r="F147" i="51"/>
  <c r="AQ147" i="51" s="1"/>
  <c r="D147" i="51"/>
  <c r="AO147" i="51" s="1"/>
  <c r="B147" i="51"/>
  <c r="AM147" i="51" s="1"/>
  <c r="AA146" i="51"/>
  <c r="BL146" i="51" s="1"/>
  <c r="Y146" i="51"/>
  <c r="BJ146" i="51" s="1"/>
  <c r="W146" i="51"/>
  <c r="BH146" i="51" s="1"/>
  <c r="T146" i="51"/>
  <c r="BE146" i="51" s="1"/>
  <c r="R146" i="51"/>
  <c r="BC146" i="51" s="1"/>
  <c r="P146" i="51"/>
  <c r="BA146" i="51" s="1"/>
  <c r="M146" i="51"/>
  <c r="AX146" i="51" s="1"/>
  <c r="K146" i="51"/>
  <c r="AV146" i="51" s="1"/>
  <c r="I146" i="51"/>
  <c r="AT146" i="51" s="1"/>
  <c r="F146" i="51"/>
  <c r="AQ146" i="51" s="1"/>
  <c r="D146" i="51"/>
  <c r="B146" i="51"/>
  <c r="AM146" i="51" s="1"/>
  <c r="AA145" i="51"/>
  <c r="BL145" i="51" s="1"/>
  <c r="Y145" i="51"/>
  <c r="BJ145" i="51" s="1"/>
  <c r="W145" i="51"/>
  <c r="BH145" i="51" s="1"/>
  <c r="T145" i="51"/>
  <c r="BE145" i="51" s="1"/>
  <c r="R145" i="51"/>
  <c r="BC145" i="51" s="1"/>
  <c r="P145" i="51"/>
  <c r="BA145" i="51" s="1"/>
  <c r="M145" i="51"/>
  <c r="AX145" i="51" s="1"/>
  <c r="K145" i="51"/>
  <c r="AV145" i="51" s="1"/>
  <c r="I145" i="51"/>
  <c r="AT145" i="51" s="1"/>
  <c r="F145" i="51"/>
  <c r="AQ145" i="51" s="1"/>
  <c r="D145" i="51"/>
  <c r="AO145" i="51" s="1"/>
  <c r="B145" i="51"/>
  <c r="AM145" i="51" s="1"/>
  <c r="AA144" i="51"/>
  <c r="BL144" i="51" s="1"/>
  <c r="Y144" i="51"/>
  <c r="BJ144" i="51" s="1"/>
  <c r="W144" i="51"/>
  <c r="BH144" i="51" s="1"/>
  <c r="T144" i="51"/>
  <c r="BE144" i="51" s="1"/>
  <c r="R144" i="51"/>
  <c r="BC144" i="51" s="1"/>
  <c r="P144" i="51"/>
  <c r="BA144" i="51" s="1"/>
  <c r="M144" i="51"/>
  <c r="AX144" i="51" s="1"/>
  <c r="K144" i="51"/>
  <c r="AV144" i="51" s="1"/>
  <c r="I144" i="51"/>
  <c r="AT144" i="51" s="1"/>
  <c r="F144" i="51"/>
  <c r="AQ144" i="51" s="1"/>
  <c r="U44" i="24" s="1"/>
  <c r="D144" i="51"/>
  <c r="AO144" i="51" s="1"/>
  <c r="T44" i="24" s="1"/>
  <c r="B144" i="51"/>
  <c r="AM144" i="51" s="1"/>
  <c r="S44" i="24" s="1"/>
  <c r="AA143" i="51"/>
  <c r="BL143" i="51" s="1"/>
  <c r="Y143" i="51"/>
  <c r="BJ143" i="51" s="1"/>
  <c r="W143" i="51"/>
  <c r="BH143" i="51" s="1"/>
  <c r="T143" i="51"/>
  <c r="BE143" i="51" s="1"/>
  <c r="R143" i="51"/>
  <c r="BC143" i="51" s="1"/>
  <c r="P143" i="51"/>
  <c r="BA143" i="51" s="1"/>
  <c r="M143" i="51"/>
  <c r="AX143" i="51" s="1"/>
  <c r="K143" i="51"/>
  <c r="AV143" i="51" s="1"/>
  <c r="I143" i="51"/>
  <c r="AT143" i="51" s="1"/>
  <c r="F143" i="51"/>
  <c r="AQ143" i="51" s="1"/>
  <c r="U43" i="24" s="1"/>
  <c r="D143" i="51"/>
  <c r="AO143" i="51" s="1"/>
  <c r="T43" i="24" s="1"/>
  <c r="B143" i="51"/>
  <c r="AA142" i="51"/>
  <c r="BL142" i="51" s="1"/>
  <c r="Y142" i="51"/>
  <c r="BJ142" i="51" s="1"/>
  <c r="W142" i="51"/>
  <c r="BH142" i="51" s="1"/>
  <c r="T142" i="51"/>
  <c r="BE142" i="51" s="1"/>
  <c r="R142" i="51"/>
  <c r="BC142" i="51" s="1"/>
  <c r="P142" i="51"/>
  <c r="BA142" i="51" s="1"/>
  <c r="M142" i="51"/>
  <c r="AX142" i="51" s="1"/>
  <c r="K142" i="51"/>
  <c r="AV142" i="51" s="1"/>
  <c r="I142" i="51"/>
  <c r="AT142" i="51" s="1"/>
  <c r="F142" i="51"/>
  <c r="AQ142" i="51" s="1"/>
  <c r="U42" i="24" s="1"/>
  <c r="D142" i="51"/>
  <c r="AO142" i="51" s="1"/>
  <c r="T42" i="24" s="1"/>
  <c r="B142" i="51"/>
  <c r="AM142" i="51" s="1"/>
  <c r="S42" i="24" s="1"/>
  <c r="AA141" i="51"/>
  <c r="BL141" i="51" s="1"/>
  <c r="Y141" i="51"/>
  <c r="BJ141" i="51" s="1"/>
  <c r="W141" i="51"/>
  <c r="BH141" i="51" s="1"/>
  <c r="T141" i="51"/>
  <c r="BE141" i="51" s="1"/>
  <c r="R141" i="51"/>
  <c r="BC141" i="51" s="1"/>
  <c r="P141" i="51"/>
  <c r="BA141" i="51" s="1"/>
  <c r="M141" i="51"/>
  <c r="AX141" i="51" s="1"/>
  <c r="K141" i="51"/>
  <c r="AV141" i="51" s="1"/>
  <c r="I141" i="51"/>
  <c r="AT141" i="51" s="1"/>
  <c r="F141" i="51"/>
  <c r="AQ141" i="51" s="1"/>
  <c r="U41" i="24" s="1"/>
  <c r="D141" i="51"/>
  <c r="AO141" i="51" s="1"/>
  <c r="T41" i="24" s="1"/>
  <c r="B141" i="51"/>
  <c r="AM141" i="51" s="1"/>
  <c r="S41" i="24" s="1"/>
  <c r="AA140" i="51"/>
  <c r="BL140" i="51" s="1"/>
  <c r="Y140" i="51"/>
  <c r="BJ140" i="51" s="1"/>
  <c r="W140" i="51"/>
  <c r="BH140" i="51" s="1"/>
  <c r="T140" i="51"/>
  <c r="BE140" i="51" s="1"/>
  <c r="R140" i="51"/>
  <c r="BC140" i="51" s="1"/>
  <c r="P140" i="51"/>
  <c r="BA140" i="51" s="1"/>
  <c r="M140" i="51"/>
  <c r="AX140" i="51" s="1"/>
  <c r="K140" i="51"/>
  <c r="AV140" i="51" s="1"/>
  <c r="I140" i="51"/>
  <c r="AT140" i="51" s="1"/>
  <c r="F140" i="51"/>
  <c r="AQ140" i="51" s="1"/>
  <c r="U40" i="24" s="1"/>
  <c r="D140" i="51"/>
  <c r="B140" i="51"/>
  <c r="AM140" i="51" s="1"/>
  <c r="S40" i="24" s="1"/>
  <c r="AA139" i="51"/>
  <c r="BL139" i="51" s="1"/>
  <c r="Y139" i="51"/>
  <c r="BJ139" i="51" s="1"/>
  <c r="W139" i="51"/>
  <c r="BH139" i="51" s="1"/>
  <c r="T139" i="51"/>
  <c r="BE139" i="51" s="1"/>
  <c r="R139" i="51"/>
  <c r="BC139" i="51" s="1"/>
  <c r="P139" i="51"/>
  <c r="BA139" i="51" s="1"/>
  <c r="M139" i="51"/>
  <c r="AX139" i="51" s="1"/>
  <c r="K139" i="51"/>
  <c r="AV139" i="51" s="1"/>
  <c r="I139" i="51"/>
  <c r="AT139" i="51" s="1"/>
  <c r="F139" i="51"/>
  <c r="AQ139" i="51" s="1"/>
  <c r="U39" i="24" s="1"/>
  <c r="D139" i="51"/>
  <c r="AO139" i="51" s="1"/>
  <c r="T39" i="24" s="1"/>
  <c r="B139" i="51"/>
  <c r="AM139" i="51" s="1"/>
  <c r="S39" i="24" s="1"/>
  <c r="AA138" i="51"/>
  <c r="BL138" i="51" s="1"/>
  <c r="Y138" i="51"/>
  <c r="BJ138" i="51" s="1"/>
  <c r="W138" i="51"/>
  <c r="T138" i="51"/>
  <c r="BE138" i="51" s="1"/>
  <c r="R138" i="51"/>
  <c r="P138" i="51"/>
  <c r="BA138" i="51" s="1"/>
  <c r="M138" i="51"/>
  <c r="AX138" i="51" s="1"/>
  <c r="K138" i="51"/>
  <c r="AV138" i="51" s="1"/>
  <c r="I138" i="51"/>
  <c r="AT138" i="51" s="1"/>
  <c r="F138" i="51"/>
  <c r="AQ138" i="51" s="1"/>
  <c r="U38" i="24" s="1"/>
  <c r="D138" i="51"/>
  <c r="B138" i="51"/>
  <c r="AM138" i="51" s="1"/>
  <c r="S38" i="24" s="1"/>
  <c r="AA137" i="51"/>
  <c r="BL137" i="51" s="1"/>
  <c r="Y137" i="51"/>
  <c r="W137" i="51"/>
  <c r="BH137" i="51" s="1"/>
  <c r="T137" i="51"/>
  <c r="BE137" i="51" s="1"/>
  <c r="R137" i="51"/>
  <c r="BC137" i="51" s="1"/>
  <c r="P137" i="51"/>
  <c r="BA137" i="51" s="1"/>
  <c r="M137" i="51"/>
  <c r="AX137" i="51" s="1"/>
  <c r="K137" i="51"/>
  <c r="AV137" i="51" s="1"/>
  <c r="I137" i="51"/>
  <c r="AT137" i="51" s="1"/>
  <c r="F137" i="51"/>
  <c r="D137" i="51"/>
  <c r="AO137" i="51" s="1"/>
  <c r="T37" i="24" s="1"/>
  <c r="B137" i="51"/>
  <c r="AM137" i="51" s="1"/>
  <c r="S37" i="24" s="1"/>
  <c r="BL108" i="51"/>
  <c r="Q26" i="26" s="1"/>
  <c r="R26" i="33" s="1"/>
  <c r="BJ108" i="51"/>
  <c r="P26" i="26" s="1"/>
  <c r="Q26" i="33" s="1"/>
  <c r="BH108" i="51"/>
  <c r="O26" i="26" s="1"/>
  <c r="P26" i="33" s="1"/>
  <c r="BE108" i="51"/>
  <c r="N26" i="26" s="1"/>
  <c r="O26" i="33" s="1"/>
  <c r="BC108" i="51"/>
  <c r="M26" i="26" s="1"/>
  <c r="N26" i="33" s="1"/>
  <c r="BA108" i="51"/>
  <c r="L26" i="26" s="1"/>
  <c r="M26" i="33" s="1"/>
  <c r="AX108" i="51"/>
  <c r="K26" i="26" s="1"/>
  <c r="L26" i="33" s="1"/>
  <c r="AV108" i="51"/>
  <c r="J26" i="26" s="1"/>
  <c r="K26" i="33" s="1"/>
  <c r="AT108" i="51"/>
  <c r="I26" i="26" s="1"/>
  <c r="J26" i="33" s="1"/>
  <c r="AQ108" i="51"/>
  <c r="T26" i="23" s="1"/>
  <c r="U26" i="24" s="1"/>
  <c r="AO108" i="51"/>
  <c r="G26" i="26" s="1"/>
  <c r="H26" i="33" s="1"/>
  <c r="AM108" i="51"/>
  <c r="F26" i="26" s="1"/>
  <c r="G26" i="33" s="1"/>
  <c r="AD108" i="51"/>
  <c r="AE108" i="51" s="1"/>
  <c r="BL107" i="51"/>
  <c r="Q25" i="26" s="1"/>
  <c r="R25" i="33" s="1"/>
  <c r="BJ107" i="51"/>
  <c r="P25" i="26" s="1"/>
  <c r="Q25" i="33" s="1"/>
  <c r="BH107" i="51"/>
  <c r="O25" i="26" s="1"/>
  <c r="P25" i="33" s="1"/>
  <c r="BE107" i="51"/>
  <c r="N25" i="26" s="1"/>
  <c r="O25" i="33" s="1"/>
  <c r="BC107" i="51"/>
  <c r="M25" i="26" s="1"/>
  <c r="N25" i="33" s="1"/>
  <c r="BA107" i="51"/>
  <c r="L25" i="26" s="1"/>
  <c r="M25" i="33" s="1"/>
  <c r="AX107" i="51"/>
  <c r="K25" i="26" s="1"/>
  <c r="L25" i="33" s="1"/>
  <c r="AV107" i="51"/>
  <c r="J25" i="26" s="1"/>
  <c r="K25" i="33" s="1"/>
  <c r="AT107" i="51"/>
  <c r="I25" i="26" s="1"/>
  <c r="J25" i="33" s="1"/>
  <c r="AQ107" i="51"/>
  <c r="H25" i="26" s="1"/>
  <c r="I25" i="33" s="1"/>
  <c r="AO107" i="51"/>
  <c r="G25" i="26" s="1"/>
  <c r="H25" i="33" s="1"/>
  <c r="AM107" i="51"/>
  <c r="F25" i="26" s="1"/>
  <c r="G25" i="33" s="1"/>
  <c r="AD107" i="51"/>
  <c r="AE107" i="51" s="1"/>
  <c r="BL106" i="51"/>
  <c r="Q24" i="26" s="1"/>
  <c r="R24" i="33" s="1"/>
  <c r="BJ106" i="51"/>
  <c r="P24" i="26" s="1"/>
  <c r="Q24" i="33" s="1"/>
  <c r="BH106" i="51"/>
  <c r="O24" i="26" s="1"/>
  <c r="P24" i="33" s="1"/>
  <c r="BE106" i="51"/>
  <c r="N24" i="26" s="1"/>
  <c r="O24" i="33" s="1"/>
  <c r="BC106" i="51"/>
  <c r="M24" i="26" s="1"/>
  <c r="N24" i="33" s="1"/>
  <c r="BA106" i="51"/>
  <c r="L24" i="26" s="1"/>
  <c r="M24" i="33" s="1"/>
  <c r="AX106" i="51"/>
  <c r="K24" i="26" s="1"/>
  <c r="L24" i="33" s="1"/>
  <c r="AV106" i="51"/>
  <c r="J24" i="26" s="1"/>
  <c r="K24" i="33" s="1"/>
  <c r="AT106" i="51"/>
  <c r="I24" i="26" s="1"/>
  <c r="J24" i="33" s="1"/>
  <c r="AQ106" i="51"/>
  <c r="H24" i="26" s="1"/>
  <c r="I24" i="33" s="1"/>
  <c r="AO106" i="51"/>
  <c r="G24" i="26" s="1"/>
  <c r="H24" i="33" s="1"/>
  <c r="AM106" i="51"/>
  <c r="R24" i="23" s="1"/>
  <c r="S24" i="24" s="1"/>
  <c r="AD106" i="51"/>
  <c r="AE106" i="51" s="1"/>
  <c r="BL105" i="51"/>
  <c r="Q23" i="26" s="1"/>
  <c r="R23" i="33" s="1"/>
  <c r="BJ105" i="51"/>
  <c r="P23" i="26" s="1"/>
  <c r="Q23" i="33" s="1"/>
  <c r="BH105" i="51"/>
  <c r="O23" i="26" s="1"/>
  <c r="P23" i="33" s="1"/>
  <c r="BE105" i="51"/>
  <c r="N23" i="26" s="1"/>
  <c r="O23" i="33" s="1"/>
  <c r="BC105" i="51"/>
  <c r="M23" i="26" s="1"/>
  <c r="N23" i="33" s="1"/>
  <c r="BA105" i="51"/>
  <c r="L23" i="26" s="1"/>
  <c r="M23" i="33" s="1"/>
  <c r="AX105" i="51"/>
  <c r="K23" i="26" s="1"/>
  <c r="L23" i="33" s="1"/>
  <c r="AV105" i="51"/>
  <c r="J23" i="26" s="1"/>
  <c r="K23" i="33" s="1"/>
  <c r="AT105" i="51"/>
  <c r="I23" i="26" s="1"/>
  <c r="J23" i="33" s="1"/>
  <c r="AQ105" i="51"/>
  <c r="H23" i="26" s="1"/>
  <c r="I23" i="33" s="1"/>
  <c r="AO105" i="51"/>
  <c r="S23" i="23" s="1"/>
  <c r="T23" i="24" s="1"/>
  <c r="AM105" i="51"/>
  <c r="R23" i="23" s="1"/>
  <c r="S23" i="24" s="1"/>
  <c r="AD105" i="51"/>
  <c r="AE105" i="51" s="1"/>
  <c r="BL104" i="51"/>
  <c r="Q22" i="26" s="1"/>
  <c r="R22" i="33" s="1"/>
  <c r="BJ104" i="51"/>
  <c r="P22" i="26" s="1"/>
  <c r="Q22" i="33" s="1"/>
  <c r="BH104" i="51"/>
  <c r="O22" i="26" s="1"/>
  <c r="P22" i="33" s="1"/>
  <c r="BE104" i="51"/>
  <c r="N22" i="26" s="1"/>
  <c r="O22" i="33" s="1"/>
  <c r="BC104" i="51"/>
  <c r="M22" i="26" s="1"/>
  <c r="N22" i="33" s="1"/>
  <c r="BA104" i="51"/>
  <c r="L22" i="26" s="1"/>
  <c r="M22" i="33" s="1"/>
  <c r="AX104" i="51"/>
  <c r="K22" i="26" s="1"/>
  <c r="L22" i="33" s="1"/>
  <c r="AV104" i="51"/>
  <c r="J22" i="26" s="1"/>
  <c r="K22" i="33" s="1"/>
  <c r="AT104" i="51"/>
  <c r="I22" i="26" s="1"/>
  <c r="J22" i="33" s="1"/>
  <c r="AQ104" i="51"/>
  <c r="T22" i="23" s="1"/>
  <c r="U22" i="24" s="1"/>
  <c r="AO104" i="51"/>
  <c r="S22" i="23" s="1"/>
  <c r="T22" i="24" s="1"/>
  <c r="AM104" i="51"/>
  <c r="R22" i="23" s="1"/>
  <c r="S22" i="24" s="1"/>
  <c r="AD104" i="51"/>
  <c r="AE104" i="51" s="1"/>
  <c r="BL103" i="51"/>
  <c r="Q21" i="26" s="1"/>
  <c r="R21" i="33" s="1"/>
  <c r="BJ103" i="51"/>
  <c r="P21" i="26" s="1"/>
  <c r="Q21" i="33" s="1"/>
  <c r="BH103" i="51"/>
  <c r="O21" i="26" s="1"/>
  <c r="P21" i="33" s="1"/>
  <c r="BE103" i="51"/>
  <c r="N21" i="26" s="1"/>
  <c r="O21" i="33" s="1"/>
  <c r="BC103" i="51"/>
  <c r="M21" i="26" s="1"/>
  <c r="N21" i="33" s="1"/>
  <c r="BA103" i="51"/>
  <c r="L21" i="26" s="1"/>
  <c r="M21" i="33" s="1"/>
  <c r="AX103" i="51"/>
  <c r="K21" i="26" s="1"/>
  <c r="L21" i="33" s="1"/>
  <c r="AV103" i="51"/>
  <c r="J21" i="26" s="1"/>
  <c r="K21" i="33" s="1"/>
  <c r="AT103" i="51"/>
  <c r="I21" i="26" s="1"/>
  <c r="J21" i="33" s="1"/>
  <c r="AQ103" i="51"/>
  <c r="T21" i="23" s="1"/>
  <c r="U21" i="24" s="1"/>
  <c r="AO103" i="51"/>
  <c r="S21" i="23" s="1"/>
  <c r="T21" i="24" s="1"/>
  <c r="AM103" i="51"/>
  <c r="R21" i="23" s="1"/>
  <c r="S21" i="24" s="1"/>
  <c r="AD103" i="51"/>
  <c r="AE103" i="51" s="1"/>
  <c r="BL102" i="51"/>
  <c r="Q20" i="26" s="1"/>
  <c r="R20" i="33" s="1"/>
  <c r="BJ102" i="51"/>
  <c r="P20" i="26" s="1"/>
  <c r="Q20" i="33" s="1"/>
  <c r="BH102" i="51"/>
  <c r="O20" i="26" s="1"/>
  <c r="P20" i="33" s="1"/>
  <c r="BE102" i="51"/>
  <c r="N20" i="26" s="1"/>
  <c r="O20" i="33" s="1"/>
  <c r="BC102" i="51"/>
  <c r="M20" i="26" s="1"/>
  <c r="N20" i="33" s="1"/>
  <c r="BA102" i="51"/>
  <c r="L20" i="26" s="1"/>
  <c r="M20" i="33" s="1"/>
  <c r="AX102" i="51"/>
  <c r="K20" i="26" s="1"/>
  <c r="L20" i="33" s="1"/>
  <c r="AV102" i="51"/>
  <c r="J20" i="26" s="1"/>
  <c r="K20" i="33" s="1"/>
  <c r="AT102" i="51"/>
  <c r="I20" i="26" s="1"/>
  <c r="J20" i="33" s="1"/>
  <c r="AQ102" i="51"/>
  <c r="T20" i="23" s="1"/>
  <c r="U20" i="24" s="1"/>
  <c r="AO102" i="51"/>
  <c r="S20" i="23" s="1"/>
  <c r="T20" i="24" s="1"/>
  <c r="AM102" i="51"/>
  <c r="R20" i="23" s="1"/>
  <c r="S20" i="24" s="1"/>
  <c r="AD102" i="51"/>
  <c r="AE102" i="51" s="1"/>
  <c r="BL101" i="51"/>
  <c r="Q19" i="26" s="1"/>
  <c r="R19" i="33" s="1"/>
  <c r="BJ101" i="51"/>
  <c r="P19" i="26" s="1"/>
  <c r="Q19" i="33" s="1"/>
  <c r="BH101" i="51"/>
  <c r="O19" i="26" s="1"/>
  <c r="P19" i="33" s="1"/>
  <c r="BE101" i="51"/>
  <c r="N19" i="26" s="1"/>
  <c r="O19" i="33" s="1"/>
  <c r="BC101" i="51"/>
  <c r="M19" i="26" s="1"/>
  <c r="N19" i="33" s="1"/>
  <c r="BA101" i="51"/>
  <c r="L19" i="26" s="1"/>
  <c r="M19" i="33" s="1"/>
  <c r="AX101" i="51"/>
  <c r="K19" i="26" s="1"/>
  <c r="L19" i="33" s="1"/>
  <c r="AV101" i="51"/>
  <c r="J19" i="26" s="1"/>
  <c r="K19" i="33" s="1"/>
  <c r="AT101" i="51"/>
  <c r="I19" i="26" s="1"/>
  <c r="J19" i="33" s="1"/>
  <c r="AQ101" i="51"/>
  <c r="T19" i="23" s="1"/>
  <c r="U19" i="24" s="1"/>
  <c r="AO101" i="51"/>
  <c r="S19" i="23" s="1"/>
  <c r="T19" i="24" s="1"/>
  <c r="AM101" i="51"/>
  <c r="F19" i="26" s="1"/>
  <c r="G19" i="33" s="1"/>
  <c r="AD101" i="51"/>
  <c r="AE101" i="51" s="1"/>
  <c r="BL100" i="51"/>
  <c r="Q18" i="26" s="1"/>
  <c r="R18" i="33" s="1"/>
  <c r="BJ100" i="51"/>
  <c r="P18" i="26" s="1"/>
  <c r="Q18" i="33" s="1"/>
  <c r="BH100" i="51"/>
  <c r="O18" i="26" s="1"/>
  <c r="P18" i="33" s="1"/>
  <c r="BE100" i="51"/>
  <c r="N18" i="26" s="1"/>
  <c r="O18" i="33" s="1"/>
  <c r="BC100" i="51"/>
  <c r="M18" i="26" s="1"/>
  <c r="N18" i="33" s="1"/>
  <c r="BA100" i="51"/>
  <c r="L18" i="26" s="1"/>
  <c r="M18" i="33" s="1"/>
  <c r="AX100" i="51"/>
  <c r="K18" i="26" s="1"/>
  <c r="L18" i="33" s="1"/>
  <c r="AV100" i="51"/>
  <c r="J18" i="26" s="1"/>
  <c r="K18" i="33" s="1"/>
  <c r="AT100" i="51"/>
  <c r="I18" i="26" s="1"/>
  <c r="J18" i="33" s="1"/>
  <c r="AQ100" i="51"/>
  <c r="T18" i="23" s="1"/>
  <c r="U18" i="24" s="1"/>
  <c r="AO100" i="51"/>
  <c r="G18" i="26" s="1"/>
  <c r="H18" i="33" s="1"/>
  <c r="AM100" i="51"/>
  <c r="F18" i="26" s="1"/>
  <c r="G18" i="33" s="1"/>
  <c r="AD100" i="51"/>
  <c r="AE100" i="51" s="1"/>
  <c r="BL99" i="51"/>
  <c r="Q17" i="26" s="1"/>
  <c r="R17" i="33" s="1"/>
  <c r="BJ99" i="51"/>
  <c r="P17" i="26" s="1"/>
  <c r="Q17" i="33" s="1"/>
  <c r="BH99" i="51"/>
  <c r="O17" i="26" s="1"/>
  <c r="P17" i="33" s="1"/>
  <c r="BE99" i="51"/>
  <c r="N17" i="26" s="1"/>
  <c r="O17" i="33" s="1"/>
  <c r="BC99" i="51"/>
  <c r="M17" i="26" s="1"/>
  <c r="N17" i="33" s="1"/>
  <c r="BA99" i="51"/>
  <c r="L17" i="26" s="1"/>
  <c r="M17" i="33" s="1"/>
  <c r="AX99" i="51"/>
  <c r="K17" i="26" s="1"/>
  <c r="L17" i="33" s="1"/>
  <c r="AV99" i="51"/>
  <c r="J17" i="26" s="1"/>
  <c r="K17" i="33" s="1"/>
  <c r="AT99" i="51"/>
  <c r="I17" i="26" s="1"/>
  <c r="J17" i="33" s="1"/>
  <c r="AQ99" i="51"/>
  <c r="H17" i="26" s="1"/>
  <c r="I17" i="33" s="1"/>
  <c r="AO99" i="51"/>
  <c r="G17" i="26" s="1"/>
  <c r="H17" i="33" s="1"/>
  <c r="AM99" i="51"/>
  <c r="F17" i="26" s="1"/>
  <c r="G17" i="33" s="1"/>
  <c r="AD99" i="51"/>
  <c r="AE99" i="51" s="1"/>
  <c r="BL98" i="51"/>
  <c r="Q16" i="26" s="1"/>
  <c r="R16" i="33" s="1"/>
  <c r="BJ98" i="51"/>
  <c r="P16" i="26" s="1"/>
  <c r="Q16" i="33" s="1"/>
  <c r="BH98" i="51"/>
  <c r="O16" i="26" s="1"/>
  <c r="P16" i="33" s="1"/>
  <c r="BE98" i="51"/>
  <c r="N16" i="26" s="1"/>
  <c r="O16" i="33" s="1"/>
  <c r="BC98" i="51"/>
  <c r="M16" i="26" s="1"/>
  <c r="N16" i="33" s="1"/>
  <c r="BA98" i="51"/>
  <c r="L16" i="26" s="1"/>
  <c r="M16" i="33" s="1"/>
  <c r="AX98" i="51"/>
  <c r="K16" i="26" s="1"/>
  <c r="L16" i="33" s="1"/>
  <c r="AV98" i="51"/>
  <c r="J16" i="26" s="1"/>
  <c r="K16" i="33" s="1"/>
  <c r="AT98" i="51"/>
  <c r="I16" i="26" s="1"/>
  <c r="J16" i="33" s="1"/>
  <c r="AQ98" i="51"/>
  <c r="H16" i="26" s="1"/>
  <c r="I16" i="33" s="1"/>
  <c r="AO98" i="51"/>
  <c r="G16" i="26" s="1"/>
  <c r="H16" i="33" s="1"/>
  <c r="AM98" i="51"/>
  <c r="R16" i="23" s="1"/>
  <c r="S16" i="24" s="1"/>
  <c r="AD98" i="51"/>
  <c r="AE98" i="51" s="1"/>
  <c r="BL97" i="51"/>
  <c r="Q15" i="26" s="1"/>
  <c r="R15" i="33" s="1"/>
  <c r="BJ97" i="51"/>
  <c r="P15" i="26" s="1"/>
  <c r="Q15" i="33" s="1"/>
  <c r="BH97" i="51"/>
  <c r="O15" i="26" s="1"/>
  <c r="P15" i="33" s="1"/>
  <c r="BE97" i="51"/>
  <c r="N15" i="26" s="1"/>
  <c r="O15" i="33" s="1"/>
  <c r="BC97" i="51"/>
  <c r="M15" i="26" s="1"/>
  <c r="N15" i="33" s="1"/>
  <c r="BA97" i="51"/>
  <c r="L15" i="26" s="1"/>
  <c r="M15" i="33" s="1"/>
  <c r="AX97" i="51"/>
  <c r="K15" i="26" s="1"/>
  <c r="L15" i="33" s="1"/>
  <c r="AV97" i="51"/>
  <c r="J15" i="26" s="1"/>
  <c r="K15" i="33" s="1"/>
  <c r="AT97" i="51"/>
  <c r="I15" i="26" s="1"/>
  <c r="J15" i="33" s="1"/>
  <c r="AQ97" i="51"/>
  <c r="H15" i="26" s="1"/>
  <c r="I15" i="33" s="1"/>
  <c r="AO97" i="51"/>
  <c r="S15" i="23" s="1"/>
  <c r="T15" i="24" s="1"/>
  <c r="AM97" i="51"/>
  <c r="R15" i="23" s="1"/>
  <c r="S15" i="24" s="1"/>
  <c r="AD97" i="51"/>
  <c r="AE97" i="51" s="1"/>
  <c r="BL96" i="51"/>
  <c r="Q14" i="26" s="1"/>
  <c r="R14" i="33" s="1"/>
  <c r="BJ96" i="51"/>
  <c r="P14" i="26" s="1"/>
  <c r="BH96" i="51"/>
  <c r="O14" i="26" s="1"/>
  <c r="P14" i="33" s="1"/>
  <c r="BE96" i="51"/>
  <c r="N14" i="26" s="1"/>
  <c r="O14" i="33" s="1"/>
  <c r="BC96" i="51"/>
  <c r="M14" i="26" s="1"/>
  <c r="N14" i="33" s="1"/>
  <c r="BA96" i="51"/>
  <c r="L14" i="26" s="1"/>
  <c r="M14" i="33" s="1"/>
  <c r="AX96" i="51"/>
  <c r="K14" i="26" s="1"/>
  <c r="L14" i="33" s="1"/>
  <c r="AV96" i="51"/>
  <c r="J14" i="26" s="1"/>
  <c r="K14" i="33" s="1"/>
  <c r="AT96" i="51"/>
  <c r="I14" i="26" s="1"/>
  <c r="J14" i="33" s="1"/>
  <c r="AQ96" i="51"/>
  <c r="T14" i="23" s="1"/>
  <c r="U14" i="24" s="1"/>
  <c r="AO96" i="51"/>
  <c r="S14" i="23" s="1"/>
  <c r="T14" i="24" s="1"/>
  <c r="AM96" i="51"/>
  <c r="R14" i="23" s="1"/>
  <c r="S14" i="24" s="1"/>
  <c r="AD96" i="51"/>
  <c r="AE96" i="51" s="1"/>
  <c r="BL95" i="51"/>
  <c r="Q13" i="26" s="1"/>
  <c r="R13" i="33" s="1"/>
  <c r="BJ95" i="51"/>
  <c r="P13" i="26" s="1"/>
  <c r="Q13" i="33" s="1"/>
  <c r="BH95" i="51"/>
  <c r="O13" i="26" s="1"/>
  <c r="P13" i="33" s="1"/>
  <c r="BE95" i="51"/>
  <c r="N13" i="26" s="1"/>
  <c r="O13" i="33" s="1"/>
  <c r="BC95" i="51"/>
  <c r="M13" i="26" s="1"/>
  <c r="N13" i="33" s="1"/>
  <c r="BA95" i="51"/>
  <c r="L13" i="26" s="1"/>
  <c r="M13" i="33" s="1"/>
  <c r="AX95" i="51"/>
  <c r="K13" i="26" s="1"/>
  <c r="L13" i="33" s="1"/>
  <c r="AV95" i="51"/>
  <c r="J13" i="26" s="1"/>
  <c r="K13" i="33" s="1"/>
  <c r="AT95" i="51"/>
  <c r="I13" i="26" s="1"/>
  <c r="J13" i="33" s="1"/>
  <c r="AQ95" i="51"/>
  <c r="T13" i="23" s="1"/>
  <c r="U13" i="24" s="1"/>
  <c r="AO95" i="51"/>
  <c r="S13" i="23" s="1"/>
  <c r="T13" i="24" s="1"/>
  <c r="AM95" i="51"/>
  <c r="R13" i="23" s="1"/>
  <c r="S13" i="24" s="1"/>
  <c r="AD95" i="51"/>
  <c r="AE95" i="51" s="1"/>
  <c r="BL94" i="51"/>
  <c r="Q12" i="26" s="1"/>
  <c r="BJ94" i="51"/>
  <c r="P12" i="26" s="1"/>
  <c r="Q12" i="33" s="1"/>
  <c r="BH94" i="51"/>
  <c r="O12" i="26" s="1"/>
  <c r="BE94" i="51"/>
  <c r="N12" i="26" s="1"/>
  <c r="O12" i="33" s="1"/>
  <c r="BC94" i="51"/>
  <c r="M12" i="26" s="1"/>
  <c r="N12" i="33" s="1"/>
  <c r="BA94" i="51"/>
  <c r="L12" i="26" s="1"/>
  <c r="M12" i="33" s="1"/>
  <c r="AX94" i="51"/>
  <c r="K12" i="26" s="1"/>
  <c r="L12" i="33" s="1"/>
  <c r="AV94" i="51"/>
  <c r="J12" i="26" s="1"/>
  <c r="K12" i="33" s="1"/>
  <c r="AT94" i="51"/>
  <c r="I12" i="26" s="1"/>
  <c r="AQ94" i="51"/>
  <c r="T12" i="23" s="1"/>
  <c r="AO94" i="51"/>
  <c r="S12" i="23" s="1"/>
  <c r="AM94" i="51"/>
  <c r="R12" i="23" s="1"/>
  <c r="AD94" i="51"/>
  <c r="AE94" i="51" s="1"/>
  <c r="BL64" i="51"/>
  <c r="BJ64" i="51"/>
  <c r="BH64" i="51"/>
  <c r="BE64" i="51"/>
  <c r="BC64" i="51"/>
  <c r="BA64" i="51"/>
  <c r="AX64" i="51"/>
  <c r="AV64" i="51"/>
  <c r="AT64" i="51"/>
  <c r="AQ64" i="51"/>
  <c r="AO64" i="51"/>
  <c r="AM64" i="51"/>
  <c r="AD64" i="51"/>
  <c r="AE64" i="51" s="1"/>
  <c r="BL63" i="51"/>
  <c r="BJ63" i="51"/>
  <c r="BH63" i="51"/>
  <c r="BE63" i="51"/>
  <c r="BC63" i="51"/>
  <c r="BA63" i="51"/>
  <c r="AX63" i="51"/>
  <c r="AV63" i="51"/>
  <c r="AT63" i="51"/>
  <c r="AQ63" i="51"/>
  <c r="AM63" i="51"/>
  <c r="AD63" i="51"/>
  <c r="AE63" i="51" s="1"/>
  <c r="BL62" i="51"/>
  <c r="BJ62" i="51"/>
  <c r="BH62" i="51"/>
  <c r="BE62" i="51"/>
  <c r="BC62" i="51"/>
  <c r="BA62" i="51"/>
  <c r="AX62" i="51"/>
  <c r="AV62" i="51"/>
  <c r="AT62" i="51"/>
  <c r="AQ62" i="51"/>
  <c r="AO62" i="51"/>
  <c r="AM62" i="51"/>
  <c r="AD62" i="51"/>
  <c r="AE62" i="51" s="1"/>
  <c r="BL61" i="51"/>
  <c r="BJ61" i="51"/>
  <c r="BH61" i="51"/>
  <c r="BE61" i="51"/>
  <c r="BC61" i="51"/>
  <c r="BA61" i="51"/>
  <c r="AX61" i="51"/>
  <c r="AV61" i="51"/>
  <c r="AT61" i="51"/>
  <c r="AQ61" i="51"/>
  <c r="AO61" i="51"/>
  <c r="AM61" i="51"/>
  <c r="AD61" i="51"/>
  <c r="AE61" i="51" s="1"/>
  <c r="BL60" i="51"/>
  <c r="BJ60" i="51"/>
  <c r="BH60" i="51"/>
  <c r="BE60" i="51"/>
  <c r="BC60" i="51"/>
  <c r="BA60" i="51"/>
  <c r="AX60" i="51"/>
  <c r="AV60" i="51"/>
  <c r="AT60" i="51"/>
  <c r="AQ60" i="51"/>
  <c r="AO60" i="51"/>
  <c r="AM60" i="51"/>
  <c r="AD60" i="51"/>
  <c r="AE60" i="51" s="1"/>
  <c r="BL59" i="51"/>
  <c r="BJ59" i="51"/>
  <c r="BH59" i="51"/>
  <c r="BE59" i="51"/>
  <c r="BC59" i="51"/>
  <c r="BA59" i="51"/>
  <c r="AX59" i="51"/>
  <c r="AV59" i="51"/>
  <c r="AT59" i="51"/>
  <c r="AQ59" i="51"/>
  <c r="AO59" i="51"/>
  <c r="AM59" i="51"/>
  <c r="AD59" i="51"/>
  <c r="AE59" i="51" s="1"/>
  <c r="BL58" i="51"/>
  <c r="BJ58" i="51"/>
  <c r="BH58" i="51"/>
  <c r="BE58" i="51"/>
  <c r="BC58" i="51"/>
  <c r="BA58" i="51"/>
  <c r="AX58" i="51"/>
  <c r="AV58" i="51"/>
  <c r="AT58" i="51"/>
  <c r="AQ58" i="51"/>
  <c r="AO58" i="51"/>
  <c r="AM58" i="51"/>
  <c r="AD58" i="51"/>
  <c r="AE58" i="51" s="1"/>
  <c r="BL57" i="51"/>
  <c r="BJ57" i="51"/>
  <c r="BH57" i="51"/>
  <c r="BE57" i="51"/>
  <c r="BC57" i="51"/>
  <c r="BA57" i="51"/>
  <c r="AX57" i="51"/>
  <c r="AV57" i="51"/>
  <c r="AT57" i="51"/>
  <c r="AQ57" i="51"/>
  <c r="AO57" i="51"/>
  <c r="AM57" i="51"/>
  <c r="AD57" i="51"/>
  <c r="AE57" i="51" s="1"/>
  <c r="BL56" i="51"/>
  <c r="BJ56" i="51"/>
  <c r="BH56" i="51"/>
  <c r="BE56" i="51"/>
  <c r="BC56" i="51"/>
  <c r="BA56" i="51"/>
  <c r="AX56" i="51"/>
  <c r="AV56" i="51"/>
  <c r="AT56" i="51"/>
  <c r="AQ56" i="51"/>
  <c r="AO56" i="51"/>
  <c r="AM56" i="51"/>
  <c r="AD56" i="51"/>
  <c r="AE56" i="51" s="1"/>
  <c r="BL55" i="51"/>
  <c r="BJ55" i="51"/>
  <c r="BH55" i="51"/>
  <c r="BE55" i="51"/>
  <c r="BC55" i="51"/>
  <c r="BA55" i="51"/>
  <c r="AX55" i="51"/>
  <c r="AV55" i="51"/>
  <c r="AT55" i="51"/>
  <c r="AQ55" i="51"/>
  <c r="AO55" i="51"/>
  <c r="AM55" i="51"/>
  <c r="AD55" i="51"/>
  <c r="AE55" i="51" s="1"/>
  <c r="BL54" i="51"/>
  <c r="BJ54" i="51"/>
  <c r="BH54" i="51"/>
  <c r="BE54" i="51"/>
  <c r="BC54" i="51"/>
  <c r="BA54" i="51"/>
  <c r="AX54" i="51"/>
  <c r="AV54" i="51"/>
  <c r="AT54" i="51"/>
  <c r="AQ54" i="51"/>
  <c r="AO54" i="51"/>
  <c r="AM54" i="51"/>
  <c r="AD54" i="51"/>
  <c r="AE54" i="51" s="1"/>
  <c r="BL53" i="51"/>
  <c r="BJ53" i="51"/>
  <c r="BH53" i="51"/>
  <c r="BE53" i="51"/>
  <c r="BC53" i="51"/>
  <c r="BA53" i="51"/>
  <c r="AX53" i="51"/>
  <c r="AV53" i="51"/>
  <c r="AT53" i="51"/>
  <c r="AQ53" i="51"/>
  <c r="AO53" i="51"/>
  <c r="AM53" i="51"/>
  <c r="AD53" i="51"/>
  <c r="AE53" i="51" s="1"/>
  <c r="BL52" i="51"/>
  <c r="BJ52" i="51"/>
  <c r="BH52" i="51"/>
  <c r="BE52" i="51"/>
  <c r="BC52" i="51"/>
  <c r="BA52" i="51"/>
  <c r="AX52" i="51"/>
  <c r="AV52" i="51"/>
  <c r="AT52" i="51"/>
  <c r="AQ52" i="51"/>
  <c r="AO52" i="51"/>
  <c r="AM52" i="51"/>
  <c r="AD52" i="51"/>
  <c r="AE52" i="51" s="1"/>
  <c r="BL51" i="51"/>
  <c r="BJ51" i="51"/>
  <c r="BH51" i="51"/>
  <c r="BE51" i="51"/>
  <c r="BC51" i="51"/>
  <c r="BA51" i="51"/>
  <c r="AX51" i="51"/>
  <c r="AV51" i="51"/>
  <c r="AT51" i="51"/>
  <c r="AQ51" i="51"/>
  <c r="AO51" i="51"/>
  <c r="AM51" i="51"/>
  <c r="AD51" i="51"/>
  <c r="AE51" i="51" s="1"/>
  <c r="BL50" i="51"/>
  <c r="BJ50" i="51"/>
  <c r="BH50" i="51"/>
  <c r="BE50" i="51"/>
  <c r="BC50" i="51"/>
  <c r="BA50" i="51"/>
  <c r="AX50" i="51"/>
  <c r="AV50" i="51"/>
  <c r="AT50" i="51"/>
  <c r="AQ50" i="51"/>
  <c r="AO50" i="51"/>
  <c r="AM50" i="51"/>
  <c r="AD50" i="51"/>
  <c r="AE50" i="51" s="1"/>
  <c r="BL19" i="51"/>
  <c r="BJ19" i="51"/>
  <c r="BH19" i="51"/>
  <c r="BE19" i="51"/>
  <c r="BC19" i="51"/>
  <c r="BA19" i="51"/>
  <c r="AX19" i="51"/>
  <c r="AV19" i="51"/>
  <c r="AT19" i="51"/>
  <c r="AQ19" i="51"/>
  <c r="AO19" i="51"/>
  <c r="AM19" i="51"/>
  <c r="AD19" i="51"/>
  <c r="AE19" i="51" s="1"/>
  <c r="BL18" i="51"/>
  <c r="BJ18" i="51"/>
  <c r="BH18" i="51"/>
  <c r="BE18" i="51"/>
  <c r="BC18" i="51"/>
  <c r="BA18" i="51"/>
  <c r="AX18" i="51"/>
  <c r="AV18" i="51"/>
  <c r="AT18" i="51"/>
  <c r="AQ18" i="51"/>
  <c r="AO18" i="51"/>
  <c r="AM18" i="51"/>
  <c r="AD18" i="51"/>
  <c r="AE18" i="51" s="1"/>
  <c r="BL17" i="51"/>
  <c r="BJ17" i="51"/>
  <c r="BH17" i="51"/>
  <c r="BE17" i="51"/>
  <c r="BC17" i="51"/>
  <c r="BA17" i="51"/>
  <c r="AX17" i="51"/>
  <c r="AV17" i="51"/>
  <c r="AT17" i="51"/>
  <c r="AQ17" i="51"/>
  <c r="AO17" i="51"/>
  <c r="AM17" i="51"/>
  <c r="AD17" i="51"/>
  <c r="AE17" i="51" s="1"/>
  <c r="BL16" i="51"/>
  <c r="BJ16" i="51"/>
  <c r="BH16" i="51"/>
  <c r="BE16" i="51"/>
  <c r="BC16" i="51"/>
  <c r="BA16" i="51"/>
  <c r="AX16" i="51"/>
  <c r="AV16" i="51"/>
  <c r="AT16" i="51"/>
  <c r="AQ16" i="51"/>
  <c r="AO16" i="51"/>
  <c r="AM16" i="51"/>
  <c r="AD16" i="51"/>
  <c r="AE16" i="51" s="1"/>
  <c r="BL15" i="51"/>
  <c r="BJ15" i="51"/>
  <c r="BH15" i="51"/>
  <c r="BE15" i="51"/>
  <c r="BC15" i="51"/>
  <c r="BA15" i="51"/>
  <c r="AX15" i="51"/>
  <c r="AV15" i="51"/>
  <c r="AT15" i="51"/>
  <c r="AQ15" i="51"/>
  <c r="AO15" i="51"/>
  <c r="AM15" i="51"/>
  <c r="AD15" i="51"/>
  <c r="AE15" i="51" s="1"/>
  <c r="BL14" i="51"/>
  <c r="BJ14" i="51"/>
  <c r="BH14" i="51"/>
  <c r="BE14" i="51"/>
  <c r="BC14" i="51"/>
  <c r="BA14" i="51"/>
  <c r="AX14" i="51"/>
  <c r="AV14" i="51"/>
  <c r="AT14" i="51"/>
  <c r="AQ14" i="51"/>
  <c r="AO14" i="51"/>
  <c r="AM14" i="51"/>
  <c r="AD14" i="51"/>
  <c r="AE14" i="51" s="1"/>
  <c r="BL13" i="51"/>
  <c r="BJ13" i="51"/>
  <c r="BH13" i="51"/>
  <c r="BE13" i="51"/>
  <c r="BC13" i="51"/>
  <c r="BA13" i="51"/>
  <c r="AX13" i="51"/>
  <c r="AV13" i="51"/>
  <c r="AT13" i="51"/>
  <c r="AQ13" i="51"/>
  <c r="AO13" i="51"/>
  <c r="AM13" i="51"/>
  <c r="AD13" i="51"/>
  <c r="AE13" i="51" s="1"/>
  <c r="BL12" i="51"/>
  <c r="BJ12" i="51"/>
  <c r="BH12" i="51"/>
  <c r="BE12" i="51"/>
  <c r="BC12" i="51"/>
  <c r="BA12" i="51"/>
  <c r="AX12" i="51"/>
  <c r="AV12" i="51"/>
  <c r="AT12" i="51"/>
  <c r="AQ12" i="51"/>
  <c r="AO12" i="51"/>
  <c r="AM12" i="51"/>
  <c r="AD12" i="51"/>
  <c r="AE12" i="51" s="1"/>
  <c r="BL11" i="51"/>
  <c r="BJ11" i="51"/>
  <c r="BH11" i="51"/>
  <c r="BE11" i="51"/>
  <c r="BC11" i="51"/>
  <c r="BA11" i="51"/>
  <c r="AX11" i="51"/>
  <c r="AV11" i="51"/>
  <c r="AT11" i="51"/>
  <c r="AQ11" i="51"/>
  <c r="AO11" i="51"/>
  <c r="AM11" i="51"/>
  <c r="AD11" i="51"/>
  <c r="AE11" i="51" s="1"/>
  <c r="BL10" i="51"/>
  <c r="BJ10" i="51"/>
  <c r="BH10" i="51"/>
  <c r="BE10" i="51"/>
  <c r="BC10" i="51"/>
  <c r="BA10" i="51"/>
  <c r="AX10" i="51"/>
  <c r="AV10" i="51"/>
  <c r="AT10" i="51"/>
  <c r="AQ10" i="51"/>
  <c r="AO10" i="51"/>
  <c r="AM10" i="51"/>
  <c r="AD10" i="51"/>
  <c r="AE10" i="51" s="1"/>
  <c r="BL9" i="51"/>
  <c r="BJ9" i="51"/>
  <c r="BH9" i="51"/>
  <c r="BE9" i="51"/>
  <c r="BC9" i="51"/>
  <c r="BA9" i="51"/>
  <c r="AX9" i="51"/>
  <c r="AV9" i="51"/>
  <c r="AT9" i="51"/>
  <c r="AQ9" i="51"/>
  <c r="AO9" i="51"/>
  <c r="AM9" i="51"/>
  <c r="AD9" i="51"/>
  <c r="AE9" i="51" s="1"/>
  <c r="BL8" i="51"/>
  <c r="BJ8" i="51"/>
  <c r="BH8" i="51"/>
  <c r="BE8" i="51"/>
  <c r="BC8" i="51"/>
  <c r="BA8" i="51"/>
  <c r="AX8" i="51"/>
  <c r="AV8" i="51"/>
  <c r="AT8" i="51"/>
  <c r="AQ8" i="51"/>
  <c r="AO8" i="51"/>
  <c r="AM8" i="51"/>
  <c r="AD8" i="51"/>
  <c r="AE8" i="51" s="1"/>
  <c r="BL7" i="51"/>
  <c r="BJ7" i="51"/>
  <c r="BH7" i="51"/>
  <c r="BE7" i="51"/>
  <c r="BC7" i="51"/>
  <c r="BA7" i="51"/>
  <c r="AX7" i="51"/>
  <c r="AV7" i="51"/>
  <c r="AT7" i="51"/>
  <c r="AQ7" i="51"/>
  <c r="AO7" i="51"/>
  <c r="AM7" i="51"/>
  <c r="AD7" i="51"/>
  <c r="AE7" i="51" s="1"/>
  <c r="BL6" i="51"/>
  <c r="BJ6" i="51"/>
  <c r="BH6" i="51"/>
  <c r="BE6" i="51"/>
  <c r="BC6" i="51"/>
  <c r="BA6" i="51"/>
  <c r="AX6" i="51"/>
  <c r="AV6" i="51"/>
  <c r="AT6" i="51"/>
  <c r="AQ6" i="51"/>
  <c r="AO6" i="51"/>
  <c r="AM6" i="51"/>
  <c r="AD6" i="51"/>
  <c r="AE6" i="51" s="1"/>
  <c r="BL5" i="51"/>
  <c r="BJ5" i="51"/>
  <c r="BH5" i="51"/>
  <c r="BE5" i="51"/>
  <c r="BC5" i="51"/>
  <c r="BA5" i="51"/>
  <c r="AX5" i="51"/>
  <c r="AV5" i="51"/>
  <c r="AT5" i="51"/>
  <c r="AQ5" i="51"/>
  <c r="AO5" i="51"/>
  <c r="AM5" i="51"/>
  <c r="AD5" i="51"/>
  <c r="AE5" i="51" s="1"/>
  <c r="AA151" i="49"/>
  <c r="BL151" i="49" s="1"/>
  <c r="Y151" i="49"/>
  <c r="BJ151" i="49" s="1"/>
  <c r="W151" i="49"/>
  <c r="BH151" i="49" s="1"/>
  <c r="T151" i="49"/>
  <c r="BE151" i="49" s="1"/>
  <c r="R151" i="49"/>
  <c r="BC151" i="49" s="1"/>
  <c r="P151" i="49"/>
  <c r="BA151" i="49" s="1"/>
  <c r="M151" i="49"/>
  <c r="AX151" i="49" s="1"/>
  <c r="K151" i="49"/>
  <c r="AV151" i="49" s="1"/>
  <c r="I151" i="49"/>
  <c r="AT151" i="49" s="1"/>
  <c r="F151" i="49"/>
  <c r="AQ151" i="49" s="1"/>
  <c r="D151" i="49"/>
  <c r="AO151" i="49" s="1"/>
  <c r="B151" i="49"/>
  <c r="AM151" i="49" s="1"/>
  <c r="AA150" i="49"/>
  <c r="BL150" i="49" s="1"/>
  <c r="Y150" i="49"/>
  <c r="BJ150" i="49" s="1"/>
  <c r="W150" i="49"/>
  <c r="BH150" i="49" s="1"/>
  <c r="T150" i="49"/>
  <c r="BE150" i="49" s="1"/>
  <c r="R150" i="49"/>
  <c r="BC150" i="49" s="1"/>
  <c r="P150" i="49"/>
  <c r="BA150" i="49" s="1"/>
  <c r="M150" i="49"/>
  <c r="AX150" i="49" s="1"/>
  <c r="K150" i="49"/>
  <c r="AV150" i="49" s="1"/>
  <c r="I150" i="49"/>
  <c r="AT150" i="49" s="1"/>
  <c r="F150" i="49"/>
  <c r="AQ150" i="49" s="1"/>
  <c r="D150" i="49"/>
  <c r="B150" i="49"/>
  <c r="AM150" i="49" s="1"/>
  <c r="AA149" i="49"/>
  <c r="BL149" i="49" s="1"/>
  <c r="Y149" i="49"/>
  <c r="BJ149" i="49" s="1"/>
  <c r="W149" i="49"/>
  <c r="BH149" i="49" s="1"/>
  <c r="T149" i="49"/>
  <c r="BE149" i="49" s="1"/>
  <c r="R149" i="49"/>
  <c r="BC149" i="49" s="1"/>
  <c r="P149" i="49"/>
  <c r="BA149" i="49" s="1"/>
  <c r="M149" i="49"/>
  <c r="AX149" i="49" s="1"/>
  <c r="K149" i="49"/>
  <c r="AV149" i="49" s="1"/>
  <c r="I149" i="49"/>
  <c r="AT149" i="49" s="1"/>
  <c r="F149" i="49"/>
  <c r="AQ149" i="49" s="1"/>
  <c r="D149" i="49"/>
  <c r="AO149" i="49" s="1"/>
  <c r="B149" i="49"/>
  <c r="AM149" i="49" s="1"/>
  <c r="AA148" i="49"/>
  <c r="BL148" i="49" s="1"/>
  <c r="Y148" i="49"/>
  <c r="BJ148" i="49" s="1"/>
  <c r="W148" i="49"/>
  <c r="BH148" i="49" s="1"/>
  <c r="T148" i="49"/>
  <c r="BE148" i="49" s="1"/>
  <c r="R148" i="49"/>
  <c r="BC148" i="49" s="1"/>
  <c r="P148" i="49"/>
  <c r="BA148" i="49" s="1"/>
  <c r="M148" i="49"/>
  <c r="AX148" i="49" s="1"/>
  <c r="K148" i="49"/>
  <c r="AV148" i="49" s="1"/>
  <c r="I148" i="49"/>
  <c r="AT148" i="49" s="1"/>
  <c r="F148" i="49"/>
  <c r="AQ148" i="49" s="1"/>
  <c r="D148" i="49"/>
  <c r="AO148" i="49" s="1"/>
  <c r="B148" i="49"/>
  <c r="AM148" i="49" s="1"/>
  <c r="AA147" i="49"/>
  <c r="BL147" i="49" s="1"/>
  <c r="Y147" i="49"/>
  <c r="BJ147" i="49" s="1"/>
  <c r="W147" i="49"/>
  <c r="BH147" i="49" s="1"/>
  <c r="T147" i="49"/>
  <c r="BE147" i="49" s="1"/>
  <c r="R147" i="49"/>
  <c r="BC147" i="49" s="1"/>
  <c r="P147" i="49"/>
  <c r="BA147" i="49" s="1"/>
  <c r="M147" i="49"/>
  <c r="AX147" i="49" s="1"/>
  <c r="K147" i="49"/>
  <c r="AV147" i="49" s="1"/>
  <c r="I147" i="49"/>
  <c r="AT147" i="49" s="1"/>
  <c r="F147" i="49"/>
  <c r="AQ147" i="49" s="1"/>
  <c r="D147" i="49"/>
  <c r="AO147" i="49" s="1"/>
  <c r="B147" i="49"/>
  <c r="AA146" i="49"/>
  <c r="BL146" i="49" s="1"/>
  <c r="Y146" i="49"/>
  <c r="BJ146" i="49" s="1"/>
  <c r="W146" i="49"/>
  <c r="BH146" i="49" s="1"/>
  <c r="T146" i="49"/>
  <c r="BE146" i="49" s="1"/>
  <c r="R146" i="49"/>
  <c r="BC146" i="49" s="1"/>
  <c r="P146" i="49"/>
  <c r="BA146" i="49" s="1"/>
  <c r="M146" i="49"/>
  <c r="AX146" i="49" s="1"/>
  <c r="K146" i="49"/>
  <c r="AV146" i="49" s="1"/>
  <c r="I146" i="49"/>
  <c r="AT146" i="49" s="1"/>
  <c r="F146" i="49"/>
  <c r="AQ146" i="49" s="1"/>
  <c r="D146" i="49"/>
  <c r="AO146" i="49" s="1"/>
  <c r="B146" i="49"/>
  <c r="AM146" i="49" s="1"/>
  <c r="AA145" i="49"/>
  <c r="BL145" i="49" s="1"/>
  <c r="Y145" i="49"/>
  <c r="BJ145" i="49" s="1"/>
  <c r="W145" i="49"/>
  <c r="BH145" i="49" s="1"/>
  <c r="T145" i="49"/>
  <c r="BE145" i="49" s="1"/>
  <c r="R145" i="49"/>
  <c r="BC145" i="49" s="1"/>
  <c r="P145" i="49"/>
  <c r="BA145" i="49" s="1"/>
  <c r="M145" i="49"/>
  <c r="AX145" i="49" s="1"/>
  <c r="K145" i="49"/>
  <c r="AV145" i="49" s="1"/>
  <c r="I145" i="49"/>
  <c r="AT145" i="49" s="1"/>
  <c r="F145" i="49"/>
  <c r="AQ145" i="49" s="1"/>
  <c r="D145" i="49"/>
  <c r="AO145" i="49" s="1"/>
  <c r="B145" i="49"/>
  <c r="AM145" i="49" s="1"/>
  <c r="AA144" i="49"/>
  <c r="BL144" i="49" s="1"/>
  <c r="Y144" i="49"/>
  <c r="BJ144" i="49" s="1"/>
  <c r="W144" i="49"/>
  <c r="BH144" i="49" s="1"/>
  <c r="T144" i="49"/>
  <c r="BE144" i="49" s="1"/>
  <c r="R144" i="49"/>
  <c r="BC144" i="49" s="1"/>
  <c r="P144" i="49"/>
  <c r="BA144" i="49" s="1"/>
  <c r="M144" i="49"/>
  <c r="AX144" i="49" s="1"/>
  <c r="K144" i="49"/>
  <c r="AV144" i="49" s="1"/>
  <c r="I144" i="49"/>
  <c r="AT144" i="49" s="1"/>
  <c r="F144" i="49"/>
  <c r="AQ144" i="49" s="1"/>
  <c r="D144" i="49"/>
  <c r="AO144" i="49" s="1"/>
  <c r="B144" i="49"/>
  <c r="AM144" i="49" s="1"/>
  <c r="AA143" i="49"/>
  <c r="BL143" i="49" s="1"/>
  <c r="Y143" i="49"/>
  <c r="BJ143" i="49" s="1"/>
  <c r="W143" i="49"/>
  <c r="BH143" i="49" s="1"/>
  <c r="T143" i="49"/>
  <c r="BE143" i="49" s="1"/>
  <c r="R143" i="49"/>
  <c r="BC143" i="49" s="1"/>
  <c r="P143" i="49"/>
  <c r="BA143" i="49" s="1"/>
  <c r="M143" i="49"/>
  <c r="AX143" i="49" s="1"/>
  <c r="K143" i="49"/>
  <c r="AV143" i="49" s="1"/>
  <c r="I143" i="49"/>
  <c r="AT143" i="49" s="1"/>
  <c r="F143" i="49"/>
  <c r="AQ143" i="49" s="1"/>
  <c r="D143" i="49"/>
  <c r="AO143" i="49" s="1"/>
  <c r="B143" i="49"/>
  <c r="AM143" i="49" s="1"/>
  <c r="AA142" i="49"/>
  <c r="BL142" i="49" s="1"/>
  <c r="Y142" i="49"/>
  <c r="BJ142" i="49" s="1"/>
  <c r="W142" i="49"/>
  <c r="BH142" i="49" s="1"/>
  <c r="T142" i="49"/>
  <c r="BE142" i="49" s="1"/>
  <c r="R142" i="49"/>
  <c r="BC142" i="49" s="1"/>
  <c r="P142" i="49"/>
  <c r="BA142" i="49" s="1"/>
  <c r="M142" i="49"/>
  <c r="AX142" i="49" s="1"/>
  <c r="K142" i="49"/>
  <c r="AV142" i="49" s="1"/>
  <c r="I142" i="49"/>
  <c r="AT142" i="49" s="1"/>
  <c r="F142" i="49"/>
  <c r="AQ142" i="49" s="1"/>
  <c r="D142" i="49"/>
  <c r="B142" i="49"/>
  <c r="AM142" i="49" s="1"/>
  <c r="AA141" i="49"/>
  <c r="BL141" i="49" s="1"/>
  <c r="Y141" i="49"/>
  <c r="BJ141" i="49" s="1"/>
  <c r="W141" i="49"/>
  <c r="BH141" i="49" s="1"/>
  <c r="T141" i="49"/>
  <c r="R141" i="49"/>
  <c r="BC141" i="49" s="1"/>
  <c r="P141" i="49"/>
  <c r="BA141" i="49" s="1"/>
  <c r="M141" i="49"/>
  <c r="AX141" i="49" s="1"/>
  <c r="K141" i="49"/>
  <c r="AV141" i="49" s="1"/>
  <c r="I141" i="49"/>
  <c r="AT141" i="49" s="1"/>
  <c r="F141" i="49"/>
  <c r="AQ141" i="49" s="1"/>
  <c r="D141" i="49"/>
  <c r="AO141" i="49" s="1"/>
  <c r="B141" i="49"/>
  <c r="AM141" i="49" s="1"/>
  <c r="AA140" i="49"/>
  <c r="BL140" i="49" s="1"/>
  <c r="Y140" i="49"/>
  <c r="BJ140" i="49" s="1"/>
  <c r="W140" i="49"/>
  <c r="BH140" i="49" s="1"/>
  <c r="T140" i="49"/>
  <c r="BE140" i="49" s="1"/>
  <c r="R140" i="49"/>
  <c r="BC140" i="49" s="1"/>
  <c r="P140" i="49"/>
  <c r="BA140" i="49" s="1"/>
  <c r="M140" i="49"/>
  <c r="AX140" i="49" s="1"/>
  <c r="K140" i="49"/>
  <c r="AV140" i="49" s="1"/>
  <c r="I140" i="49"/>
  <c r="AT140" i="49" s="1"/>
  <c r="F140" i="49"/>
  <c r="AQ140" i="49" s="1"/>
  <c r="D140" i="49"/>
  <c r="AO140" i="49" s="1"/>
  <c r="B140" i="49"/>
  <c r="AM140" i="49" s="1"/>
  <c r="AA139" i="49"/>
  <c r="BL139" i="49" s="1"/>
  <c r="Y139" i="49"/>
  <c r="BJ139" i="49" s="1"/>
  <c r="W139" i="49"/>
  <c r="BH139" i="49" s="1"/>
  <c r="T139" i="49"/>
  <c r="BE139" i="49" s="1"/>
  <c r="R139" i="49"/>
  <c r="BC139" i="49" s="1"/>
  <c r="P139" i="49"/>
  <c r="BA139" i="49" s="1"/>
  <c r="M139" i="49"/>
  <c r="AX139" i="49" s="1"/>
  <c r="K139" i="49"/>
  <c r="AV139" i="49" s="1"/>
  <c r="I139" i="49"/>
  <c r="AT139" i="49" s="1"/>
  <c r="F139" i="49"/>
  <c r="AQ139" i="49" s="1"/>
  <c r="D139" i="49"/>
  <c r="AO139" i="49" s="1"/>
  <c r="B139" i="49"/>
  <c r="AA138" i="49"/>
  <c r="BL138" i="49" s="1"/>
  <c r="Y138" i="49"/>
  <c r="BJ138" i="49" s="1"/>
  <c r="W138" i="49"/>
  <c r="BH138" i="49" s="1"/>
  <c r="T138" i="49"/>
  <c r="BE138" i="49" s="1"/>
  <c r="R138" i="49"/>
  <c r="BC138" i="49" s="1"/>
  <c r="P138" i="49"/>
  <c r="BA138" i="49" s="1"/>
  <c r="M138" i="49"/>
  <c r="AX138" i="49" s="1"/>
  <c r="K138" i="49"/>
  <c r="AV138" i="49" s="1"/>
  <c r="I138" i="49"/>
  <c r="AT138" i="49" s="1"/>
  <c r="F138" i="49"/>
  <c r="AQ138" i="49" s="1"/>
  <c r="D138" i="49"/>
  <c r="AO138" i="49" s="1"/>
  <c r="B138" i="49"/>
  <c r="AM138" i="49" s="1"/>
  <c r="AA137" i="49"/>
  <c r="BL137" i="49" s="1"/>
  <c r="Y137" i="49"/>
  <c r="BJ137" i="49" s="1"/>
  <c r="W137" i="49"/>
  <c r="BH137" i="49" s="1"/>
  <c r="T137" i="49"/>
  <c r="BE137" i="49" s="1"/>
  <c r="R137" i="49"/>
  <c r="BC137" i="49" s="1"/>
  <c r="P137" i="49"/>
  <c r="M137" i="49"/>
  <c r="K137" i="49"/>
  <c r="AV137" i="49" s="1"/>
  <c r="I137" i="49"/>
  <c r="AT137" i="49" s="1"/>
  <c r="F137" i="49"/>
  <c r="AQ137" i="49" s="1"/>
  <c r="D137" i="49"/>
  <c r="AO137" i="49" s="1"/>
  <c r="B137" i="49"/>
  <c r="AM137" i="49" s="1"/>
  <c r="BL108" i="49"/>
  <c r="Q26" i="23" s="1"/>
  <c r="R26" i="24" s="1"/>
  <c r="BJ108" i="49"/>
  <c r="P26" i="23" s="1"/>
  <c r="Q26" i="24" s="1"/>
  <c r="BH108" i="49"/>
  <c r="O26" i="23" s="1"/>
  <c r="P26" i="24" s="1"/>
  <c r="BE108" i="49"/>
  <c r="N26" i="23" s="1"/>
  <c r="O26" i="24" s="1"/>
  <c r="BC108" i="49"/>
  <c r="M26" i="23" s="1"/>
  <c r="N26" i="24" s="1"/>
  <c r="BA108" i="49"/>
  <c r="L26" i="23" s="1"/>
  <c r="M26" i="24" s="1"/>
  <c r="AX108" i="49"/>
  <c r="K26" i="23" s="1"/>
  <c r="L26" i="24" s="1"/>
  <c r="AV108" i="49"/>
  <c r="J26" i="23" s="1"/>
  <c r="K26" i="24" s="1"/>
  <c r="AT108" i="49"/>
  <c r="I26" i="23" s="1"/>
  <c r="J26" i="24" s="1"/>
  <c r="AQ108" i="49"/>
  <c r="H26" i="23" s="1"/>
  <c r="I26" i="24" s="1"/>
  <c r="AO108" i="49"/>
  <c r="G26" i="23" s="1"/>
  <c r="H26" i="24" s="1"/>
  <c r="AM108" i="49"/>
  <c r="F26" i="23" s="1"/>
  <c r="G26" i="24" s="1"/>
  <c r="AD108" i="49"/>
  <c r="AE108" i="49" s="1"/>
  <c r="BL107" i="49"/>
  <c r="Q25" i="23" s="1"/>
  <c r="R25" i="24" s="1"/>
  <c r="BJ107" i="49"/>
  <c r="P25" i="23" s="1"/>
  <c r="Q25" i="24" s="1"/>
  <c r="BH107" i="49"/>
  <c r="O25" i="23" s="1"/>
  <c r="P25" i="24" s="1"/>
  <c r="BE107" i="49"/>
  <c r="N25" i="23" s="1"/>
  <c r="O25" i="24" s="1"/>
  <c r="BC107" i="49"/>
  <c r="M25" i="23" s="1"/>
  <c r="N25" i="24" s="1"/>
  <c r="BA107" i="49"/>
  <c r="L25" i="23" s="1"/>
  <c r="M25" i="24" s="1"/>
  <c r="AX107" i="49"/>
  <c r="K25" i="23" s="1"/>
  <c r="L25" i="24" s="1"/>
  <c r="AV107" i="49"/>
  <c r="J25" i="23" s="1"/>
  <c r="K25" i="24" s="1"/>
  <c r="AT107" i="49"/>
  <c r="I25" i="23" s="1"/>
  <c r="J25" i="24" s="1"/>
  <c r="AQ107" i="49"/>
  <c r="H25" i="23" s="1"/>
  <c r="I25" i="24" s="1"/>
  <c r="AO107" i="49"/>
  <c r="G25" i="23" s="1"/>
  <c r="H25" i="24" s="1"/>
  <c r="AM107" i="49"/>
  <c r="F25" i="23" s="1"/>
  <c r="G25" i="24" s="1"/>
  <c r="AD107" i="49"/>
  <c r="AE107" i="49" s="1"/>
  <c r="BL106" i="49"/>
  <c r="Q24" i="23" s="1"/>
  <c r="R24" i="24" s="1"/>
  <c r="BJ106" i="49"/>
  <c r="P24" i="23" s="1"/>
  <c r="Q24" i="24" s="1"/>
  <c r="BH106" i="49"/>
  <c r="O24" i="23" s="1"/>
  <c r="P24" i="24" s="1"/>
  <c r="BE106" i="49"/>
  <c r="N24" i="23" s="1"/>
  <c r="O24" i="24" s="1"/>
  <c r="BC106" i="49"/>
  <c r="M24" i="23" s="1"/>
  <c r="N24" i="24" s="1"/>
  <c r="BA106" i="49"/>
  <c r="L24" i="23" s="1"/>
  <c r="M24" i="24" s="1"/>
  <c r="AX106" i="49"/>
  <c r="K24" i="23" s="1"/>
  <c r="L24" i="24" s="1"/>
  <c r="AV106" i="49"/>
  <c r="J24" i="23" s="1"/>
  <c r="K24" i="24" s="1"/>
  <c r="AT106" i="49"/>
  <c r="I24" i="23" s="1"/>
  <c r="J24" i="24" s="1"/>
  <c r="AQ106" i="49"/>
  <c r="H24" i="23" s="1"/>
  <c r="I24" i="24" s="1"/>
  <c r="AO106" i="49"/>
  <c r="G24" i="23" s="1"/>
  <c r="H24" i="24" s="1"/>
  <c r="AM106" i="49"/>
  <c r="F24" i="23" s="1"/>
  <c r="G24" i="24" s="1"/>
  <c r="AD106" i="49"/>
  <c r="AE106" i="49" s="1"/>
  <c r="BL105" i="49"/>
  <c r="Q23" i="23" s="1"/>
  <c r="R23" i="24" s="1"/>
  <c r="BJ105" i="49"/>
  <c r="P23" i="23" s="1"/>
  <c r="Q23" i="24" s="1"/>
  <c r="BH105" i="49"/>
  <c r="O23" i="23" s="1"/>
  <c r="P23" i="24" s="1"/>
  <c r="BE105" i="49"/>
  <c r="N23" i="23" s="1"/>
  <c r="O23" i="24" s="1"/>
  <c r="BC105" i="49"/>
  <c r="M23" i="23" s="1"/>
  <c r="N23" i="24" s="1"/>
  <c r="BA105" i="49"/>
  <c r="L23" i="23" s="1"/>
  <c r="M23" i="24" s="1"/>
  <c r="AX105" i="49"/>
  <c r="K23" i="23" s="1"/>
  <c r="L23" i="24" s="1"/>
  <c r="AV105" i="49"/>
  <c r="J23" i="23" s="1"/>
  <c r="K23" i="24" s="1"/>
  <c r="AT105" i="49"/>
  <c r="I23" i="23" s="1"/>
  <c r="J23" i="24" s="1"/>
  <c r="AQ105" i="49"/>
  <c r="H23" i="23" s="1"/>
  <c r="I23" i="24" s="1"/>
  <c r="AO105" i="49"/>
  <c r="G23" i="23" s="1"/>
  <c r="H23" i="24" s="1"/>
  <c r="AM105" i="49"/>
  <c r="F23" i="23" s="1"/>
  <c r="G23" i="24" s="1"/>
  <c r="AD105" i="49"/>
  <c r="AE105" i="49" s="1"/>
  <c r="BL104" i="49"/>
  <c r="Q22" i="23" s="1"/>
  <c r="R22" i="24" s="1"/>
  <c r="BJ104" i="49"/>
  <c r="P22" i="23" s="1"/>
  <c r="Q22" i="24" s="1"/>
  <c r="BH104" i="49"/>
  <c r="O22" i="23" s="1"/>
  <c r="P22" i="24" s="1"/>
  <c r="BE104" i="49"/>
  <c r="N22" i="23" s="1"/>
  <c r="O22" i="24" s="1"/>
  <c r="BC104" i="49"/>
  <c r="M22" i="23" s="1"/>
  <c r="N22" i="24" s="1"/>
  <c r="BA104" i="49"/>
  <c r="L22" i="23" s="1"/>
  <c r="M22" i="24" s="1"/>
  <c r="AX104" i="49"/>
  <c r="K22" i="23" s="1"/>
  <c r="L22" i="24" s="1"/>
  <c r="AV104" i="49"/>
  <c r="J22" i="23" s="1"/>
  <c r="K22" i="24" s="1"/>
  <c r="AT104" i="49"/>
  <c r="I22" i="23" s="1"/>
  <c r="J22" i="24" s="1"/>
  <c r="AQ104" i="49"/>
  <c r="H22" i="23" s="1"/>
  <c r="I22" i="24" s="1"/>
  <c r="AO104" i="49"/>
  <c r="G22" i="23" s="1"/>
  <c r="H22" i="24" s="1"/>
  <c r="AM104" i="49"/>
  <c r="F22" i="23" s="1"/>
  <c r="G22" i="24" s="1"/>
  <c r="AD104" i="49"/>
  <c r="AE104" i="49" s="1"/>
  <c r="BL103" i="49"/>
  <c r="Q21" i="23" s="1"/>
  <c r="R21" i="24" s="1"/>
  <c r="BJ103" i="49"/>
  <c r="P21" i="23" s="1"/>
  <c r="Q21" i="24" s="1"/>
  <c r="BH103" i="49"/>
  <c r="O21" i="23" s="1"/>
  <c r="P21" i="24" s="1"/>
  <c r="BE103" i="49"/>
  <c r="N21" i="23" s="1"/>
  <c r="O21" i="24" s="1"/>
  <c r="BC103" i="49"/>
  <c r="M21" i="23" s="1"/>
  <c r="N21" i="24" s="1"/>
  <c r="BA103" i="49"/>
  <c r="L21" i="23" s="1"/>
  <c r="M21" i="24" s="1"/>
  <c r="AX103" i="49"/>
  <c r="K21" i="23" s="1"/>
  <c r="L21" i="24" s="1"/>
  <c r="AV103" i="49"/>
  <c r="J21" i="23" s="1"/>
  <c r="K21" i="24" s="1"/>
  <c r="AT103" i="49"/>
  <c r="I21" i="23" s="1"/>
  <c r="J21" i="24" s="1"/>
  <c r="AQ103" i="49"/>
  <c r="H21" i="23" s="1"/>
  <c r="I21" i="24" s="1"/>
  <c r="AO103" i="49"/>
  <c r="G21" i="23" s="1"/>
  <c r="H21" i="24" s="1"/>
  <c r="AM103" i="49"/>
  <c r="F21" i="23" s="1"/>
  <c r="G21" i="24" s="1"/>
  <c r="AD103" i="49"/>
  <c r="AE103" i="49" s="1"/>
  <c r="BL102" i="49"/>
  <c r="Q20" i="23" s="1"/>
  <c r="R20" i="24" s="1"/>
  <c r="BJ102" i="49"/>
  <c r="P20" i="23" s="1"/>
  <c r="Q20" i="24" s="1"/>
  <c r="BH102" i="49"/>
  <c r="O20" i="23" s="1"/>
  <c r="P20" i="24" s="1"/>
  <c r="BE102" i="49"/>
  <c r="N20" i="23" s="1"/>
  <c r="O20" i="24" s="1"/>
  <c r="BC102" i="49"/>
  <c r="M20" i="23" s="1"/>
  <c r="N20" i="24" s="1"/>
  <c r="BA102" i="49"/>
  <c r="L20" i="23" s="1"/>
  <c r="M20" i="24" s="1"/>
  <c r="AX102" i="49"/>
  <c r="K20" i="23" s="1"/>
  <c r="L20" i="24" s="1"/>
  <c r="AV102" i="49"/>
  <c r="J20" i="23" s="1"/>
  <c r="K20" i="24" s="1"/>
  <c r="AT102" i="49"/>
  <c r="I20" i="23" s="1"/>
  <c r="J20" i="24" s="1"/>
  <c r="AQ102" i="49"/>
  <c r="H20" i="23" s="1"/>
  <c r="I20" i="24" s="1"/>
  <c r="AO102" i="49"/>
  <c r="G20" i="23" s="1"/>
  <c r="H20" i="24" s="1"/>
  <c r="AM102" i="49"/>
  <c r="F20" i="23" s="1"/>
  <c r="G20" i="24" s="1"/>
  <c r="AD102" i="49"/>
  <c r="AE102" i="49" s="1"/>
  <c r="BL101" i="49"/>
  <c r="Q19" i="23" s="1"/>
  <c r="R19" i="24" s="1"/>
  <c r="BJ101" i="49"/>
  <c r="P19" i="23" s="1"/>
  <c r="Q19" i="24" s="1"/>
  <c r="BH101" i="49"/>
  <c r="O19" i="23" s="1"/>
  <c r="P19" i="24" s="1"/>
  <c r="BE101" i="49"/>
  <c r="N19" i="23" s="1"/>
  <c r="O19" i="24" s="1"/>
  <c r="BC101" i="49"/>
  <c r="M19" i="23" s="1"/>
  <c r="N19" i="24" s="1"/>
  <c r="BA101" i="49"/>
  <c r="L19" i="23" s="1"/>
  <c r="M19" i="24" s="1"/>
  <c r="AX101" i="49"/>
  <c r="K19" i="23" s="1"/>
  <c r="L19" i="24" s="1"/>
  <c r="AV101" i="49"/>
  <c r="J19" i="23" s="1"/>
  <c r="K19" i="24" s="1"/>
  <c r="AT101" i="49"/>
  <c r="I19" i="23" s="1"/>
  <c r="J19" i="24" s="1"/>
  <c r="AQ101" i="49"/>
  <c r="H19" i="23" s="1"/>
  <c r="I19" i="24" s="1"/>
  <c r="AO101" i="49"/>
  <c r="G19" i="23" s="1"/>
  <c r="H19" i="24" s="1"/>
  <c r="AM101" i="49"/>
  <c r="F19" i="23" s="1"/>
  <c r="G19" i="24" s="1"/>
  <c r="AD101" i="49"/>
  <c r="AE101" i="49" s="1"/>
  <c r="BL100" i="49"/>
  <c r="Q18" i="23" s="1"/>
  <c r="R18" i="24" s="1"/>
  <c r="BJ100" i="49"/>
  <c r="P18" i="23" s="1"/>
  <c r="Q18" i="24" s="1"/>
  <c r="BH100" i="49"/>
  <c r="O18" i="23" s="1"/>
  <c r="P18" i="24" s="1"/>
  <c r="BE100" i="49"/>
  <c r="N18" i="23" s="1"/>
  <c r="O18" i="24" s="1"/>
  <c r="BC100" i="49"/>
  <c r="M18" i="23" s="1"/>
  <c r="N18" i="24" s="1"/>
  <c r="BA100" i="49"/>
  <c r="L18" i="23" s="1"/>
  <c r="M18" i="24" s="1"/>
  <c r="AX100" i="49"/>
  <c r="K18" i="23" s="1"/>
  <c r="L18" i="24" s="1"/>
  <c r="AV100" i="49"/>
  <c r="J18" i="23" s="1"/>
  <c r="K18" i="24" s="1"/>
  <c r="AT100" i="49"/>
  <c r="I18" i="23" s="1"/>
  <c r="J18" i="24" s="1"/>
  <c r="AQ100" i="49"/>
  <c r="H18" i="23" s="1"/>
  <c r="I18" i="24" s="1"/>
  <c r="AO100" i="49"/>
  <c r="G18" i="23" s="1"/>
  <c r="H18" i="24" s="1"/>
  <c r="AM100" i="49"/>
  <c r="F18" i="23" s="1"/>
  <c r="G18" i="24" s="1"/>
  <c r="AD100" i="49"/>
  <c r="AE100" i="49" s="1"/>
  <c r="BL99" i="49"/>
  <c r="Q17" i="23" s="1"/>
  <c r="R17" i="24" s="1"/>
  <c r="BJ99" i="49"/>
  <c r="P17" i="23" s="1"/>
  <c r="Q17" i="24" s="1"/>
  <c r="BH99" i="49"/>
  <c r="O17" i="23" s="1"/>
  <c r="P17" i="24" s="1"/>
  <c r="BE99" i="49"/>
  <c r="N17" i="23" s="1"/>
  <c r="O17" i="24" s="1"/>
  <c r="BC99" i="49"/>
  <c r="M17" i="23" s="1"/>
  <c r="N17" i="24" s="1"/>
  <c r="BA99" i="49"/>
  <c r="L17" i="23" s="1"/>
  <c r="M17" i="24" s="1"/>
  <c r="AX99" i="49"/>
  <c r="K17" i="23" s="1"/>
  <c r="L17" i="24" s="1"/>
  <c r="AV99" i="49"/>
  <c r="J17" i="23" s="1"/>
  <c r="K17" i="24" s="1"/>
  <c r="AT99" i="49"/>
  <c r="I17" i="23" s="1"/>
  <c r="J17" i="24" s="1"/>
  <c r="AQ99" i="49"/>
  <c r="H17" i="23" s="1"/>
  <c r="I17" i="24" s="1"/>
  <c r="AO99" i="49"/>
  <c r="G17" i="23" s="1"/>
  <c r="H17" i="24" s="1"/>
  <c r="AM99" i="49"/>
  <c r="F17" i="23" s="1"/>
  <c r="G17" i="24" s="1"/>
  <c r="AD99" i="49"/>
  <c r="AE99" i="49" s="1"/>
  <c r="BL98" i="49"/>
  <c r="Q16" i="23" s="1"/>
  <c r="R16" i="24" s="1"/>
  <c r="BJ98" i="49"/>
  <c r="P16" i="23" s="1"/>
  <c r="Q16" i="24" s="1"/>
  <c r="BH98" i="49"/>
  <c r="O16" i="23" s="1"/>
  <c r="P16" i="24" s="1"/>
  <c r="BE98" i="49"/>
  <c r="N16" i="23" s="1"/>
  <c r="O16" i="24" s="1"/>
  <c r="BC98" i="49"/>
  <c r="M16" i="23" s="1"/>
  <c r="N16" i="24" s="1"/>
  <c r="BA98" i="49"/>
  <c r="L16" i="23" s="1"/>
  <c r="M16" i="24" s="1"/>
  <c r="AX98" i="49"/>
  <c r="K16" i="23" s="1"/>
  <c r="L16" i="24" s="1"/>
  <c r="AV98" i="49"/>
  <c r="J16" i="23" s="1"/>
  <c r="K16" i="24" s="1"/>
  <c r="AT98" i="49"/>
  <c r="I16" i="23" s="1"/>
  <c r="J16" i="24" s="1"/>
  <c r="AQ98" i="49"/>
  <c r="H16" i="23" s="1"/>
  <c r="I16" i="24" s="1"/>
  <c r="AO98" i="49"/>
  <c r="G16" i="23" s="1"/>
  <c r="H16" i="24" s="1"/>
  <c r="AM98" i="49"/>
  <c r="F16" i="23" s="1"/>
  <c r="G16" i="24" s="1"/>
  <c r="AD98" i="49"/>
  <c r="AE98" i="49" s="1"/>
  <c r="BL97" i="49"/>
  <c r="Q15" i="23" s="1"/>
  <c r="R15" i="24" s="1"/>
  <c r="BJ97" i="49"/>
  <c r="P15" i="23" s="1"/>
  <c r="Q15" i="24" s="1"/>
  <c r="BH97" i="49"/>
  <c r="O15" i="23" s="1"/>
  <c r="P15" i="24" s="1"/>
  <c r="BE97" i="49"/>
  <c r="N15" i="23" s="1"/>
  <c r="O15" i="24" s="1"/>
  <c r="BC97" i="49"/>
  <c r="M15" i="23" s="1"/>
  <c r="N15" i="24" s="1"/>
  <c r="BA97" i="49"/>
  <c r="L15" i="23" s="1"/>
  <c r="M15" i="24" s="1"/>
  <c r="AX97" i="49"/>
  <c r="K15" i="23" s="1"/>
  <c r="L15" i="24" s="1"/>
  <c r="AV97" i="49"/>
  <c r="J15" i="23" s="1"/>
  <c r="K15" i="24" s="1"/>
  <c r="AT97" i="49"/>
  <c r="I15" i="23" s="1"/>
  <c r="J15" i="24" s="1"/>
  <c r="AQ97" i="49"/>
  <c r="H15" i="23" s="1"/>
  <c r="I15" i="24" s="1"/>
  <c r="AO97" i="49"/>
  <c r="G15" i="23" s="1"/>
  <c r="H15" i="24" s="1"/>
  <c r="AM97" i="49"/>
  <c r="F15" i="23" s="1"/>
  <c r="G15" i="24" s="1"/>
  <c r="AD97" i="49"/>
  <c r="AE97" i="49" s="1"/>
  <c r="BL96" i="49"/>
  <c r="Q14" i="23" s="1"/>
  <c r="R14" i="24" s="1"/>
  <c r="BJ96" i="49"/>
  <c r="P14" i="23" s="1"/>
  <c r="Q14" i="24" s="1"/>
  <c r="BH96" i="49"/>
  <c r="O14" i="23" s="1"/>
  <c r="P14" i="24" s="1"/>
  <c r="BE96" i="49"/>
  <c r="N14" i="23" s="1"/>
  <c r="O14" i="24" s="1"/>
  <c r="BC96" i="49"/>
  <c r="M14" i="23" s="1"/>
  <c r="N14" i="24" s="1"/>
  <c r="BA96" i="49"/>
  <c r="L14" i="23" s="1"/>
  <c r="M14" i="24" s="1"/>
  <c r="AX96" i="49"/>
  <c r="K14" i="23" s="1"/>
  <c r="L14" i="24" s="1"/>
  <c r="AV96" i="49"/>
  <c r="J14" i="23" s="1"/>
  <c r="K14" i="24" s="1"/>
  <c r="AT96" i="49"/>
  <c r="I14" i="23" s="1"/>
  <c r="J14" i="24" s="1"/>
  <c r="AQ96" i="49"/>
  <c r="H14" i="23" s="1"/>
  <c r="I14" i="24" s="1"/>
  <c r="AO96" i="49"/>
  <c r="G14" i="23" s="1"/>
  <c r="H14" i="24" s="1"/>
  <c r="AM96" i="49"/>
  <c r="F14" i="23" s="1"/>
  <c r="G14" i="24" s="1"/>
  <c r="AD96" i="49"/>
  <c r="AE96" i="49" s="1"/>
  <c r="BL95" i="49"/>
  <c r="Q13" i="23" s="1"/>
  <c r="R13" i="24" s="1"/>
  <c r="BJ95" i="49"/>
  <c r="P13" i="23" s="1"/>
  <c r="Q13" i="24" s="1"/>
  <c r="BH95" i="49"/>
  <c r="O13" i="23" s="1"/>
  <c r="P13" i="24" s="1"/>
  <c r="BE95" i="49"/>
  <c r="N13" i="23" s="1"/>
  <c r="O13" i="24" s="1"/>
  <c r="BC95" i="49"/>
  <c r="M13" i="23" s="1"/>
  <c r="N13" i="24" s="1"/>
  <c r="BA95" i="49"/>
  <c r="L13" i="23" s="1"/>
  <c r="M13" i="24" s="1"/>
  <c r="AX95" i="49"/>
  <c r="K13" i="23" s="1"/>
  <c r="L13" i="24" s="1"/>
  <c r="AV95" i="49"/>
  <c r="J13" i="23" s="1"/>
  <c r="K13" i="24" s="1"/>
  <c r="AT95" i="49"/>
  <c r="I13" i="23" s="1"/>
  <c r="J13" i="24" s="1"/>
  <c r="AQ95" i="49"/>
  <c r="H13" i="23" s="1"/>
  <c r="I13" i="24" s="1"/>
  <c r="AO95" i="49"/>
  <c r="G13" i="23" s="1"/>
  <c r="H13" i="24" s="1"/>
  <c r="AM95" i="49"/>
  <c r="F13" i="23" s="1"/>
  <c r="G13" i="24" s="1"/>
  <c r="AD95" i="49"/>
  <c r="AE95" i="49" s="1"/>
  <c r="BL94" i="49"/>
  <c r="BJ94" i="49"/>
  <c r="BH94" i="49"/>
  <c r="BE94" i="49"/>
  <c r="BC94" i="49"/>
  <c r="BA94" i="49"/>
  <c r="AX94" i="49"/>
  <c r="AV94" i="49"/>
  <c r="AT94" i="49"/>
  <c r="AQ94" i="49"/>
  <c r="AO94" i="49"/>
  <c r="AM94" i="49"/>
  <c r="AD94" i="49"/>
  <c r="AE94" i="49" s="1"/>
  <c r="BL64" i="49"/>
  <c r="BJ64" i="49"/>
  <c r="BH64" i="49"/>
  <c r="BE64" i="49"/>
  <c r="BC64" i="49"/>
  <c r="BA64" i="49"/>
  <c r="AX64" i="49"/>
  <c r="AV64" i="49"/>
  <c r="AT64" i="49"/>
  <c r="AQ64" i="49"/>
  <c r="AM64" i="49"/>
  <c r="AD64" i="49"/>
  <c r="AE64" i="49" s="1"/>
  <c r="BL63" i="49"/>
  <c r="BJ63" i="49"/>
  <c r="BH63" i="49"/>
  <c r="BE63" i="49"/>
  <c r="BC63" i="49"/>
  <c r="BA63" i="49"/>
  <c r="AX63" i="49"/>
  <c r="AV63" i="49"/>
  <c r="AT63" i="49"/>
  <c r="AQ63" i="49"/>
  <c r="AM63" i="49"/>
  <c r="AD63" i="49"/>
  <c r="AE63" i="49" s="1"/>
  <c r="BL62" i="49"/>
  <c r="BJ62" i="49"/>
  <c r="BH62" i="49"/>
  <c r="BE62" i="49"/>
  <c r="BC62" i="49"/>
  <c r="BA62" i="49"/>
  <c r="AX62" i="49"/>
  <c r="AV62" i="49"/>
  <c r="AT62" i="49"/>
  <c r="AQ62" i="49"/>
  <c r="AO62" i="49"/>
  <c r="AM62" i="49"/>
  <c r="AD62" i="49"/>
  <c r="AE62" i="49" s="1"/>
  <c r="BL61" i="49"/>
  <c r="BJ61" i="49"/>
  <c r="BH61" i="49"/>
  <c r="BE61" i="49"/>
  <c r="BC61" i="49"/>
  <c r="BA61" i="49"/>
  <c r="AX61" i="49"/>
  <c r="AV61" i="49"/>
  <c r="AT61" i="49"/>
  <c r="AQ61" i="49"/>
  <c r="AO61" i="49"/>
  <c r="AM61" i="49"/>
  <c r="AD61" i="49"/>
  <c r="AE61" i="49" s="1"/>
  <c r="BL60" i="49"/>
  <c r="BJ60" i="49"/>
  <c r="BH60" i="49"/>
  <c r="BE60" i="49"/>
  <c r="BC60" i="49"/>
  <c r="BA60" i="49"/>
  <c r="AX60" i="49"/>
  <c r="AV60" i="49"/>
  <c r="AT60" i="49"/>
  <c r="AQ60" i="49"/>
  <c r="AO60" i="49"/>
  <c r="AM60" i="49"/>
  <c r="AD60" i="49"/>
  <c r="AE60" i="49" s="1"/>
  <c r="BL59" i="49"/>
  <c r="BJ59" i="49"/>
  <c r="BH59" i="49"/>
  <c r="BE59" i="49"/>
  <c r="BC59" i="49"/>
  <c r="BA59" i="49"/>
  <c r="AX59" i="49"/>
  <c r="AV59" i="49"/>
  <c r="AT59" i="49"/>
  <c r="AQ59" i="49"/>
  <c r="AO59" i="49"/>
  <c r="AM59" i="49"/>
  <c r="AD59" i="49"/>
  <c r="AE59" i="49" s="1"/>
  <c r="BL58" i="49"/>
  <c r="BJ58" i="49"/>
  <c r="BH58" i="49"/>
  <c r="BE58" i="49"/>
  <c r="BC58" i="49"/>
  <c r="BA58" i="49"/>
  <c r="AX58" i="49"/>
  <c r="AV58" i="49"/>
  <c r="AT58" i="49"/>
  <c r="AQ58" i="49"/>
  <c r="AO58" i="49"/>
  <c r="AM58" i="49"/>
  <c r="AD58" i="49"/>
  <c r="AE58" i="49" s="1"/>
  <c r="BL57" i="49"/>
  <c r="BJ57" i="49"/>
  <c r="BH57" i="49"/>
  <c r="BE57" i="49"/>
  <c r="BC57" i="49"/>
  <c r="BA57" i="49"/>
  <c r="AX57" i="49"/>
  <c r="AV57" i="49"/>
  <c r="AT57" i="49"/>
  <c r="AQ57" i="49"/>
  <c r="AO57" i="49"/>
  <c r="AM57" i="49"/>
  <c r="AD57" i="49"/>
  <c r="AE57" i="49" s="1"/>
  <c r="BL56" i="49"/>
  <c r="BJ56" i="49"/>
  <c r="BH56" i="49"/>
  <c r="BE56" i="49"/>
  <c r="BC56" i="49"/>
  <c r="BA56" i="49"/>
  <c r="AX56" i="49"/>
  <c r="AV56" i="49"/>
  <c r="AT56" i="49"/>
  <c r="AQ56" i="49"/>
  <c r="AO56" i="49"/>
  <c r="AM56" i="49"/>
  <c r="AD56" i="49"/>
  <c r="AE56" i="49" s="1"/>
  <c r="BL55" i="49"/>
  <c r="BJ55" i="49"/>
  <c r="BH55" i="49"/>
  <c r="BE55" i="49"/>
  <c r="BC55" i="49"/>
  <c r="BA55" i="49"/>
  <c r="AX55" i="49"/>
  <c r="AV55" i="49"/>
  <c r="AT55" i="49"/>
  <c r="AQ55" i="49"/>
  <c r="AO55" i="49"/>
  <c r="AM55" i="49"/>
  <c r="AD55" i="49"/>
  <c r="AE55" i="49" s="1"/>
  <c r="BL54" i="49"/>
  <c r="BJ54" i="49"/>
  <c r="BH54" i="49"/>
  <c r="BE54" i="49"/>
  <c r="BC54" i="49"/>
  <c r="BA54" i="49"/>
  <c r="AX54" i="49"/>
  <c r="AV54" i="49"/>
  <c r="AT54" i="49"/>
  <c r="AQ54" i="49"/>
  <c r="AO54" i="49"/>
  <c r="AM54" i="49"/>
  <c r="AD54" i="49"/>
  <c r="AE54" i="49" s="1"/>
  <c r="BL53" i="49"/>
  <c r="BJ53" i="49"/>
  <c r="BH53" i="49"/>
  <c r="BE53" i="49"/>
  <c r="BC53" i="49"/>
  <c r="BA53" i="49"/>
  <c r="AX53" i="49"/>
  <c r="AV53" i="49"/>
  <c r="AT53" i="49"/>
  <c r="AQ53" i="49"/>
  <c r="AO53" i="49"/>
  <c r="AM53" i="49"/>
  <c r="AD53" i="49"/>
  <c r="AE53" i="49" s="1"/>
  <c r="BL52" i="49"/>
  <c r="BJ52" i="49"/>
  <c r="BH52" i="49"/>
  <c r="BE52" i="49"/>
  <c r="BC52" i="49"/>
  <c r="BA52" i="49"/>
  <c r="AX52" i="49"/>
  <c r="AV52" i="49"/>
  <c r="AT52" i="49"/>
  <c r="AQ52" i="49"/>
  <c r="AO52" i="49"/>
  <c r="AM52" i="49"/>
  <c r="AD52" i="49"/>
  <c r="AE52" i="49" s="1"/>
  <c r="BL51" i="49"/>
  <c r="BJ51" i="49"/>
  <c r="BH51" i="49"/>
  <c r="BE51" i="49"/>
  <c r="BC51" i="49"/>
  <c r="BA51" i="49"/>
  <c r="AX51" i="49"/>
  <c r="AV51" i="49"/>
  <c r="AT51" i="49"/>
  <c r="AQ51" i="49"/>
  <c r="AO51" i="49"/>
  <c r="AM51" i="49"/>
  <c r="AD51" i="49"/>
  <c r="AE51" i="49" s="1"/>
  <c r="BL50" i="49"/>
  <c r="BJ50" i="49"/>
  <c r="BH50" i="49"/>
  <c r="BE50" i="49"/>
  <c r="BC50" i="49"/>
  <c r="BA50" i="49"/>
  <c r="AX50" i="49"/>
  <c r="AV50" i="49"/>
  <c r="AT50" i="49"/>
  <c r="AQ50" i="49"/>
  <c r="AO50" i="49"/>
  <c r="AM50" i="49"/>
  <c r="AD50" i="49"/>
  <c r="AE50" i="49" s="1"/>
  <c r="BL19" i="49"/>
  <c r="BJ19" i="49"/>
  <c r="BH19" i="49"/>
  <c r="BE19" i="49"/>
  <c r="BC19" i="49"/>
  <c r="BA19" i="49"/>
  <c r="AX19" i="49"/>
  <c r="AV19" i="49"/>
  <c r="AT19" i="49"/>
  <c r="AQ19" i="49"/>
  <c r="AO19" i="49"/>
  <c r="AM19" i="49"/>
  <c r="AD19" i="49"/>
  <c r="AE19" i="49" s="1"/>
  <c r="BL18" i="49"/>
  <c r="BJ18" i="49"/>
  <c r="BH18" i="49"/>
  <c r="BE18" i="49"/>
  <c r="BC18" i="49"/>
  <c r="BA18" i="49"/>
  <c r="AX18" i="49"/>
  <c r="AV18" i="49"/>
  <c r="AT18" i="49"/>
  <c r="AQ18" i="49"/>
  <c r="AO18" i="49"/>
  <c r="AM18" i="49"/>
  <c r="AD18" i="49"/>
  <c r="AE18" i="49" s="1"/>
  <c r="BL17" i="49"/>
  <c r="BJ17" i="49"/>
  <c r="BH17" i="49"/>
  <c r="BE17" i="49"/>
  <c r="BC17" i="49"/>
  <c r="BA17" i="49"/>
  <c r="AX17" i="49"/>
  <c r="AV17" i="49"/>
  <c r="AT17" i="49"/>
  <c r="AQ17" i="49"/>
  <c r="AO17" i="49"/>
  <c r="AM17" i="49"/>
  <c r="AD17" i="49"/>
  <c r="AE17" i="49" s="1"/>
  <c r="BL16" i="49"/>
  <c r="BJ16" i="49"/>
  <c r="BH16" i="49"/>
  <c r="BE16" i="49"/>
  <c r="BC16" i="49"/>
  <c r="BA16" i="49"/>
  <c r="AX16" i="49"/>
  <c r="AV16" i="49"/>
  <c r="AT16" i="49"/>
  <c r="AQ16" i="49"/>
  <c r="AO16" i="49"/>
  <c r="AM16" i="49"/>
  <c r="AD16" i="49"/>
  <c r="AE16" i="49" s="1"/>
  <c r="BL15" i="49"/>
  <c r="BJ15" i="49"/>
  <c r="BH15" i="49"/>
  <c r="BE15" i="49"/>
  <c r="BC15" i="49"/>
  <c r="BA15" i="49"/>
  <c r="AX15" i="49"/>
  <c r="AV15" i="49"/>
  <c r="AT15" i="49"/>
  <c r="AQ15" i="49"/>
  <c r="AO15" i="49"/>
  <c r="AM15" i="49"/>
  <c r="AD15" i="49"/>
  <c r="AE15" i="49" s="1"/>
  <c r="BL14" i="49"/>
  <c r="BJ14" i="49"/>
  <c r="BH14" i="49"/>
  <c r="BE14" i="49"/>
  <c r="BC14" i="49"/>
  <c r="BA14" i="49"/>
  <c r="AX14" i="49"/>
  <c r="AV14" i="49"/>
  <c r="AT14" i="49"/>
  <c r="AQ14" i="49"/>
  <c r="AO14" i="49"/>
  <c r="AM14" i="49"/>
  <c r="AD14" i="49"/>
  <c r="AE14" i="49" s="1"/>
  <c r="BL13" i="49"/>
  <c r="BJ13" i="49"/>
  <c r="BH13" i="49"/>
  <c r="BE13" i="49"/>
  <c r="BC13" i="49"/>
  <c r="BA13" i="49"/>
  <c r="AX13" i="49"/>
  <c r="AV13" i="49"/>
  <c r="AT13" i="49"/>
  <c r="AQ13" i="49"/>
  <c r="AO13" i="49"/>
  <c r="AM13" i="49"/>
  <c r="AD13" i="49"/>
  <c r="AE13" i="49" s="1"/>
  <c r="BL12" i="49"/>
  <c r="BJ12" i="49"/>
  <c r="BH12" i="49"/>
  <c r="BE12" i="49"/>
  <c r="BC12" i="49"/>
  <c r="BA12" i="49"/>
  <c r="AX12" i="49"/>
  <c r="AV12" i="49"/>
  <c r="AT12" i="49"/>
  <c r="AQ12" i="49"/>
  <c r="AO12" i="49"/>
  <c r="AM12" i="49"/>
  <c r="AD12" i="49"/>
  <c r="AE12" i="49" s="1"/>
  <c r="BL11" i="49"/>
  <c r="BJ11" i="49"/>
  <c r="BH11" i="49"/>
  <c r="BE11" i="49"/>
  <c r="BC11" i="49"/>
  <c r="BA11" i="49"/>
  <c r="AX11" i="49"/>
  <c r="AV11" i="49"/>
  <c r="AT11" i="49"/>
  <c r="AQ11" i="49"/>
  <c r="AO11" i="49"/>
  <c r="AM11" i="49"/>
  <c r="AD11" i="49"/>
  <c r="AE11" i="49" s="1"/>
  <c r="BL10" i="49"/>
  <c r="BJ10" i="49"/>
  <c r="BH10" i="49"/>
  <c r="BE10" i="49"/>
  <c r="BC10" i="49"/>
  <c r="BA10" i="49"/>
  <c r="AX10" i="49"/>
  <c r="AV10" i="49"/>
  <c r="AT10" i="49"/>
  <c r="AQ10" i="49"/>
  <c r="AO10" i="49"/>
  <c r="AM10" i="49"/>
  <c r="AD10" i="49"/>
  <c r="AE10" i="49" s="1"/>
  <c r="BL9" i="49"/>
  <c r="BJ9" i="49"/>
  <c r="BH9" i="49"/>
  <c r="BE9" i="49"/>
  <c r="BC9" i="49"/>
  <c r="BA9" i="49"/>
  <c r="AX9" i="49"/>
  <c r="AV9" i="49"/>
  <c r="AT9" i="49"/>
  <c r="AQ9" i="49"/>
  <c r="AO9" i="49"/>
  <c r="AM9" i="49"/>
  <c r="AD9" i="49"/>
  <c r="AE9" i="49" s="1"/>
  <c r="BL8" i="49"/>
  <c r="BJ8" i="49"/>
  <c r="BH8" i="49"/>
  <c r="BE8" i="49"/>
  <c r="BC8" i="49"/>
  <c r="BA8" i="49"/>
  <c r="AX8" i="49"/>
  <c r="AV8" i="49"/>
  <c r="AT8" i="49"/>
  <c r="AQ8" i="49"/>
  <c r="AO8" i="49"/>
  <c r="AM8" i="49"/>
  <c r="AD8" i="49"/>
  <c r="AE8" i="49" s="1"/>
  <c r="BL7" i="49"/>
  <c r="BJ7" i="49"/>
  <c r="BH7" i="49"/>
  <c r="BE7" i="49"/>
  <c r="BC7" i="49"/>
  <c r="BA7" i="49"/>
  <c r="AX7" i="49"/>
  <c r="AV7" i="49"/>
  <c r="AT7" i="49"/>
  <c r="AQ7" i="49"/>
  <c r="AO7" i="49"/>
  <c r="AM7" i="49"/>
  <c r="AD7" i="49"/>
  <c r="AE7" i="49" s="1"/>
  <c r="BL6" i="49"/>
  <c r="BJ6" i="49"/>
  <c r="BH6" i="49"/>
  <c r="BE6" i="49"/>
  <c r="BC6" i="49"/>
  <c r="BA6" i="49"/>
  <c r="AX6" i="49"/>
  <c r="AV6" i="49"/>
  <c r="AT6" i="49"/>
  <c r="AQ6" i="49"/>
  <c r="AO6" i="49"/>
  <c r="AM6" i="49"/>
  <c r="AD6" i="49"/>
  <c r="AE6" i="49" s="1"/>
  <c r="BL5" i="49"/>
  <c r="BJ5" i="49"/>
  <c r="BH5" i="49"/>
  <c r="BE5" i="49"/>
  <c r="BC5" i="49"/>
  <c r="BA5" i="49"/>
  <c r="AX5" i="49"/>
  <c r="AV5" i="49"/>
  <c r="AT5" i="49"/>
  <c r="AQ5" i="49"/>
  <c r="AO5" i="49"/>
  <c r="AM5" i="49"/>
  <c r="AD5" i="49"/>
  <c r="AE5" i="49" s="1"/>
  <c r="B31" i="37" l="1"/>
  <c r="C31" i="28"/>
  <c r="B28" i="38"/>
  <c r="C28" i="29"/>
  <c r="B28" i="39" s="1"/>
  <c r="B44" i="38"/>
  <c r="C44" i="29"/>
  <c r="B44" i="39" s="1"/>
  <c r="B37" i="38"/>
  <c r="C37" i="29"/>
  <c r="B37" i="39" s="1"/>
  <c r="C33" i="28"/>
  <c r="B33" i="37"/>
  <c r="C35" i="28"/>
  <c r="B35" i="37"/>
  <c r="C36" i="28"/>
  <c r="B36" i="37"/>
  <c r="B39" i="37"/>
  <c r="C39" i="28"/>
  <c r="C40" i="28"/>
  <c r="B40" i="37"/>
  <c r="C30" i="29"/>
  <c r="B30" i="39" s="1"/>
  <c r="B30" i="38"/>
  <c r="B42" i="38"/>
  <c r="C42" i="29"/>
  <c r="B42" i="39" s="1"/>
  <c r="B27" i="37"/>
  <c r="C27" i="28"/>
  <c r="C34" i="29"/>
  <c r="B34" i="39" s="1"/>
  <c r="B34" i="38"/>
  <c r="C43" i="29"/>
  <c r="B43" i="39" s="1"/>
  <c r="B43" i="38"/>
  <c r="B42" i="54"/>
  <c r="T42" i="54"/>
  <c r="F42" i="52"/>
  <c r="R17" i="23"/>
  <c r="S17" i="24" s="1"/>
  <c r="F22" i="26"/>
  <c r="G22" i="33" s="1"/>
  <c r="G21" i="26"/>
  <c r="H21" i="33" s="1"/>
  <c r="F14" i="26"/>
  <c r="G14" i="33" s="1"/>
  <c r="R25" i="23"/>
  <c r="S25" i="24" s="1"/>
  <c r="G13" i="26"/>
  <c r="H13" i="33" s="1"/>
  <c r="T23" i="23"/>
  <c r="U23" i="24" s="1"/>
  <c r="H12" i="26"/>
  <c r="I12" i="33" s="1"/>
  <c r="H20" i="26"/>
  <c r="I20" i="33" s="1"/>
  <c r="T15" i="23"/>
  <c r="U15" i="24" s="1"/>
  <c r="F12" i="23"/>
  <c r="AM129" i="49"/>
  <c r="N12" i="23"/>
  <c r="BE129" i="49"/>
  <c r="G12" i="23"/>
  <c r="H12" i="24" s="1"/>
  <c r="AO129" i="49"/>
  <c r="O12" i="23"/>
  <c r="P12" i="24" s="1"/>
  <c r="BH129" i="49"/>
  <c r="H12" i="23"/>
  <c r="I12" i="24" s="1"/>
  <c r="AQ129" i="49"/>
  <c r="P12" i="23"/>
  <c r="Q12" i="24" s="1"/>
  <c r="BJ129" i="49"/>
  <c r="I12" i="23"/>
  <c r="AT129" i="49"/>
  <c r="Q12" i="23"/>
  <c r="BL129" i="49"/>
  <c r="M12" i="23"/>
  <c r="N12" i="24" s="1"/>
  <c r="BC129" i="49"/>
  <c r="J12" i="23"/>
  <c r="AV129" i="49"/>
  <c r="K12" i="23"/>
  <c r="L12" i="24" s="1"/>
  <c r="AX129" i="49"/>
  <c r="L12" i="23"/>
  <c r="M12" i="24" s="1"/>
  <c r="BA129" i="49"/>
  <c r="AO40" i="49"/>
  <c r="BH40" i="49"/>
  <c r="AQ40" i="49"/>
  <c r="AT40" i="49"/>
  <c r="AX40" i="49"/>
  <c r="BA40" i="49"/>
  <c r="BJ40" i="49"/>
  <c r="AV40" i="49"/>
  <c r="BC40" i="49"/>
  <c r="BE40" i="49"/>
  <c r="BH85" i="49"/>
  <c r="AO85" i="49"/>
  <c r="D87" i="49" s="1"/>
  <c r="BL85" i="49"/>
  <c r="AA87" i="49" s="1"/>
  <c r="AV85" i="49"/>
  <c r="K87" i="49" s="1"/>
  <c r="BA85" i="49"/>
  <c r="BC85" i="49"/>
  <c r="R87" i="49" s="1"/>
  <c r="B87" i="49"/>
  <c r="BE85" i="49"/>
  <c r="T87" i="49" s="1"/>
  <c r="AQ85" i="49"/>
  <c r="BJ85" i="49"/>
  <c r="Y87" i="49" s="1"/>
  <c r="C25" i="26"/>
  <c r="B25" i="33" s="1"/>
  <c r="AT85" i="49"/>
  <c r="I87" i="49" s="1"/>
  <c r="AX85" i="49"/>
  <c r="B26" i="24"/>
  <c r="C20" i="26"/>
  <c r="B20" i="33" s="1"/>
  <c r="B23" i="24"/>
  <c r="C17" i="26"/>
  <c r="B17" i="33" s="1"/>
  <c r="B18" i="24"/>
  <c r="C12" i="26"/>
  <c r="B12" i="33" s="1"/>
  <c r="B26" i="33"/>
  <c r="C26" i="27"/>
  <c r="B18" i="33"/>
  <c r="C18" i="27"/>
  <c r="B24" i="33"/>
  <c r="C24" i="27"/>
  <c r="B16" i="33"/>
  <c r="C16" i="27"/>
  <c r="B23" i="33"/>
  <c r="C23" i="27"/>
  <c r="B15" i="33"/>
  <c r="C15" i="27"/>
  <c r="B22" i="33"/>
  <c r="C22" i="27"/>
  <c r="B14" i="33"/>
  <c r="C14" i="27"/>
  <c r="B21" i="33"/>
  <c r="C21" i="27"/>
  <c r="B13" i="33"/>
  <c r="C13" i="27"/>
  <c r="C19" i="26"/>
  <c r="B24" i="24"/>
  <c r="B16" i="24"/>
  <c r="B22" i="24"/>
  <c r="B14" i="24"/>
  <c r="B15" i="24"/>
  <c r="B21" i="24"/>
  <c r="B13" i="24"/>
  <c r="R12" i="24"/>
  <c r="O12" i="24"/>
  <c r="K12" i="24"/>
  <c r="J12" i="24"/>
  <c r="G12" i="24"/>
  <c r="D42" i="52"/>
  <c r="K42" i="52"/>
  <c r="M42" i="52"/>
  <c r="B87" i="52"/>
  <c r="T87" i="52"/>
  <c r="Y42" i="53"/>
  <c r="K87" i="53"/>
  <c r="R87" i="53"/>
  <c r="I87" i="53"/>
  <c r="P87" i="53"/>
  <c r="G15" i="29"/>
  <c r="H15" i="39" s="1"/>
  <c r="T15" i="38"/>
  <c r="Q12" i="39"/>
  <c r="J12" i="39"/>
  <c r="R12" i="39"/>
  <c r="F14" i="29"/>
  <c r="G14" i="39" s="1"/>
  <c r="S14" i="38"/>
  <c r="T17" i="38"/>
  <c r="G17" i="29"/>
  <c r="H17" i="39" s="1"/>
  <c r="G20" i="29"/>
  <c r="H20" i="39" s="1"/>
  <c r="T20" i="38"/>
  <c r="G23" i="29"/>
  <c r="H23" i="39" s="1"/>
  <c r="T23" i="38"/>
  <c r="G26" i="29"/>
  <c r="H26" i="39" s="1"/>
  <c r="T26" i="38"/>
  <c r="K12" i="39"/>
  <c r="T14" i="38"/>
  <c r="G14" i="29"/>
  <c r="H14" i="39" s="1"/>
  <c r="H17" i="29"/>
  <c r="I17" i="39" s="1"/>
  <c r="U17" i="38"/>
  <c r="F19" i="29"/>
  <c r="G19" i="39" s="1"/>
  <c r="S19" i="38"/>
  <c r="H20" i="29"/>
  <c r="I20" i="39" s="1"/>
  <c r="U20" i="38"/>
  <c r="H26" i="29"/>
  <c r="I26" i="39" s="1"/>
  <c r="U26" i="38"/>
  <c r="G12" i="29"/>
  <c r="T12" i="38"/>
  <c r="U18" i="38"/>
  <c r="H18" i="29"/>
  <c r="I18" i="39" s="1"/>
  <c r="H12" i="29"/>
  <c r="U12" i="38"/>
  <c r="F23" i="29"/>
  <c r="G23" i="39" s="1"/>
  <c r="S23" i="38"/>
  <c r="S25" i="38"/>
  <c r="F25" i="29"/>
  <c r="G25" i="39" s="1"/>
  <c r="M12" i="39"/>
  <c r="T13" i="38"/>
  <c r="G13" i="29"/>
  <c r="H13" i="39" s="1"/>
  <c r="U19" i="38"/>
  <c r="H19" i="29"/>
  <c r="I19" i="39" s="1"/>
  <c r="T22" i="38"/>
  <c r="G22" i="29"/>
  <c r="H22" i="39" s="1"/>
  <c r="T25" i="38"/>
  <c r="G25" i="29"/>
  <c r="H25" i="39" s="1"/>
  <c r="S13" i="38"/>
  <c r="F13" i="29"/>
  <c r="G13" i="39" s="1"/>
  <c r="F16" i="29"/>
  <c r="G16" i="39" s="1"/>
  <c r="S16" i="38"/>
  <c r="T19" i="38"/>
  <c r="G19" i="29"/>
  <c r="H19" i="39" s="1"/>
  <c r="S22" i="38"/>
  <c r="F22" i="29"/>
  <c r="G22" i="39" s="1"/>
  <c r="N12" i="39"/>
  <c r="U13" i="38"/>
  <c r="H13" i="29"/>
  <c r="I13" i="39" s="1"/>
  <c r="H16" i="29"/>
  <c r="I16" i="39" s="1"/>
  <c r="U16" i="38"/>
  <c r="S18" i="38"/>
  <c r="F18" i="29"/>
  <c r="G18" i="39" s="1"/>
  <c r="U22" i="38"/>
  <c r="H22" i="29"/>
  <c r="I22" i="39" s="1"/>
  <c r="H25" i="29"/>
  <c r="I25" i="39" s="1"/>
  <c r="U25" i="38"/>
  <c r="P12" i="39"/>
  <c r="G21" i="29"/>
  <c r="H21" i="39" s="1"/>
  <c r="T21" i="38"/>
  <c r="S20" i="38"/>
  <c r="F20" i="29"/>
  <c r="G20" i="39" s="1"/>
  <c r="H21" i="29"/>
  <c r="I21" i="39" s="1"/>
  <c r="U21" i="38"/>
  <c r="H24" i="29"/>
  <c r="I24" i="39" s="1"/>
  <c r="U24" i="38"/>
  <c r="F26" i="29"/>
  <c r="G26" i="39" s="1"/>
  <c r="S26" i="38"/>
  <c r="L12" i="39"/>
  <c r="U14" i="38"/>
  <c r="H14" i="29"/>
  <c r="I14" i="39" s="1"/>
  <c r="S12" i="38"/>
  <c r="F12" i="29"/>
  <c r="F15" i="29"/>
  <c r="G15" i="39" s="1"/>
  <c r="S15" i="38"/>
  <c r="T18" i="38"/>
  <c r="G18" i="29"/>
  <c r="H18" i="39" s="1"/>
  <c r="F21" i="29"/>
  <c r="G21" i="39" s="1"/>
  <c r="S21" i="38"/>
  <c r="F24" i="29"/>
  <c r="G24" i="39" s="1"/>
  <c r="S24" i="38"/>
  <c r="T16" i="38"/>
  <c r="U15" i="38"/>
  <c r="T24" i="38"/>
  <c r="F17" i="29"/>
  <c r="G17" i="39" s="1"/>
  <c r="H23" i="29"/>
  <c r="I23" i="39" s="1"/>
  <c r="O12" i="39"/>
  <c r="U12" i="37"/>
  <c r="T12" i="37"/>
  <c r="L12" i="38"/>
  <c r="P12" i="38"/>
  <c r="K13" i="38"/>
  <c r="J12" i="38"/>
  <c r="R12" i="38"/>
  <c r="M12" i="38"/>
  <c r="N12" i="38"/>
  <c r="S12" i="37"/>
  <c r="O12" i="38"/>
  <c r="P12" i="37"/>
  <c r="U15" i="33"/>
  <c r="H15" i="27"/>
  <c r="I15" i="37" s="1"/>
  <c r="S17" i="33"/>
  <c r="F17" i="27"/>
  <c r="G17" i="37" s="1"/>
  <c r="T20" i="33"/>
  <c r="G20" i="27"/>
  <c r="H20" i="37" s="1"/>
  <c r="H12" i="27"/>
  <c r="U12" i="33"/>
  <c r="Q12" i="37"/>
  <c r="F14" i="27"/>
  <c r="G14" i="37" s="1"/>
  <c r="S14" i="33"/>
  <c r="H20" i="27"/>
  <c r="I20" i="37" s="1"/>
  <c r="U20" i="33"/>
  <c r="F22" i="27"/>
  <c r="G22" i="37" s="1"/>
  <c r="S22" i="33"/>
  <c r="T14" i="33"/>
  <c r="G14" i="27"/>
  <c r="H14" i="37" s="1"/>
  <c r="U17" i="33"/>
  <c r="H17" i="27"/>
  <c r="I17" i="37" s="1"/>
  <c r="S19" i="33"/>
  <c r="F19" i="27"/>
  <c r="G19" i="37" s="1"/>
  <c r="T22" i="33"/>
  <c r="G22" i="27"/>
  <c r="H22" i="37" s="1"/>
  <c r="U25" i="33"/>
  <c r="H25" i="27"/>
  <c r="I25" i="37" s="1"/>
  <c r="K12" i="37"/>
  <c r="U14" i="33"/>
  <c r="H14" i="27"/>
  <c r="I14" i="37" s="1"/>
  <c r="S16" i="33"/>
  <c r="F16" i="27"/>
  <c r="G16" i="37" s="1"/>
  <c r="T19" i="33"/>
  <c r="G19" i="27"/>
  <c r="H19" i="37" s="1"/>
  <c r="U22" i="33"/>
  <c r="H22" i="27"/>
  <c r="I22" i="37" s="1"/>
  <c r="S24" i="33"/>
  <c r="F24" i="27"/>
  <c r="G24" i="37" s="1"/>
  <c r="S25" i="33"/>
  <c r="F25" i="27"/>
  <c r="G25" i="37" s="1"/>
  <c r="L12" i="37"/>
  <c r="S13" i="33"/>
  <c r="F13" i="27"/>
  <c r="G13" i="37" s="1"/>
  <c r="G16" i="27"/>
  <c r="H16" i="37" s="1"/>
  <c r="T16" i="33"/>
  <c r="U19" i="33"/>
  <c r="H19" i="27"/>
  <c r="I19" i="37" s="1"/>
  <c r="S21" i="33"/>
  <c r="F21" i="27"/>
  <c r="G21" i="37" s="1"/>
  <c r="G24" i="27"/>
  <c r="H24" i="37" s="1"/>
  <c r="T24" i="33"/>
  <c r="M12" i="37"/>
  <c r="T13" i="33"/>
  <c r="G13" i="27"/>
  <c r="H13" i="37" s="1"/>
  <c r="T21" i="33"/>
  <c r="G21" i="27"/>
  <c r="H21" i="37" s="1"/>
  <c r="T12" i="33"/>
  <c r="G12" i="27"/>
  <c r="R12" i="37"/>
  <c r="N12" i="37"/>
  <c r="U13" i="33"/>
  <c r="H13" i="27"/>
  <c r="I13" i="37" s="1"/>
  <c r="S15" i="33"/>
  <c r="F15" i="27"/>
  <c r="G15" i="37" s="1"/>
  <c r="T18" i="33"/>
  <c r="G18" i="27"/>
  <c r="H18" i="37" s="1"/>
  <c r="U21" i="33"/>
  <c r="H21" i="27"/>
  <c r="I21" i="37" s="1"/>
  <c r="S23" i="33"/>
  <c r="F23" i="27"/>
  <c r="G23" i="37" s="1"/>
  <c r="T26" i="33"/>
  <c r="G26" i="27"/>
  <c r="H26" i="37" s="1"/>
  <c r="U23" i="33"/>
  <c r="H23" i="27"/>
  <c r="I23" i="37" s="1"/>
  <c r="J12" i="37"/>
  <c r="S12" i="33"/>
  <c r="F12" i="27"/>
  <c r="O12" i="37"/>
  <c r="T15" i="33"/>
  <c r="G15" i="27"/>
  <c r="H15" i="37" s="1"/>
  <c r="U18" i="33"/>
  <c r="H18" i="27"/>
  <c r="I18" i="37" s="1"/>
  <c r="S20" i="33"/>
  <c r="F20" i="27"/>
  <c r="G20" i="37" s="1"/>
  <c r="T23" i="33"/>
  <c r="G23" i="27"/>
  <c r="H23" i="37" s="1"/>
  <c r="U26" i="33"/>
  <c r="H26" i="27"/>
  <c r="I26" i="37" s="1"/>
  <c r="H16" i="27"/>
  <c r="I16" i="37" s="1"/>
  <c r="U24" i="33"/>
  <c r="F26" i="27"/>
  <c r="G26" i="37" s="1"/>
  <c r="F18" i="27"/>
  <c r="G18" i="37" s="1"/>
  <c r="G25" i="27"/>
  <c r="H25" i="37" s="1"/>
  <c r="G17" i="27"/>
  <c r="H17" i="37" s="1"/>
  <c r="N49" i="33"/>
  <c r="U12" i="24"/>
  <c r="T12" i="24"/>
  <c r="J12" i="33"/>
  <c r="J49" i="33" s="1"/>
  <c r="R12" i="33"/>
  <c r="R76" i="33" s="1"/>
  <c r="S12" i="24"/>
  <c r="P12" i="33"/>
  <c r="P49" i="33" s="1"/>
  <c r="R19" i="23"/>
  <c r="S19" i="24" s="1"/>
  <c r="S26" i="23"/>
  <c r="T26" i="24" s="1"/>
  <c r="S18" i="23"/>
  <c r="T18" i="24" s="1"/>
  <c r="T25" i="23"/>
  <c r="U25" i="24" s="1"/>
  <c r="T17" i="23"/>
  <c r="U17" i="24" s="1"/>
  <c r="F24" i="26"/>
  <c r="G24" i="33" s="1"/>
  <c r="F16" i="26"/>
  <c r="G16" i="33" s="1"/>
  <c r="G23" i="26"/>
  <c r="H23" i="33" s="1"/>
  <c r="G15" i="26"/>
  <c r="H15" i="33" s="1"/>
  <c r="H22" i="26"/>
  <c r="I22" i="33" s="1"/>
  <c r="H14" i="26"/>
  <c r="I14" i="33" s="1"/>
  <c r="S24" i="23"/>
  <c r="T24" i="24" s="1"/>
  <c r="S16" i="23"/>
  <c r="T16" i="24" s="1"/>
  <c r="R26" i="23"/>
  <c r="S26" i="24" s="1"/>
  <c r="R18" i="23"/>
  <c r="S18" i="24" s="1"/>
  <c r="S25" i="23"/>
  <c r="T25" i="24" s="1"/>
  <c r="S17" i="23"/>
  <c r="T17" i="24" s="1"/>
  <c r="T24" i="23"/>
  <c r="U24" i="24" s="1"/>
  <c r="T16" i="23"/>
  <c r="U16" i="24" s="1"/>
  <c r="F23" i="26"/>
  <c r="G23" i="33" s="1"/>
  <c r="F15" i="26"/>
  <c r="G15" i="33" s="1"/>
  <c r="G22" i="26"/>
  <c r="H22" i="33" s="1"/>
  <c r="G14" i="26"/>
  <c r="H14" i="33" s="1"/>
  <c r="H21" i="26"/>
  <c r="I21" i="33" s="1"/>
  <c r="H13" i="26"/>
  <c r="I13" i="33" s="1"/>
  <c r="F21" i="26"/>
  <c r="G21" i="33" s="1"/>
  <c r="F13" i="26"/>
  <c r="G13" i="33" s="1"/>
  <c r="G20" i="26"/>
  <c r="H20" i="33" s="1"/>
  <c r="G12" i="26"/>
  <c r="H19" i="26"/>
  <c r="I19" i="33" s="1"/>
  <c r="F20" i="26"/>
  <c r="G20" i="33" s="1"/>
  <c r="F12" i="26"/>
  <c r="G19" i="26"/>
  <c r="H19" i="33" s="1"/>
  <c r="H26" i="26"/>
  <c r="I26" i="33" s="1"/>
  <c r="H18" i="26"/>
  <c r="I18" i="33" s="1"/>
  <c r="O49" i="33"/>
  <c r="L49" i="33"/>
  <c r="M49" i="33"/>
  <c r="K76" i="33"/>
  <c r="Q14" i="33"/>
  <c r="Q76" i="33" s="1"/>
  <c r="AA87" i="52"/>
  <c r="I87" i="52"/>
  <c r="M131" i="54"/>
  <c r="AC147" i="54"/>
  <c r="AC143" i="54"/>
  <c r="AD145" i="54"/>
  <c r="AE145" i="54" s="1"/>
  <c r="AC151" i="54"/>
  <c r="AV137" i="54"/>
  <c r="AC141" i="54"/>
  <c r="AD142" i="54"/>
  <c r="AE142" i="54" s="1"/>
  <c r="AD143" i="54"/>
  <c r="AE143" i="54" s="1"/>
  <c r="AD151" i="54"/>
  <c r="AE151" i="54" s="1"/>
  <c r="AC139" i="54"/>
  <c r="AC150" i="54"/>
  <c r="AC145" i="54"/>
  <c r="AD146" i="54"/>
  <c r="AE146" i="54" s="1"/>
  <c r="AM147" i="54"/>
  <c r="BE137" i="54"/>
  <c r="T174" i="54" s="1"/>
  <c r="AM143" i="54"/>
  <c r="S43" i="38" s="1"/>
  <c r="AD144" i="54"/>
  <c r="AE144" i="54" s="1"/>
  <c r="AM145" i="54"/>
  <c r="AD147" i="54"/>
  <c r="AE147" i="54" s="1"/>
  <c r="AC149" i="54"/>
  <c r="AM151" i="54"/>
  <c r="I87" i="54"/>
  <c r="AA87" i="54"/>
  <c r="AD138" i="54"/>
  <c r="AE138" i="54" s="1"/>
  <c r="AD139" i="54"/>
  <c r="AE139" i="54" s="1"/>
  <c r="AC141" i="53"/>
  <c r="R131" i="53"/>
  <c r="AC149" i="53"/>
  <c r="AA87" i="53"/>
  <c r="AD138" i="53"/>
  <c r="AE138" i="53" s="1"/>
  <c r="AD146" i="53"/>
  <c r="AE146" i="53" s="1"/>
  <c r="AD143" i="53"/>
  <c r="AE143" i="53" s="1"/>
  <c r="AD151" i="53"/>
  <c r="AE151" i="53" s="1"/>
  <c r="AQ137" i="53"/>
  <c r="U37" i="37" s="1"/>
  <c r="AD144" i="53"/>
  <c r="AE144" i="53" s="1"/>
  <c r="BC137" i="53"/>
  <c r="R174" i="53" s="1"/>
  <c r="AC143" i="53"/>
  <c r="AM143" i="53"/>
  <c r="AC151" i="53"/>
  <c r="AD150" i="52"/>
  <c r="AE150" i="52" s="1"/>
  <c r="AD140" i="52"/>
  <c r="AE140" i="52" s="1"/>
  <c r="AD141" i="52"/>
  <c r="AE141" i="52" s="1"/>
  <c r="AD142" i="52"/>
  <c r="AE142" i="52" s="1"/>
  <c r="AM150" i="52"/>
  <c r="AC138" i="52"/>
  <c r="AD151" i="52"/>
  <c r="AE151" i="52" s="1"/>
  <c r="AD143" i="52"/>
  <c r="AE143" i="52" s="1"/>
  <c r="AC146" i="52"/>
  <c r="AV137" i="52"/>
  <c r="K174" i="52" s="1"/>
  <c r="BC137" i="52"/>
  <c r="R174" i="52" s="1"/>
  <c r="AD148" i="52"/>
  <c r="AE148" i="52" s="1"/>
  <c r="AD149" i="52"/>
  <c r="AE149" i="52" s="1"/>
  <c r="AX85" i="51"/>
  <c r="M87" i="51" s="1"/>
  <c r="P131" i="54"/>
  <c r="R131" i="54"/>
  <c r="W131" i="54"/>
  <c r="I131" i="54"/>
  <c r="AA131" i="54"/>
  <c r="T131" i="54"/>
  <c r="K131" i="54"/>
  <c r="Y131" i="54"/>
  <c r="P87" i="54"/>
  <c r="D87" i="54"/>
  <c r="W87" i="54"/>
  <c r="M87" i="54"/>
  <c r="B87" i="54"/>
  <c r="T87" i="54"/>
  <c r="F87" i="54"/>
  <c r="Y87" i="54"/>
  <c r="K87" i="54"/>
  <c r="R87" i="54"/>
  <c r="M131" i="53"/>
  <c r="I131" i="53"/>
  <c r="AA131" i="53"/>
  <c r="D174" i="53"/>
  <c r="W174" i="53"/>
  <c r="P131" i="53"/>
  <c r="Y131" i="53"/>
  <c r="T131" i="53"/>
  <c r="K131" i="53"/>
  <c r="W131" i="53"/>
  <c r="M87" i="53"/>
  <c r="D87" i="53"/>
  <c r="W87" i="53"/>
  <c r="B87" i="53"/>
  <c r="T87" i="53"/>
  <c r="F87" i="53"/>
  <c r="Y87" i="53"/>
  <c r="K131" i="52"/>
  <c r="Y131" i="52"/>
  <c r="T174" i="52"/>
  <c r="I131" i="52"/>
  <c r="AA131" i="52"/>
  <c r="P131" i="52"/>
  <c r="R131" i="52"/>
  <c r="M131" i="52"/>
  <c r="W131" i="52"/>
  <c r="T131" i="52"/>
  <c r="K87" i="52"/>
  <c r="P87" i="52"/>
  <c r="R87" i="52"/>
  <c r="D87" i="52"/>
  <c r="W87" i="52"/>
  <c r="F87" i="52"/>
  <c r="Y87" i="52"/>
  <c r="M87" i="52"/>
  <c r="AT129" i="51"/>
  <c r="I131" i="51" s="1"/>
  <c r="BL129" i="51"/>
  <c r="AA131" i="51" s="1"/>
  <c r="AT85" i="51"/>
  <c r="I87" i="51" s="1"/>
  <c r="BL85" i="51"/>
  <c r="AA87" i="51" s="1"/>
  <c r="AQ85" i="51"/>
  <c r="F87" i="51" s="1"/>
  <c r="BJ85" i="51"/>
  <c r="Y87" i="51" s="1"/>
  <c r="BC85" i="51"/>
  <c r="R87" i="51" s="1"/>
  <c r="AV85" i="51"/>
  <c r="K87" i="51" s="1"/>
  <c r="BA85" i="51"/>
  <c r="P87" i="51" s="1"/>
  <c r="AO85" i="51"/>
  <c r="D87" i="51" s="1"/>
  <c r="BH85" i="51"/>
  <c r="W87" i="51" s="1"/>
  <c r="AM85" i="51"/>
  <c r="B87" i="51" s="1"/>
  <c r="BE85" i="51"/>
  <c r="T87" i="51" s="1"/>
  <c r="AA174" i="51"/>
  <c r="T174" i="51"/>
  <c r="AO129" i="51"/>
  <c r="BH129" i="51"/>
  <c r="W131" i="51" s="1"/>
  <c r="AC138" i="51"/>
  <c r="BJ129" i="51"/>
  <c r="Y131" i="51" s="1"/>
  <c r="BC129" i="51"/>
  <c r="R131" i="51" s="1"/>
  <c r="AD140" i="51"/>
  <c r="AE140" i="51" s="1"/>
  <c r="AD143" i="51"/>
  <c r="AE143" i="51" s="1"/>
  <c r="AC144" i="51"/>
  <c r="AV129" i="51"/>
  <c r="K131" i="51" s="1"/>
  <c r="AX129" i="51"/>
  <c r="M131" i="51" s="1"/>
  <c r="AM129" i="51"/>
  <c r="BE129" i="51"/>
  <c r="T131" i="51" s="1"/>
  <c r="AQ129" i="51"/>
  <c r="P174" i="51"/>
  <c r="AC146" i="51"/>
  <c r="BA129" i="51"/>
  <c r="P131" i="51" s="1"/>
  <c r="AD148" i="51"/>
  <c r="AE148" i="51" s="1"/>
  <c r="AD151" i="51"/>
  <c r="AE151" i="51" s="1"/>
  <c r="Y42" i="54"/>
  <c r="AA42" i="54"/>
  <c r="W42" i="54"/>
  <c r="R42" i="54"/>
  <c r="P42" i="54"/>
  <c r="M42" i="54"/>
  <c r="K42" i="54"/>
  <c r="I42" i="54"/>
  <c r="F42" i="54"/>
  <c r="D42" i="54"/>
  <c r="P174" i="54"/>
  <c r="W174" i="54"/>
  <c r="AC142" i="54"/>
  <c r="AD141" i="54"/>
  <c r="AE141" i="54" s="1"/>
  <c r="AC144" i="54"/>
  <c r="AD149" i="54"/>
  <c r="AE149" i="54" s="1"/>
  <c r="AT137" i="54"/>
  <c r="BL137" i="54"/>
  <c r="AA174" i="54" s="1"/>
  <c r="AM138" i="54"/>
  <c r="S38" i="38" s="1"/>
  <c r="AQ140" i="54"/>
  <c r="BJ140" i="54"/>
  <c r="Y174" i="54" s="1"/>
  <c r="BC141" i="54"/>
  <c r="R174" i="54" s="1"/>
  <c r="AV142" i="54"/>
  <c r="AO143" i="54"/>
  <c r="AT145" i="54"/>
  <c r="AM146" i="54"/>
  <c r="AX147" i="54"/>
  <c r="M174" i="54" s="1"/>
  <c r="AV150" i="54"/>
  <c r="AO151" i="54"/>
  <c r="AC137" i="54"/>
  <c r="AD150" i="54"/>
  <c r="AE150" i="54" s="1"/>
  <c r="AD137" i="54"/>
  <c r="AE137" i="54" s="1"/>
  <c r="AC140" i="54"/>
  <c r="AC148" i="54"/>
  <c r="AD140" i="54"/>
  <c r="AE140" i="54" s="1"/>
  <c r="AD148" i="54"/>
  <c r="AE148" i="54" s="1"/>
  <c r="AC138" i="54"/>
  <c r="AC146" i="54"/>
  <c r="AA42" i="53"/>
  <c r="W42" i="53"/>
  <c r="T42" i="53"/>
  <c r="R42" i="53"/>
  <c r="P42" i="53"/>
  <c r="M42" i="53"/>
  <c r="K42" i="53"/>
  <c r="I42" i="53"/>
  <c r="F42" i="53"/>
  <c r="D42" i="53"/>
  <c r="B42" i="53"/>
  <c r="T174" i="53"/>
  <c r="Y174" i="53"/>
  <c r="P174" i="53"/>
  <c r="M174" i="53"/>
  <c r="AD141" i="53"/>
  <c r="AE141" i="53" s="1"/>
  <c r="AC144" i="53"/>
  <c r="AD149" i="53"/>
  <c r="AE149" i="53" s="1"/>
  <c r="AT137" i="53"/>
  <c r="I174" i="53" s="1"/>
  <c r="BL137" i="53"/>
  <c r="AA174" i="53" s="1"/>
  <c r="AM138" i="53"/>
  <c r="AC139" i="53"/>
  <c r="AM146" i="53"/>
  <c r="AC147" i="53"/>
  <c r="AD147" i="53"/>
  <c r="AE147" i="53" s="1"/>
  <c r="AC137" i="53"/>
  <c r="AD142" i="53"/>
  <c r="AE142" i="53" s="1"/>
  <c r="AC145" i="53"/>
  <c r="AD150" i="53"/>
  <c r="AE150" i="53" s="1"/>
  <c r="AD139" i="53"/>
  <c r="AE139" i="53" s="1"/>
  <c r="AC142" i="53"/>
  <c r="AC150" i="53"/>
  <c r="AD137" i="53"/>
  <c r="AE137" i="53" s="1"/>
  <c r="AC140" i="53"/>
  <c r="AQ141" i="53"/>
  <c r="U41" i="37" s="1"/>
  <c r="AV143" i="53"/>
  <c r="K174" i="53" s="1"/>
  <c r="AD145" i="53"/>
  <c r="AE145" i="53" s="1"/>
  <c r="AC148" i="53"/>
  <c r="AQ149" i="53"/>
  <c r="AD148" i="53"/>
  <c r="AE148" i="53" s="1"/>
  <c r="AC138" i="53"/>
  <c r="AC146" i="53"/>
  <c r="AD140" i="53"/>
  <c r="AE140" i="53" s="1"/>
  <c r="AA42" i="52"/>
  <c r="Y42" i="52"/>
  <c r="W42" i="52"/>
  <c r="T42" i="52"/>
  <c r="R42" i="52"/>
  <c r="P42" i="52"/>
  <c r="B42" i="52"/>
  <c r="W174" i="52"/>
  <c r="I174" i="52"/>
  <c r="AA174" i="52"/>
  <c r="M174" i="52"/>
  <c r="P174" i="52"/>
  <c r="AC141" i="52"/>
  <c r="AC149" i="52"/>
  <c r="AQ137" i="52"/>
  <c r="BJ137" i="52"/>
  <c r="Y174" i="52" s="1"/>
  <c r="AO140" i="52"/>
  <c r="T40" i="33" s="1"/>
  <c r="AM143" i="52"/>
  <c r="S43" i="33" s="1"/>
  <c r="AC144" i="52"/>
  <c r="AO148" i="52"/>
  <c r="AM151" i="52"/>
  <c r="AD138" i="52"/>
  <c r="AE138" i="52" s="1"/>
  <c r="AD146" i="52"/>
  <c r="AE146" i="52" s="1"/>
  <c r="AM138" i="52"/>
  <c r="S38" i="33" s="1"/>
  <c r="AC139" i="52"/>
  <c r="AD144" i="52"/>
  <c r="AE144" i="52" s="1"/>
  <c r="AM146" i="52"/>
  <c r="AC147" i="52"/>
  <c r="AC142" i="52"/>
  <c r="AD147" i="52"/>
  <c r="AE147" i="52" s="1"/>
  <c r="AC150" i="52"/>
  <c r="AC137" i="52"/>
  <c r="AC145" i="52"/>
  <c r="AD137" i="52"/>
  <c r="AE137" i="52" s="1"/>
  <c r="AC140" i="52"/>
  <c r="AD145" i="52"/>
  <c r="AE145" i="52" s="1"/>
  <c r="AC148" i="52"/>
  <c r="AC143" i="52"/>
  <c r="AC151" i="52"/>
  <c r="AD139" i="52"/>
  <c r="AE139" i="52" s="1"/>
  <c r="BL40" i="51"/>
  <c r="BJ40" i="51"/>
  <c r="BH40" i="51"/>
  <c r="BE40" i="51"/>
  <c r="BC40" i="51"/>
  <c r="BA40" i="51"/>
  <c r="AX40" i="51"/>
  <c r="AV40" i="51"/>
  <c r="AT40" i="51"/>
  <c r="AQ40" i="51"/>
  <c r="AO40" i="51"/>
  <c r="AM40" i="51"/>
  <c r="K174" i="51"/>
  <c r="I174" i="51"/>
  <c r="M174" i="51"/>
  <c r="AD138" i="51"/>
  <c r="AE138" i="51" s="1"/>
  <c r="AC141" i="51"/>
  <c r="AD146" i="51"/>
  <c r="AE146" i="51" s="1"/>
  <c r="AC149" i="51"/>
  <c r="AQ137" i="51"/>
  <c r="BJ137" i="51"/>
  <c r="Y174" i="51" s="1"/>
  <c r="BC138" i="51"/>
  <c r="R174" i="51" s="1"/>
  <c r="AO140" i="51"/>
  <c r="T40" i="24" s="1"/>
  <c r="AD141" i="51"/>
  <c r="AE141" i="51" s="1"/>
  <c r="AM143" i="51"/>
  <c r="S43" i="24" s="1"/>
  <c r="AO148" i="51"/>
  <c r="AD149" i="51"/>
  <c r="AE149" i="51" s="1"/>
  <c r="AM151" i="51"/>
  <c r="AC139" i="51"/>
  <c r="AD144" i="51"/>
  <c r="AE144" i="51" s="1"/>
  <c r="AC147" i="51"/>
  <c r="AO138" i="51"/>
  <c r="T38" i="24" s="1"/>
  <c r="BH138" i="51"/>
  <c r="W174" i="51" s="1"/>
  <c r="AD139" i="51"/>
  <c r="AE139" i="51" s="1"/>
  <c r="AC142" i="51"/>
  <c r="AO146" i="51"/>
  <c r="AD147" i="51"/>
  <c r="AE147" i="51" s="1"/>
  <c r="AC150" i="51"/>
  <c r="AD142" i="51"/>
  <c r="AE142" i="51" s="1"/>
  <c r="AD150" i="51"/>
  <c r="AE150" i="51" s="1"/>
  <c r="AD137" i="51"/>
  <c r="AE137" i="51" s="1"/>
  <c r="AC140" i="51"/>
  <c r="AD145" i="51"/>
  <c r="AE145" i="51" s="1"/>
  <c r="AC148" i="51"/>
  <c r="AC137" i="51"/>
  <c r="AC145" i="51"/>
  <c r="AC143" i="51"/>
  <c r="AC151" i="51"/>
  <c r="F87" i="49"/>
  <c r="P87" i="49"/>
  <c r="M87" i="49"/>
  <c r="AC150" i="49"/>
  <c r="AD139" i="49"/>
  <c r="AE139" i="49" s="1"/>
  <c r="W87" i="49"/>
  <c r="AC142" i="49"/>
  <c r="AD144" i="49"/>
  <c r="AE144" i="49" s="1"/>
  <c r="AD147" i="49"/>
  <c r="AE147" i="49" s="1"/>
  <c r="AX137" i="49"/>
  <c r="M174" i="49" s="1"/>
  <c r="T174" i="49"/>
  <c r="W174" i="49"/>
  <c r="F174" i="49"/>
  <c r="Y174" i="49"/>
  <c r="K174" i="49"/>
  <c r="I174" i="49"/>
  <c r="R174" i="49"/>
  <c r="AD142" i="49"/>
  <c r="AE142" i="49" s="1"/>
  <c r="AC145" i="49"/>
  <c r="AD150" i="49"/>
  <c r="AE150" i="49" s="1"/>
  <c r="AD137" i="49"/>
  <c r="AE137" i="49" s="1"/>
  <c r="BA137" i="49"/>
  <c r="P174" i="49" s="1"/>
  <c r="AM139" i="49"/>
  <c r="AC140" i="49"/>
  <c r="AD145" i="49"/>
  <c r="AE145" i="49" s="1"/>
  <c r="AM147" i="49"/>
  <c r="AC148" i="49"/>
  <c r="AD140" i="49"/>
  <c r="AE140" i="49" s="1"/>
  <c r="AC143" i="49"/>
  <c r="AD148" i="49"/>
  <c r="AE148" i="49" s="1"/>
  <c r="AC151" i="49"/>
  <c r="AC138" i="49"/>
  <c r="AO142" i="49"/>
  <c r="AD143" i="49"/>
  <c r="AE143" i="49" s="1"/>
  <c r="AC146" i="49"/>
  <c r="AO150" i="49"/>
  <c r="AD151" i="49"/>
  <c r="AE151" i="49" s="1"/>
  <c r="AD138" i="49"/>
  <c r="AE138" i="49" s="1"/>
  <c r="AC141" i="49"/>
  <c r="AD146" i="49"/>
  <c r="AE146" i="49" s="1"/>
  <c r="AC149" i="49"/>
  <c r="AC137" i="49"/>
  <c r="AD141" i="49"/>
  <c r="AE141" i="49" s="1"/>
  <c r="AC144" i="49"/>
  <c r="AD149" i="49"/>
  <c r="AE149" i="49" s="1"/>
  <c r="AC139" i="49"/>
  <c r="AC147" i="49"/>
  <c r="K56" i="33"/>
  <c r="K74" i="33" s="1"/>
  <c r="L56" i="33"/>
  <c r="L74" i="33" s="1"/>
  <c r="M56" i="33"/>
  <c r="M74" i="33" s="1"/>
  <c r="N56" i="33"/>
  <c r="N74" i="33" s="1"/>
  <c r="O56" i="33"/>
  <c r="O74" i="33" s="1"/>
  <c r="P56" i="33"/>
  <c r="P74" i="33" s="1"/>
  <c r="Q56" i="33"/>
  <c r="Q74" i="33" s="1"/>
  <c r="R56" i="33"/>
  <c r="R74" i="33" s="1"/>
  <c r="K71" i="33"/>
  <c r="K75" i="33" s="1"/>
  <c r="L71" i="33"/>
  <c r="L75" i="33" s="1"/>
  <c r="M71" i="33"/>
  <c r="M75" i="33" s="1"/>
  <c r="N71" i="33"/>
  <c r="N75" i="33" s="1"/>
  <c r="O71" i="33"/>
  <c r="O75" i="33" s="1"/>
  <c r="P71" i="33"/>
  <c r="P75" i="33" s="1"/>
  <c r="Q71" i="33"/>
  <c r="Q75" i="33" s="1"/>
  <c r="R71" i="33"/>
  <c r="R75" i="33" s="1"/>
  <c r="K77" i="33"/>
  <c r="L77" i="33"/>
  <c r="M77" i="33"/>
  <c r="N77" i="33"/>
  <c r="O77" i="33"/>
  <c r="P77" i="33"/>
  <c r="Q77" i="33"/>
  <c r="R77" i="33"/>
  <c r="J77" i="33"/>
  <c r="J71" i="33"/>
  <c r="J75" i="33" s="1"/>
  <c r="J56" i="33"/>
  <c r="J74" i="33" s="1"/>
  <c r="I77" i="33"/>
  <c r="I71" i="33"/>
  <c r="I75" i="33" s="1"/>
  <c r="I56" i="33"/>
  <c r="I74" i="33" s="1"/>
  <c r="H77" i="33"/>
  <c r="H71" i="33"/>
  <c r="H75" i="33" s="1"/>
  <c r="H56" i="33"/>
  <c r="H74" i="33" s="1"/>
  <c r="G77" i="33"/>
  <c r="G71" i="33"/>
  <c r="G75" i="33" s="1"/>
  <c r="G56" i="33"/>
  <c r="G74" i="33" s="1"/>
  <c r="U77" i="24"/>
  <c r="U71" i="24"/>
  <c r="U75" i="24" s="1"/>
  <c r="U56" i="24"/>
  <c r="U74" i="24" s="1"/>
  <c r="T77" i="24"/>
  <c r="T71" i="24"/>
  <c r="T75" i="24" s="1"/>
  <c r="T56" i="24"/>
  <c r="T74" i="24" s="1"/>
  <c r="S77" i="24"/>
  <c r="S71" i="24"/>
  <c r="S75" i="24" s="1"/>
  <c r="S56" i="24"/>
  <c r="S74" i="24" s="1"/>
  <c r="B31" i="38" l="1"/>
  <c r="C31" i="29"/>
  <c r="B31" i="39" s="1"/>
  <c r="B40" i="38"/>
  <c r="C40" i="29"/>
  <c r="B40" i="39" s="1"/>
  <c r="C33" i="29"/>
  <c r="B33" i="39" s="1"/>
  <c r="B33" i="38"/>
  <c r="B27" i="38"/>
  <c r="C27" i="29"/>
  <c r="B27" i="39" s="1"/>
  <c r="B39" i="38"/>
  <c r="C39" i="29"/>
  <c r="B39" i="39" s="1"/>
  <c r="B36" i="38"/>
  <c r="C36" i="29"/>
  <c r="B36" i="39" s="1"/>
  <c r="B35" i="38"/>
  <c r="C35" i="29"/>
  <c r="B35" i="39" s="1"/>
  <c r="F131" i="54"/>
  <c r="U29" i="38"/>
  <c r="D174" i="54"/>
  <c r="T43" i="38"/>
  <c r="F174" i="54"/>
  <c r="U40" i="38"/>
  <c r="B131" i="54"/>
  <c r="S29" i="38"/>
  <c r="D131" i="54"/>
  <c r="T29" i="38"/>
  <c r="B131" i="53"/>
  <c r="F131" i="53"/>
  <c r="U29" i="37"/>
  <c r="D131" i="53"/>
  <c r="T29" i="37"/>
  <c r="F174" i="52"/>
  <c r="U37" i="33"/>
  <c r="B131" i="52"/>
  <c r="S29" i="33"/>
  <c r="D131" i="52"/>
  <c r="T29" i="33"/>
  <c r="F131" i="52"/>
  <c r="U29" i="33"/>
  <c r="C20" i="27"/>
  <c r="B20" i="37" s="1"/>
  <c r="S76" i="33"/>
  <c r="T76" i="33"/>
  <c r="F131" i="51"/>
  <c r="U29" i="24"/>
  <c r="B131" i="51"/>
  <c r="S29" i="24"/>
  <c r="I49" i="33"/>
  <c r="D131" i="51"/>
  <c r="T29" i="24"/>
  <c r="F174" i="51"/>
  <c r="U37" i="24"/>
  <c r="C12" i="27"/>
  <c r="B12" i="37" s="1"/>
  <c r="C17" i="27"/>
  <c r="B17" i="37" s="1"/>
  <c r="C25" i="27"/>
  <c r="B25" i="37" s="1"/>
  <c r="C22" i="28"/>
  <c r="B22" i="37"/>
  <c r="B24" i="37"/>
  <c r="C24" i="28"/>
  <c r="C14" i="28"/>
  <c r="B14" i="37"/>
  <c r="B19" i="33"/>
  <c r="C19" i="27"/>
  <c r="C13" i="28"/>
  <c r="B13" i="37"/>
  <c r="B15" i="37"/>
  <c r="C15" i="28"/>
  <c r="C18" i="28"/>
  <c r="B18" i="37"/>
  <c r="B16" i="37"/>
  <c r="C16" i="28"/>
  <c r="C20" i="28"/>
  <c r="C21" i="28"/>
  <c r="B21" i="37"/>
  <c r="B23" i="37"/>
  <c r="C23" i="28"/>
  <c r="C26" i="28"/>
  <c r="B26" i="37"/>
  <c r="T49" i="38"/>
  <c r="H12" i="39"/>
  <c r="H76" i="39" s="1"/>
  <c r="G12" i="39"/>
  <c r="G49" i="39" s="1"/>
  <c r="U49" i="38"/>
  <c r="I12" i="39"/>
  <c r="I49" i="39" s="1"/>
  <c r="S76" i="38"/>
  <c r="G12" i="37"/>
  <c r="K5" i="32" s="1"/>
  <c r="L45" i="32"/>
  <c r="H12" i="37"/>
  <c r="H76" i="37" s="1"/>
  <c r="I12" i="37"/>
  <c r="I49" i="37" s="1"/>
  <c r="M45" i="32"/>
  <c r="G12" i="33"/>
  <c r="G76" i="33" s="1"/>
  <c r="G78" i="33" s="1"/>
  <c r="T49" i="24"/>
  <c r="H12" i="33"/>
  <c r="H49" i="33" s="1"/>
  <c r="S49" i="24"/>
  <c r="U49" i="24"/>
  <c r="L76" i="33"/>
  <c r="L78" i="33" s="1"/>
  <c r="K49" i="33"/>
  <c r="F174" i="53"/>
  <c r="K174" i="54"/>
  <c r="B174" i="54"/>
  <c r="B174" i="53"/>
  <c r="D174" i="52"/>
  <c r="B174" i="52"/>
  <c r="D174" i="51"/>
  <c r="R42" i="51"/>
  <c r="T42" i="51"/>
  <c r="D42" i="51"/>
  <c r="W42" i="51"/>
  <c r="F42" i="51"/>
  <c r="Y42" i="51"/>
  <c r="I42" i="51"/>
  <c r="K42" i="51"/>
  <c r="P42" i="51"/>
  <c r="B42" i="51"/>
  <c r="AA42" i="51"/>
  <c r="M42" i="51"/>
  <c r="I131" i="49"/>
  <c r="F131" i="49"/>
  <c r="Y131" i="49"/>
  <c r="K131" i="49"/>
  <c r="M131" i="49"/>
  <c r="R131" i="49"/>
  <c r="D131" i="49"/>
  <c r="T131" i="49"/>
  <c r="B131" i="49"/>
  <c r="P131" i="49"/>
  <c r="AA131" i="49"/>
  <c r="W131" i="49"/>
  <c r="B174" i="51"/>
  <c r="I174" i="54"/>
  <c r="D174" i="49"/>
  <c r="I42" i="49"/>
  <c r="B42" i="49"/>
  <c r="P42" i="49"/>
  <c r="W42" i="49"/>
  <c r="M42" i="49"/>
  <c r="Y42" i="49"/>
  <c r="R42" i="49"/>
  <c r="K42" i="49"/>
  <c r="F42" i="49"/>
  <c r="AA42" i="49"/>
  <c r="D42" i="49"/>
  <c r="T42" i="49"/>
  <c r="Q78" i="33"/>
  <c r="Q49" i="33"/>
  <c r="O76" i="33"/>
  <c r="O78" i="33" s="1"/>
  <c r="N76" i="33"/>
  <c r="N78" i="33" s="1"/>
  <c r="P76" i="33"/>
  <c r="P78" i="33" s="1"/>
  <c r="R49" i="33"/>
  <c r="M76" i="33"/>
  <c r="M78" i="33" s="1"/>
  <c r="K78" i="33"/>
  <c r="R78" i="33"/>
  <c r="J76" i="33"/>
  <c r="J78" i="33" s="1"/>
  <c r="U76" i="24"/>
  <c r="U78" i="24" s="1"/>
  <c r="T22" i="48"/>
  <c r="T21" i="48"/>
  <c r="I2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C7" i="16"/>
  <c r="B7" i="16"/>
  <c r="U59" i="29"/>
  <c r="U60" i="29"/>
  <c r="U61" i="29"/>
  <c r="U58" i="29"/>
  <c r="U48" i="28"/>
  <c r="U49" i="28"/>
  <c r="U50" i="28"/>
  <c r="U51" i="28"/>
  <c r="U89" i="29"/>
  <c r="U87" i="29"/>
  <c r="U67" i="29"/>
  <c r="U71" i="29"/>
  <c r="U72" i="29"/>
  <c r="U73" i="29"/>
  <c r="U74" i="29"/>
  <c r="H11" i="9" s="1"/>
  <c r="U70" i="29"/>
  <c r="U49" i="29"/>
  <c r="U20" i="48" s="1"/>
  <c r="U50" i="29"/>
  <c r="U21" i="48" s="1"/>
  <c r="U51" i="29"/>
  <c r="U22" i="48" s="1"/>
  <c r="U48" i="29"/>
  <c r="U19" i="48" s="1"/>
  <c r="U48" i="27"/>
  <c r="U49" i="27"/>
  <c r="U50" i="27"/>
  <c r="U51" i="27"/>
  <c r="U62" i="26"/>
  <c r="U60" i="26"/>
  <c r="U61" i="26"/>
  <c r="U48" i="26"/>
  <c r="U49" i="26"/>
  <c r="U50" i="26"/>
  <c r="U51" i="26"/>
  <c r="U48" i="23"/>
  <c r="U49" i="23"/>
  <c r="U50" i="23"/>
  <c r="U51" i="23"/>
  <c r="U58" i="23"/>
  <c r="U59" i="23"/>
  <c r="U60" i="23"/>
  <c r="U61" i="23"/>
  <c r="L47" i="45"/>
  <c r="M47" i="45"/>
  <c r="N47" i="45"/>
  <c r="O47" i="45"/>
  <c r="P47" i="45"/>
  <c r="Q47" i="45"/>
  <c r="S47" i="45"/>
  <c r="T47" i="45"/>
  <c r="U47" i="45"/>
  <c r="G18" i="48"/>
  <c r="K47" i="45"/>
  <c r="K47" i="44"/>
  <c r="L47" i="44"/>
  <c r="M47" i="44"/>
  <c r="O47" i="44"/>
  <c r="P47" i="44"/>
  <c r="Q47" i="44"/>
  <c r="R47" i="44"/>
  <c r="S47" i="44"/>
  <c r="T47" i="44"/>
  <c r="U47" i="44"/>
  <c r="L47" i="32"/>
  <c r="N47" i="32"/>
  <c r="O47" i="32"/>
  <c r="P47" i="32"/>
  <c r="Q47" i="32"/>
  <c r="R47" i="32"/>
  <c r="S47" i="32"/>
  <c r="T47" i="32"/>
  <c r="U47" i="32"/>
  <c r="K47" i="32"/>
  <c r="K47" i="31"/>
  <c r="N47" i="31"/>
  <c r="G47" i="23"/>
  <c r="L46" i="30" s="1"/>
  <c r="H47" i="23"/>
  <c r="M46" i="30" s="1"/>
  <c r="I47" i="23"/>
  <c r="N46" i="30" s="1"/>
  <c r="J47" i="23"/>
  <c r="O46" i="30" s="1"/>
  <c r="K47" i="23"/>
  <c r="P46" i="30" s="1"/>
  <c r="L47" i="23"/>
  <c r="Q46" i="30" s="1"/>
  <c r="M47" i="23"/>
  <c r="R46" i="30" s="1"/>
  <c r="N47" i="23"/>
  <c r="S46" i="30" s="1"/>
  <c r="O47" i="23"/>
  <c r="T46" i="30" s="1"/>
  <c r="P47" i="23"/>
  <c r="U46" i="30" s="1"/>
  <c r="Q47" i="23"/>
  <c r="V46" i="30" s="1"/>
  <c r="R47" i="23"/>
  <c r="S47" i="23"/>
  <c r="T47" i="23"/>
  <c r="K46" i="30"/>
  <c r="U70" i="28"/>
  <c r="U71" i="28"/>
  <c r="U72" i="28"/>
  <c r="U73" i="28"/>
  <c r="U74" i="28"/>
  <c r="G11" i="9" s="1"/>
  <c r="U87" i="28"/>
  <c r="U58" i="28"/>
  <c r="U59" i="28"/>
  <c r="U60" i="28"/>
  <c r="U61" i="28"/>
  <c r="U67" i="28"/>
  <c r="H85" i="28"/>
  <c r="M55" i="44" s="1"/>
  <c r="G85" i="28"/>
  <c r="L55" i="44" s="1"/>
  <c r="F85" i="28"/>
  <c r="H66" i="28"/>
  <c r="M51" i="44" s="1"/>
  <c r="G66" i="28"/>
  <c r="L51" i="44" s="1"/>
  <c r="F66" i="28"/>
  <c r="K51" i="44" s="1"/>
  <c r="L45" i="44"/>
  <c r="U58" i="27"/>
  <c r="U59" i="27"/>
  <c r="U60" i="27"/>
  <c r="U61" i="27"/>
  <c r="U68" i="27"/>
  <c r="U71" i="27"/>
  <c r="U72" i="27"/>
  <c r="U73" i="27"/>
  <c r="U74" i="27"/>
  <c r="U75" i="27"/>
  <c r="F11" i="9" s="1"/>
  <c r="U89" i="27"/>
  <c r="H87" i="27"/>
  <c r="G87" i="27"/>
  <c r="L55" i="32" s="1"/>
  <c r="F87" i="27"/>
  <c r="K55" i="32" s="1"/>
  <c r="H67" i="27"/>
  <c r="M51" i="32" s="1"/>
  <c r="G67" i="27"/>
  <c r="F67" i="27"/>
  <c r="U71" i="23"/>
  <c r="U72" i="23"/>
  <c r="U73" i="23"/>
  <c r="U74" i="23"/>
  <c r="U75" i="23"/>
  <c r="D11" i="9" s="1"/>
  <c r="U89" i="23"/>
  <c r="U68" i="23"/>
  <c r="U90" i="26"/>
  <c r="U72" i="26"/>
  <c r="U73" i="26"/>
  <c r="U74" i="26"/>
  <c r="U75" i="26"/>
  <c r="U76" i="26"/>
  <c r="U59" i="26"/>
  <c r="U69" i="26"/>
  <c r="G66" i="29"/>
  <c r="L51" i="45" s="1"/>
  <c r="H66" i="29"/>
  <c r="M51" i="45" s="1"/>
  <c r="I66" i="29"/>
  <c r="N51" i="45" s="1"/>
  <c r="J66" i="29"/>
  <c r="O51" i="45" s="1"/>
  <c r="K66" i="29"/>
  <c r="P51" i="45" s="1"/>
  <c r="L66" i="29"/>
  <c r="Q51" i="45" s="1"/>
  <c r="M66" i="29"/>
  <c r="R51" i="45" s="1"/>
  <c r="N66" i="29"/>
  <c r="O66" i="29"/>
  <c r="T51" i="45" s="1"/>
  <c r="P66" i="29"/>
  <c r="U51" i="45" s="1"/>
  <c r="Q66" i="29"/>
  <c r="V51" i="45" s="1"/>
  <c r="F66" i="29"/>
  <c r="K51" i="45" s="1"/>
  <c r="I66" i="28"/>
  <c r="N51" i="44" s="1"/>
  <c r="J66" i="28"/>
  <c r="O51" i="44" s="1"/>
  <c r="K66" i="28"/>
  <c r="P51" i="44" s="1"/>
  <c r="L66" i="28"/>
  <c r="Q51" i="44" s="1"/>
  <c r="M66" i="28"/>
  <c r="R51" i="44" s="1"/>
  <c r="N66" i="28"/>
  <c r="O66" i="28"/>
  <c r="T51" i="44" s="1"/>
  <c r="P66" i="28"/>
  <c r="U51" i="44" s="1"/>
  <c r="Q66" i="28"/>
  <c r="V51" i="44" s="1"/>
  <c r="R66" i="28"/>
  <c r="S66" i="28"/>
  <c r="T66" i="28"/>
  <c r="I67" i="27"/>
  <c r="N51" i="32" s="1"/>
  <c r="J67" i="27"/>
  <c r="O51" i="32" s="1"/>
  <c r="K67" i="27"/>
  <c r="P51" i="32" s="1"/>
  <c r="L67" i="27"/>
  <c r="Q51" i="32" s="1"/>
  <c r="M67" i="27"/>
  <c r="R51" i="32" s="1"/>
  <c r="N67" i="27"/>
  <c r="S51" i="32" s="1"/>
  <c r="O67" i="27"/>
  <c r="P67" i="27"/>
  <c r="U51" i="32" s="1"/>
  <c r="Q67" i="27"/>
  <c r="V51" i="32" s="1"/>
  <c r="R67" i="27"/>
  <c r="S67" i="27"/>
  <c r="T67" i="27"/>
  <c r="G68" i="26"/>
  <c r="L51" i="31" s="1"/>
  <c r="H68" i="26"/>
  <c r="M51" i="31" s="1"/>
  <c r="I68" i="26"/>
  <c r="N51" i="31" s="1"/>
  <c r="J68" i="26"/>
  <c r="K68" i="26"/>
  <c r="P51" i="31" s="1"/>
  <c r="L68" i="26"/>
  <c r="Q51" i="31" s="1"/>
  <c r="M68" i="26"/>
  <c r="N68" i="26"/>
  <c r="S51" i="31" s="1"/>
  <c r="O68" i="26"/>
  <c r="T51" i="31" s="1"/>
  <c r="P68" i="26"/>
  <c r="U51" i="31" s="1"/>
  <c r="Q68" i="26"/>
  <c r="V51" i="31" s="1"/>
  <c r="R68" i="26"/>
  <c r="S68" i="26"/>
  <c r="T68" i="26"/>
  <c r="G67" i="23"/>
  <c r="L50" i="30" s="1"/>
  <c r="H67" i="23"/>
  <c r="I67" i="23"/>
  <c r="N50" i="30" s="1"/>
  <c r="J67" i="23"/>
  <c r="K67" i="23"/>
  <c r="L67" i="23"/>
  <c r="M67" i="23"/>
  <c r="R50" i="30" s="1"/>
  <c r="N67" i="23"/>
  <c r="O67" i="23"/>
  <c r="T50" i="30" s="1"/>
  <c r="P67" i="23"/>
  <c r="Q67" i="23"/>
  <c r="R67" i="23"/>
  <c r="S67" i="23"/>
  <c r="T67" i="23"/>
  <c r="F67" i="23"/>
  <c r="K50" i="30" s="1"/>
  <c r="S92" i="45"/>
  <c r="T92" i="45"/>
  <c r="U92" i="45"/>
  <c r="V92" i="45"/>
  <c r="L61" i="45"/>
  <c r="M61" i="45"/>
  <c r="N61" i="45"/>
  <c r="O61" i="45"/>
  <c r="P61" i="45"/>
  <c r="Q61" i="45"/>
  <c r="R61" i="45"/>
  <c r="S61" i="45"/>
  <c r="T61" i="45"/>
  <c r="U61" i="45"/>
  <c r="V61" i="45"/>
  <c r="K61" i="45"/>
  <c r="L59" i="45"/>
  <c r="M59" i="45"/>
  <c r="N59" i="45"/>
  <c r="O59" i="45"/>
  <c r="P59" i="45"/>
  <c r="Q59" i="45"/>
  <c r="R59" i="45"/>
  <c r="S59" i="45"/>
  <c r="T59" i="45"/>
  <c r="U59" i="45"/>
  <c r="V59" i="45"/>
  <c r="K59" i="45"/>
  <c r="L53" i="45"/>
  <c r="M53" i="45"/>
  <c r="N53" i="45"/>
  <c r="O53" i="45"/>
  <c r="P53" i="45"/>
  <c r="Q53" i="45"/>
  <c r="R53" i="45"/>
  <c r="S53" i="45"/>
  <c r="T53" i="45"/>
  <c r="U53" i="45"/>
  <c r="V53" i="45"/>
  <c r="K53" i="45"/>
  <c r="R47" i="45"/>
  <c r="M15" i="45"/>
  <c r="N15" i="45"/>
  <c r="O15" i="45"/>
  <c r="P15" i="45"/>
  <c r="Q15" i="45"/>
  <c r="R15" i="45"/>
  <c r="S15" i="45"/>
  <c r="T15" i="45"/>
  <c r="U15" i="45"/>
  <c r="V15" i="45"/>
  <c r="L15" i="45"/>
  <c r="M12" i="45"/>
  <c r="N12" i="45"/>
  <c r="O12" i="45"/>
  <c r="P12" i="45"/>
  <c r="Q12" i="45"/>
  <c r="R12" i="45"/>
  <c r="S12" i="45"/>
  <c r="T12" i="45"/>
  <c r="U12" i="45"/>
  <c r="V12" i="45"/>
  <c r="L12" i="45"/>
  <c r="M7" i="45"/>
  <c r="N7" i="45"/>
  <c r="O7" i="45"/>
  <c r="P7" i="45"/>
  <c r="Q7" i="45"/>
  <c r="R7" i="45"/>
  <c r="S7" i="45"/>
  <c r="T7" i="45"/>
  <c r="U7" i="45"/>
  <c r="V7" i="45"/>
  <c r="L7" i="45"/>
  <c r="L6" i="45"/>
  <c r="M6" i="45"/>
  <c r="N6" i="45"/>
  <c r="O6" i="45"/>
  <c r="P6" i="45"/>
  <c r="Q6" i="45"/>
  <c r="R6" i="45"/>
  <c r="S6" i="45"/>
  <c r="T6" i="45"/>
  <c r="U6" i="45"/>
  <c r="V6" i="45"/>
  <c r="K6" i="45"/>
  <c r="Q61" i="44"/>
  <c r="R61" i="44"/>
  <c r="S61" i="44"/>
  <c r="T61" i="44"/>
  <c r="U61" i="44"/>
  <c r="V61" i="44"/>
  <c r="L59" i="44"/>
  <c r="M59" i="44"/>
  <c r="N59" i="44"/>
  <c r="O59" i="44"/>
  <c r="P59" i="44"/>
  <c r="Q59" i="44"/>
  <c r="R59" i="44"/>
  <c r="S59" i="44"/>
  <c r="T59" i="44"/>
  <c r="U59" i="44"/>
  <c r="V59" i="44"/>
  <c r="K59" i="44"/>
  <c r="L53" i="44"/>
  <c r="M53" i="44"/>
  <c r="N53" i="44"/>
  <c r="O53" i="44"/>
  <c r="P53" i="44"/>
  <c r="Q53" i="44"/>
  <c r="R53" i="44"/>
  <c r="S53" i="44"/>
  <c r="T53" i="44"/>
  <c r="U53" i="44"/>
  <c r="V53" i="44"/>
  <c r="K53" i="44"/>
  <c r="N47" i="44"/>
  <c r="V47" i="44"/>
  <c r="K45" i="44"/>
  <c r="M15" i="44"/>
  <c r="N15" i="44"/>
  <c r="O15" i="44"/>
  <c r="P15" i="44"/>
  <c r="Q15" i="44"/>
  <c r="R15" i="44"/>
  <c r="S15" i="44"/>
  <c r="T15" i="44"/>
  <c r="U15" i="44"/>
  <c r="V15" i="44"/>
  <c r="L15" i="44"/>
  <c r="M12" i="44"/>
  <c r="N12" i="44"/>
  <c r="O12" i="44"/>
  <c r="P12" i="44"/>
  <c r="Q12" i="44"/>
  <c r="R12" i="44"/>
  <c r="S12" i="44"/>
  <c r="T12" i="44"/>
  <c r="U12" i="44"/>
  <c r="V12" i="44"/>
  <c r="L12" i="44"/>
  <c r="M7" i="44"/>
  <c r="N7" i="44"/>
  <c r="O7" i="44"/>
  <c r="P7" i="44"/>
  <c r="Q7" i="44"/>
  <c r="R7" i="44"/>
  <c r="S7" i="44"/>
  <c r="T7" i="44"/>
  <c r="U7" i="44"/>
  <c r="V7" i="44"/>
  <c r="L7" i="44"/>
  <c r="L6" i="44"/>
  <c r="M6" i="44"/>
  <c r="N6" i="44"/>
  <c r="O6" i="44"/>
  <c r="P6" i="44"/>
  <c r="Q6" i="44"/>
  <c r="R6" i="44"/>
  <c r="S6" i="44"/>
  <c r="T6" i="44"/>
  <c r="U6" i="44"/>
  <c r="V6" i="44"/>
  <c r="K6" i="44"/>
  <c r="M15" i="32"/>
  <c r="N15" i="32"/>
  <c r="O15" i="32"/>
  <c r="P15" i="32"/>
  <c r="Q15" i="32"/>
  <c r="R15" i="32"/>
  <c r="S15" i="32"/>
  <c r="T15" i="32"/>
  <c r="U15" i="32"/>
  <c r="V15" i="32"/>
  <c r="L15" i="32"/>
  <c r="M12" i="32"/>
  <c r="N12" i="32"/>
  <c r="O12" i="32"/>
  <c r="P12" i="32"/>
  <c r="Q12" i="32"/>
  <c r="R12" i="32"/>
  <c r="S12" i="32"/>
  <c r="T12" i="32"/>
  <c r="U12" i="32"/>
  <c r="V12" i="32"/>
  <c r="L12" i="32"/>
  <c r="M7" i="32"/>
  <c r="N7" i="32"/>
  <c r="O7" i="32"/>
  <c r="P7" i="32"/>
  <c r="Q7" i="32"/>
  <c r="R7" i="32"/>
  <c r="S7" i="32"/>
  <c r="T7" i="32"/>
  <c r="U7" i="32"/>
  <c r="V7" i="32"/>
  <c r="L7" i="32"/>
  <c r="L6" i="32"/>
  <c r="M6" i="32"/>
  <c r="N6" i="32"/>
  <c r="O6" i="32"/>
  <c r="P6" i="32"/>
  <c r="Q6" i="32"/>
  <c r="R6" i="32"/>
  <c r="S6" i="32"/>
  <c r="T6" i="32"/>
  <c r="U6" i="32"/>
  <c r="V6" i="32"/>
  <c r="K6" i="32"/>
  <c r="M15" i="31"/>
  <c r="N15" i="31"/>
  <c r="O15" i="31"/>
  <c r="P15" i="31"/>
  <c r="Q15" i="31"/>
  <c r="R15" i="31"/>
  <c r="S15" i="31"/>
  <c r="T15" i="31"/>
  <c r="U15" i="31"/>
  <c r="V15" i="31"/>
  <c r="L15" i="31"/>
  <c r="M12" i="31"/>
  <c r="N12" i="31"/>
  <c r="O12" i="31"/>
  <c r="P12" i="31"/>
  <c r="Q12" i="31"/>
  <c r="R12" i="31"/>
  <c r="S12" i="31"/>
  <c r="T12" i="31"/>
  <c r="U12" i="31"/>
  <c r="V12" i="31"/>
  <c r="L12" i="31"/>
  <c r="M7" i="31"/>
  <c r="N7" i="31"/>
  <c r="O7" i="31"/>
  <c r="P7" i="31"/>
  <c r="Q7" i="31"/>
  <c r="R7" i="31"/>
  <c r="S7" i="31"/>
  <c r="T7" i="31"/>
  <c r="U7" i="31"/>
  <c r="V7" i="31"/>
  <c r="L7" i="31"/>
  <c r="L6" i="31"/>
  <c r="M6" i="31"/>
  <c r="N6" i="31"/>
  <c r="O6" i="31"/>
  <c r="P6" i="31"/>
  <c r="Q6" i="31"/>
  <c r="R6" i="31"/>
  <c r="S6" i="31"/>
  <c r="T6" i="31"/>
  <c r="U6" i="31"/>
  <c r="V6" i="31"/>
  <c r="K6" i="31"/>
  <c r="K90" i="30"/>
  <c r="G27" i="25"/>
  <c r="L15" i="30"/>
  <c r="M15" i="30"/>
  <c r="N15" i="30"/>
  <c r="O15" i="30"/>
  <c r="P15" i="30"/>
  <c r="Q15" i="30"/>
  <c r="R15" i="30"/>
  <c r="S15" i="30"/>
  <c r="T15" i="30"/>
  <c r="U15" i="30"/>
  <c r="V15" i="30"/>
  <c r="L12" i="30"/>
  <c r="M12" i="30"/>
  <c r="N12" i="30"/>
  <c r="O12" i="30"/>
  <c r="P12" i="30"/>
  <c r="Q12" i="30"/>
  <c r="R12" i="30"/>
  <c r="S12" i="30"/>
  <c r="T12" i="30"/>
  <c r="U12" i="30"/>
  <c r="V12" i="30"/>
  <c r="L7" i="30"/>
  <c r="M7" i="30"/>
  <c r="N7" i="30"/>
  <c r="O7" i="30"/>
  <c r="P7" i="30"/>
  <c r="Q7" i="30"/>
  <c r="R7" i="30"/>
  <c r="S7" i="30"/>
  <c r="T7" i="30"/>
  <c r="U7" i="30"/>
  <c r="V7" i="30"/>
  <c r="L6" i="30"/>
  <c r="M6" i="30"/>
  <c r="N6" i="30"/>
  <c r="O6" i="30"/>
  <c r="P6" i="30"/>
  <c r="Q6" i="30"/>
  <c r="R6" i="30"/>
  <c r="S6" i="30"/>
  <c r="T6" i="30"/>
  <c r="U6" i="30"/>
  <c r="V6" i="30"/>
  <c r="K6" i="30"/>
  <c r="V62" i="39"/>
  <c r="V62" i="38"/>
  <c r="V62" i="37"/>
  <c r="W62" i="33"/>
  <c r="V62" i="33"/>
  <c r="V46" i="39"/>
  <c r="V46" i="38"/>
  <c r="V46" i="37"/>
  <c r="V46" i="33"/>
  <c r="V46" i="24"/>
  <c r="N49" i="24"/>
  <c r="O76" i="24"/>
  <c r="P49" i="24"/>
  <c r="U5" i="30"/>
  <c r="R77" i="39"/>
  <c r="Q77" i="39"/>
  <c r="P77" i="39"/>
  <c r="O77" i="39"/>
  <c r="N77" i="39"/>
  <c r="M77" i="39"/>
  <c r="L77" i="39"/>
  <c r="K77" i="39"/>
  <c r="J77" i="39"/>
  <c r="I77" i="39"/>
  <c r="H77" i="39"/>
  <c r="G77" i="39"/>
  <c r="R71" i="39"/>
  <c r="R75" i="39" s="1"/>
  <c r="Q71" i="39"/>
  <c r="Q75" i="39" s="1"/>
  <c r="P71" i="39"/>
  <c r="P75" i="39" s="1"/>
  <c r="O71" i="39"/>
  <c r="O75" i="39" s="1"/>
  <c r="N71" i="39"/>
  <c r="N75" i="39" s="1"/>
  <c r="M71" i="39"/>
  <c r="M75" i="39" s="1"/>
  <c r="L71" i="39"/>
  <c r="L75" i="39" s="1"/>
  <c r="K71" i="39"/>
  <c r="K75" i="39" s="1"/>
  <c r="J71" i="39"/>
  <c r="J75" i="39" s="1"/>
  <c r="I71" i="39"/>
  <c r="I75" i="39" s="1"/>
  <c r="H71" i="39"/>
  <c r="H75" i="39" s="1"/>
  <c r="G71" i="39"/>
  <c r="G75" i="39" s="1"/>
  <c r="R56" i="39"/>
  <c r="R74" i="39" s="1"/>
  <c r="Q56" i="39"/>
  <c r="Q74" i="39" s="1"/>
  <c r="P56" i="39"/>
  <c r="T9" i="45" s="1"/>
  <c r="O56" i="39"/>
  <c r="O74" i="39" s="1"/>
  <c r="N56" i="39"/>
  <c r="N74" i="39" s="1"/>
  <c r="M56" i="39"/>
  <c r="M74" i="39" s="1"/>
  <c r="L56" i="39"/>
  <c r="P9" i="45" s="1"/>
  <c r="K56" i="39"/>
  <c r="O9" i="45" s="1"/>
  <c r="J56" i="39"/>
  <c r="J74" i="39" s="1"/>
  <c r="I56" i="39"/>
  <c r="I74" i="39" s="1"/>
  <c r="H56" i="39"/>
  <c r="L9" i="45" s="1"/>
  <c r="G56" i="39"/>
  <c r="G74" i="39" s="1"/>
  <c r="K16" i="45" s="1"/>
  <c r="R49" i="39"/>
  <c r="Q49" i="39"/>
  <c r="P76" i="39"/>
  <c r="O49" i="39"/>
  <c r="N49" i="39"/>
  <c r="Q5" i="45"/>
  <c r="L49" i="39"/>
  <c r="K49" i="39"/>
  <c r="J49" i="39"/>
  <c r="U77" i="38"/>
  <c r="T77" i="38"/>
  <c r="S77" i="38"/>
  <c r="R77" i="38"/>
  <c r="Q77" i="38"/>
  <c r="P77" i="38"/>
  <c r="O77" i="38"/>
  <c r="N77" i="38"/>
  <c r="M77" i="38"/>
  <c r="L77" i="38"/>
  <c r="K77" i="38"/>
  <c r="J77" i="38"/>
  <c r="I77" i="38"/>
  <c r="H77" i="38"/>
  <c r="G77" i="38"/>
  <c r="U71" i="38"/>
  <c r="U75" i="38" s="1"/>
  <c r="T71" i="38"/>
  <c r="T75" i="38" s="1"/>
  <c r="S71" i="38"/>
  <c r="S75" i="38" s="1"/>
  <c r="R71" i="38"/>
  <c r="R75" i="38" s="1"/>
  <c r="Q71" i="38"/>
  <c r="Q75" i="38" s="1"/>
  <c r="P71" i="38"/>
  <c r="P75" i="38" s="1"/>
  <c r="O71" i="38"/>
  <c r="O75" i="38" s="1"/>
  <c r="N71" i="38"/>
  <c r="N75" i="38" s="1"/>
  <c r="M71" i="38"/>
  <c r="M75" i="38" s="1"/>
  <c r="L71" i="38"/>
  <c r="L75" i="38" s="1"/>
  <c r="K71" i="38"/>
  <c r="K75" i="38" s="1"/>
  <c r="J71" i="38"/>
  <c r="J75" i="38" s="1"/>
  <c r="I71" i="38"/>
  <c r="I75" i="38" s="1"/>
  <c r="H71" i="38"/>
  <c r="H75" i="38" s="1"/>
  <c r="G71" i="38"/>
  <c r="G75" i="38" s="1"/>
  <c r="U56" i="38"/>
  <c r="U74" i="38" s="1"/>
  <c r="T56" i="38"/>
  <c r="T74" i="38" s="1"/>
  <c r="S74" i="38"/>
  <c r="R56" i="38"/>
  <c r="V9" i="44" s="1"/>
  <c r="Q56" i="38"/>
  <c r="U9" i="44" s="1"/>
  <c r="P56" i="38"/>
  <c r="P74" i="38" s="1"/>
  <c r="O56" i="38"/>
  <c r="O74" i="38" s="1"/>
  <c r="N56" i="38"/>
  <c r="N74" i="38" s="1"/>
  <c r="M56" i="38"/>
  <c r="M74" i="38" s="1"/>
  <c r="L56" i="38"/>
  <c r="L74" i="38" s="1"/>
  <c r="K56" i="38"/>
  <c r="O9" i="44" s="1"/>
  <c r="J56" i="38"/>
  <c r="N9" i="44" s="1"/>
  <c r="I56" i="38"/>
  <c r="M9" i="44" s="1"/>
  <c r="H56" i="38"/>
  <c r="H74" i="38" s="1"/>
  <c r="G56" i="38"/>
  <c r="G74" i="38" s="1"/>
  <c r="K16" i="44" s="1"/>
  <c r="R49" i="38"/>
  <c r="Q76" i="38"/>
  <c r="P76" i="38"/>
  <c r="O49" i="38"/>
  <c r="N76" i="38"/>
  <c r="Q5" i="44"/>
  <c r="L49" i="38"/>
  <c r="K49" i="38"/>
  <c r="J49" i="38"/>
  <c r="I76" i="38"/>
  <c r="H76" i="38"/>
  <c r="G49" i="38"/>
  <c r="U77" i="37"/>
  <c r="T77" i="37"/>
  <c r="S77" i="37"/>
  <c r="R77" i="37"/>
  <c r="Q77" i="37"/>
  <c r="P77" i="37"/>
  <c r="O77" i="37"/>
  <c r="N77" i="37"/>
  <c r="M77" i="37"/>
  <c r="L77" i="37"/>
  <c r="K77" i="37"/>
  <c r="J77" i="37"/>
  <c r="I77" i="37"/>
  <c r="H77" i="37"/>
  <c r="G77" i="37"/>
  <c r="U71" i="37"/>
  <c r="U75" i="37" s="1"/>
  <c r="T71" i="37"/>
  <c r="T75" i="37" s="1"/>
  <c r="S71" i="37"/>
  <c r="S75" i="37" s="1"/>
  <c r="R71" i="37"/>
  <c r="R75" i="37" s="1"/>
  <c r="Q71" i="37"/>
  <c r="Q75" i="37" s="1"/>
  <c r="P71" i="37"/>
  <c r="P75" i="37" s="1"/>
  <c r="O71" i="37"/>
  <c r="O75" i="37" s="1"/>
  <c r="N71" i="37"/>
  <c r="N75" i="37" s="1"/>
  <c r="M71" i="37"/>
  <c r="M75" i="37" s="1"/>
  <c r="L71" i="37"/>
  <c r="L75" i="37" s="1"/>
  <c r="K71" i="37"/>
  <c r="K75" i="37" s="1"/>
  <c r="J71" i="37"/>
  <c r="J75" i="37" s="1"/>
  <c r="I71" i="37"/>
  <c r="I75" i="37" s="1"/>
  <c r="H71" i="37"/>
  <c r="H75" i="37" s="1"/>
  <c r="G71" i="37"/>
  <c r="G75" i="37" s="1"/>
  <c r="U56" i="37"/>
  <c r="U74" i="37" s="1"/>
  <c r="T56" i="37"/>
  <c r="T74" i="37" s="1"/>
  <c r="S74" i="37"/>
  <c r="R56" i="37"/>
  <c r="R74" i="37" s="1"/>
  <c r="Q56" i="37"/>
  <c r="Q74" i="37" s="1"/>
  <c r="P56" i="37"/>
  <c r="P74" i="37" s="1"/>
  <c r="O56" i="37"/>
  <c r="O74" i="37" s="1"/>
  <c r="N56" i="37"/>
  <c r="R9" i="32" s="1"/>
  <c r="M56" i="37"/>
  <c r="Q9" i="32" s="1"/>
  <c r="L56" i="37"/>
  <c r="L74" i="37" s="1"/>
  <c r="K56" i="37"/>
  <c r="K74" i="37" s="1"/>
  <c r="J56" i="37"/>
  <c r="J74" i="37" s="1"/>
  <c r="I56" i="37"/>
  <c r="I74" i="37" s="1"/>
  <c r="H56" i="37"/>
  <c r="H74" i="37" s="1"/>
  <c r="G56" i="37"/>
  <c r="U76" i="37"/>
  <c r="T49" i="37"/>
  <c r="S49" i="37"/>
  <c r="R76" i="37"/>
  <c r="Q49" i="37"/>
  <c r="P49" i="37"/>
  <c r="O49" i="37"/>
  <c r="N76" i="37"/>
  <c r="M76" i="37"/>
  <c r="L49" i="37"/>
  <c r="K49" i="37"/>
  <c r="J49" i="37"/>
  <c r="F31" i="25"/>
  <c r="U77" i="33"/>
  <c r="T77" i="33"/>
  <c r="S77" i="33"/>
  <c r="U71" i="33"/>
  <c r="U75" i="33" s="1"/>
  <c r="T71" i="33"/>
  <c r="T75" i="33" s="1"/>
  <c r="S71" i="33"/>
  <c r="S75" i="33" s="1"/>
  <c r="U56" i="33"/>
  <c r="U74" i="33" s="1"/>
  <c r="T56" i="33"/>
  <c r="T74" i="33" s="1"/>
  <c r="S74" i="33"/>
  <c r="K16" i="31"/>
  <c r="U76" i="33"/>
  <c r="H76" i="24"/>
  <c r="I76" i="24"/>
  <c r="J76" i="24"/>
  <c r="K49" i="24"/>
  <c r="L49" i="24"/>
  <c r="M76" i="24"/>
  <c r="R49" i="24"/>
  <c r="H77" i="24"/>
  <c r="I77" i="24"/>
  <c r="J77" i="24"/>
  <c r="K77" i="24"/>
  <c r="L77" i="24"/>
  <c r="M77" i="24"/>
  <c r="N77" i="24"/>
  <c r="O77" i="24"/>
  <c r="P77" i="24"/>
  <c r="Q77" i="24"/>
  <c r="R77" i="24"/>
  <c r="G77" i="24"/>
  <c r="H56" i="24"/>
  <c r="H74" i="24" s="1"/>
  <c r="I56" i="24"/>
  <c r="I74" i="24" s="1"/>
  <c r="J56" i="24"/>
  <c r="J74" i="24" s="1"/>
  <c r="K56" i="24"/>
  <c r="K74" i="24" s="1"/>
  <c r="L56" i="24"/>
  <c r="L74" i="24" s="1"/>
  <c r="M56" i="24"/>
  <c r="M74" i="24" s="1"/>
  <c r="N56" i="24"/>
  <c r="N74" i="24" s="1"/>
  <c r="O56" i="24"/>
  <c r="O74" i="24" s="1"/>
  <c r="P56" i="24"/>
  <c r="P74" i="24" s="1"/>
  <c r="Q56" i="24"/>
  <c r="Q74" i="24" s="1"/>
  <c r="R56" i="24"/>
  <c r="R74" i="24" s="1"/>
  <c r="G56" i="24"/>
  <c r="G74" i="24" s="1"/>
  <c r="L59" i="32"/>
  <c r="M59" i="32"/>
  <c r="N59" i="32"/>
  <c r="O59" i="32"/>
  <c r="P59" i="32"/>
  <c r="Q59" i="32"/>
  <c r="R59" i="32"/>
  <c r="S59" i="32"/>
  <c r="T59" i="32"/>
  <c r="U59" i="32"/>
  <c r="V59" i="32"/>
  <c r="K59" i="32"/>
  <c r="L53" i="32"/>
  <c r="M53" i="32"/>
  <c r="N53" i="32"/>
  <c r="O53" i="32"/>
  <c r="P53" i="32"/>
  <c r="Q53" i="32"/>
  <c r="R53" i="32"/>
  <c r="S53" i="32"/>
  <c r="T53" i="32"/>
  <c r="U53" i="32"/>
  <c r="V53" i="32"/>
  <c r="K53" i="32"/>
  <c r="T51" i="32"/>
  <c r="V47" i="32"/>
  <c r="L59" i="31"/>
  <c r="M59" i="31"/>
  <c r="N59" i="31"/>
  <c r="O59" i="31"/>
  <c r="P59" i="31"/>
  <c r="Q59" i="31"/>
  <c r="R59" i="31"/>
  <c r="S59" i="31"/>
  <c r="T59" i="31"/>
  <c r="U59" i="31"/>
  <c r="V59" i="31"/>
  <c r="K59" i="31"/>
  <c r="L53" i="31"/>
  <c r="M53" i="31"/>
  <c r="N53" i="31"/>
  <c r="O53" i="31"/>
  <c r="P53" i="31"/>
  <c r="Q53" i="31"/>
  <c r="R53" i="31"/>
  <c r="S53" i="31"/>
  <c r="T53" i="31"/>
  <c r="U53" i="31"/>
  <c r="V53" i="31"/>
  <c r="K53" i="31"/>
  <c r="R51" i="31"/>
  <c r="V47" i="31"/>
  <c r="U47" i="31"/>
  <c r="T47" i="31"/>
  <c r="S47" i="31"/>
  <c r="R47" i="31"/>
  <c r="Q47" i="31"/>
  <c r="P47" i="31"/>
  <c r="O47" i="31"/>
  <c r="K60" i="30"/>
  <c r="L58" i="30"/>
  <c r="M58" i="30"/>
  <c r="N58" i="30"/>
  <c r="O58" i="30"/>
  <c r="P58" i="30"/>
  <c r="Q58" i="30"/>
  <c r="R58" i="30"/>
  <c r="S58" i="30"/>
  <c r="T58" i="30"/>
  <c r="U58" i="30"/>
  <c r="V58" i="30"/>
  <c r="K58" i="30"/>
  <c r="L52" i="30"/>
  <c r="M52" i="30"/>
  <c r="N52" i="30"/>
  <c r="O52" i="30"/>
  <c r="P52" i="30"/>
  <c r="Q52" i="30"/>
  <c r="R52" i="30"/>
  <c r="S52" i="30"/>
  <c r="T52" i="30"/>
  <c r="U52" i="30"/>
  <c r="V52" i="30"/>
  <c r="K52" i="30"/>
  <c r="Q85" i="29"/>
  <c r="V55" i="45" s="1"/>
  <c r="P85" i="29"/>
  <c r="U55" i="45" s="1"/>
  <c r="O85" i="29"/>
  <c r="T55" i="45" s="1"/>
  <c r="N85" i="29"/>
  <c r="S55" i="45" s="1"/>
  <c r="M85" i="29"/>
  <c r="R55" i="45" s="1"/>
  <c r="L85" i="29"/>
  <c r="Q55" i="45" s="1"/>
  <c r="K85" i="29"/>
  <c r="P55" i="45" s="1"/>
  <c r="J85" i="29"/>
  <c r="O55" i="45" s="1"/>
  <c r="I85" i="29"/>
  <c r="N55" i="45" s="1"/>
  <c r="H85" i="29"/>
  <c r="M55" i="45" s="1"/>
  <c r="G85" i="29"/>
  <c r="L55" i="45" s="1"/>
  <c r="F85" i="29"/>
  <c r="K55" i="45" s="1"/>
  <c r="T85" i="28"/>
  <c r="S85" i="28"/>
  <c r="R85" i="28"/>
  <c r="Q85" i="28"/>
  <c r="V55" i="44" s="1"/>
  <c r="P85" i="28"/>
  <c r="U55" i="44" s="1"/>
  <c r="O85" i="28"/>
  <c r="T55" i="44" s="1"/>
  <c r="N85" i="28"/>
  <c r="S55" i="44" s="1"/>
  <c r="M85" i="28"/>
  <c r="R55" i="44" s="1"/>
  <c r="L85" i="28"/>
  <c r="Q55" i="44" s="1"/>
  <c r="K85" i="28"/>
  <c r="P55" i="44" s="1"/>
  <c r="J85" i="28"/>
  <c r="O55" i="44" s="1"/>
  <c r="I85" i="28"/>
  <c r="N55" i="44" s="1"/>
  <c r="T87" i="27"/>
  <c r="S87" i="27"/>
  <c r="R87" i="27"/>
  <c r="Q87" i="27"/>
  <c r="V55" i="32" s="1"/>
  <c r="P87" i="27"/>
  <c r="U55" i="32" s="1"/>
  <c r="O87" i="27"/>
  <c r="T55" i="32" s="1"/>
  <c r="N87" i="27"/>
  <c r="S55" i="32" s="1"/>
  <c r="M87" i="27"/>
  <c r="R55" i="32" s="1"/>
  <c r="L87" i="27"/>
  <c r="Q55" i="32" s="1"/>
  <c r="K87" i="27"/>
  <c r="P55" i="32" s="1"/>
  <c r="J87" i="27"/>
  <c r="O55" i="32" s="1"/>
  <c r="I87" i="27"/>
  <c r="T88" i="26"/>
  <c r="S88" i="26"/>
  <c r="R88" i="26"/>
  <c r="Q88" i="26"/>
  <c r="P88" i="26"/>
  <c r="O88" i="26"/>
  <c r="N88" i="26"/>
  <c r="M88" i="26"/>
  <c r="L88" i="26"/>
  <c r="K88" i="26"/>
  <c r="J88" i="26"/>
  <c r="I88" i="26"/>
  <c r="H88" i="26"/>
  <c r="G88" i="26"/>
  <c r="F88" i="26"/>
  <c r="H87" i="23"/>
  <c r="M55" i="31" s="1"/>
  <c r="I87" i="23"/>
  <c r="N54" i="30" s="1"/>
  <c r="J87" i="23"/>
  <c r="O54" i="30" s="1"/>
  <c r="K87" i="23"/>
  <c r="P54" i="30" s="1"/>
  <c r="L87" i="23"/>
  <c r="Q55" i="31" s="1"/>
  <c r="M87" i="23"/>
  <c r="R54" i="30" s="1"/>
  <c r="N87" i="23"/>
  <c r="S55" i="31" s="1"/>
  <c r="O87" i="23"/>
  <c r="T55" i="31" s="1"/>
  <c r="P87" i="23"/>
  <c r="U55" i="31" s="1"/>
  <c r="Q87" i="23"/>
  <c r="V54" i="30" s="1"/>
  <c r="R87" i="23"/>
  <c r="S87" i="23"/>
  <c r="T87" i="23"/>
  <c r="G87" i="23"/>
  <c r="L54" i="30" s="1"/>
  <c r="F87" i="23"/>
  <c r="K54" i="30" s="1"/>
  <c r="G17" i="48"/>
  <c r="T55" i="28"/>
  <c r="S55" i="28"/>
  <c r="R55" i="28"/>
  <c r="T56" i="26"/>
  <c r="S56" i="26"/>
  <c r="R56" i="26"/>
  <c r="H71" i="24"/>
  <c r="H75" i="24" s="1"/>
  <c r="I71" i="24"/>
  <c r="I75" i="24" s="1"/>
  <c r="J71" i="24"/>
  <c r="J75" i="24" s="1"/>
  <c r="K71" i="24"/>
  <c r="K75" i="24" s="1"/>
  <c r="L71" i="24"/>
  <c r="L75" i="24" s="1"/>
  <c r="M71" i="24"/>
  <c r="M75" i="24" s="1"/>
  <c r="N71" i="24"/>
  <c r="N75" i="24" s="1"/>
  <c r="O71" i="24"/>
  <c r="O75" i="24" s="1"/>
  <c r="P71" i="24"/>
  <c r="P75" i="24" s="1"/>
  <c r="Q71" i="24"/>
  <c r="Q75" i="24" s="1"/>
  <c r="R71" i="24"/>
  <c r="R75" i="24" s="1"/>
  <c r="G71" i="24"/>
  <c r="K44" i="30"/>
  <c r="B4" i="21"/>
  <c r="N26" i="21"/>
  <c r="B26" i="21"/>
  <c r="N15" i="21"/>
  <c r="B15" i="21"/>
  <c r="N4" i="21"/>
  <c r="O20" i="20"/>
  <c r="N20" i="20"/>
  <c r="M20" i="20"/>
  <c r="L20" i="20"/>
  <c r="K20" i="20"/>
  <c r="J20" i="20"/>
  <c r="I20" i="20"/>
  <c r="H20" i="20"/>
  <c r="G20" i="20"/>
  <c r="F20" i="20"/>
  <c r="E20" i="20"/>
  <c r="D20" i="20"/>
  <c r="P19" i="20"/>
  <c r="P18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P16" i="20"/>
  <c r="P15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P13" i="20"/>
  <c r="P12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P10" i="20"/>
  <c r="P9" i="20"/>
  <c r="O8" i="20"/>
  <c r="N8" i="20"/>
  <c r="M8" i="20"/>
  <c r="L8" i="20"/>
  <c r="K8" i="20"/>
  <c r="J8" i="20"/>
  <c r="I8" i="20"/>
  <c r="H8" i="20"/>
  <c r="G8" i="20"/>
  <c r="F8" i="20"/>
  <c r="E8" i="20"/>
  <c r="D8" i="20"/>
  <c r="P7" i="20"/>
  <c r="P6" i="20"/>
  <c r="O5" i="20"/>
  <c r="N5" i="20"/>
  <c r="M5" i="20"/>
  <c r="L5" i="20"/>
  <c r="K5" i="20"/>
  <c r="J5" i="20"/>
  <c r="I5" i="20"/>
  <c r="H5" i="20"/>
  <c r="G5" i="20"/>
  <c r="F5" i="20"/>
  <c r="E5" i="20"/>
  <c r="D5" i="20"/>
  <c r="P4" i="20"/>
  <c r="P3" i="20"/>
  <c r="K18" i="17"/>
  <c r="K17" i="17"/>
  <c r="K19" i="17"/>
  <c r="I21" i="17"/>
  <c r="J21" i="17"/>
  <c r="K21" i="17" s="1"/>
  <c r="D21" i="17"/>
  <c r="E21" i="17"/>
  <c r="K20" i="17"/>
  <c r="K16" i="17"/>
  <c r="K15" i="17"/>
  <c r="K14" i="17"/>
  <c r="K13" i="17"/>
  <c r="K12" i="17"/>
  <c r="K11" i="17"/>
  <c r="K10" i="17"/>
  <c r="K9" i="17"/>
  <c r="K8" i="17"/>
  <c r="K7" i="17"/>
  <c r="K6" i="17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E7" i="16"/>
  <c r="O6" i="15"/>
  <c r="O7" i="15"/>
  <c r="O8" i="15"/>
  <c r="O9" i="15"/>
  <c r="O10" i="15"/>
  <c r="O11" i="15"/>
  <c r="O5" i="15"/>
  <c r="J44" i="15"/>
  <c r="I44" i="15"/>
  <c r="G44" i="15"/>
  <c r="E44" i="15"/>
  <c r="D44" i="15"/>
  <c r="L43" i="15"/>
  <c r="K43" i="15"/>
  <c r="H43" i="15"/>
  <c r="M43" i="15"/>
  <c r="F43" i="15"/>
  <c r="L42" i="15"/>
  <c r="K42" i="15"/>
  <c r="H42" i="15"/>
  <c r="M42" i="15"/>
  <c r="F42" i="15"/>
  <c r="L41" i="15"/>
  <c r="K41" i="15"/>
  <c r="H41" i="15"/>
  <c r="M41" i="15"/>
  <c r="F41" i="15"/>
  <c r="L40" i="15"/>
  <c r="K40" i="15"/>
  <c r="H40" i="15"/>
  <c r="M40" i="15"/>
  <c r="F40" i="15"/>
  <c r="L39" i="15"/>
  <c r="K39" i="15"/>
  <c r="H39" i="15"/>
  <c r="M39" i="15"/>
  <c r="F39" i="15"/>
  <c r="L38" i="15"/>
  <c r="K38" i="15"/>
  <c r="H38" i="15"/>
  <c r="M38" i="15"/>
  <c r="F38" i="15"/>
  <c r="L37" i="15"/>
  <c r="K37" i="15"/>
  <c r="H37" i="15"/>
  <c r="M37" i="15"/>
  <c r="F37" i="15"/>
  <c r="L36" i="15"/>
  <c r="K36" i="15"/>
  <c r="H36" i="15"/>
  <c r="M36" i="15"/>
  <c r="F36" i="15"/>
  <c r="L35" i="15"/>
  <c r="K35" i="15"/>
  <c r="H35" i="15"/>
  <c r="M35" i="15"/>
  <c r="F35" i="15"/>
  <c r="L34" i="15"/>
  <c r="K34" i="15"/>
  <c r="H34" i="15"/>
  <c r="F34" i="15"/>
  <c r="Q33" i="11"/>
  <c r="O33" i="11"/>
  <c r="M33" i="11"/>
  <c r="K33" i="11"/>
  <c r="H33" i="11"/>
  <c r="Q32" i="11"/>
  <c r="O32" i="11"/>
  <c r="M32" i="11"/>
  <c r="K32" i="11"/>
  <c r="H32" i="11"/>
  <c r="Q31" i="11"/>
  <c r="O31" i="11"/>
  <c r="M31" i="11"/>
  <c r="K31" i="11"/>
  <c r="H31" i="11"/>
  <c r="Q30" i="11"/>
  <c r="P30" i="11"/>
  <c r="O30" i="11"/>
  <c r="N30" i="11"/>
  <c r="M30" i="11"/>
  <c r="L30" i="11"/>
  <c r="K30" i="11"/>
  <c r="J30" i="11"/>
  <c r="H30" i="11"/>
  <c r="F38" i="2"/>
  <c r="G38" i="2"/>
  <c r="H38" i="2"/>
  <c r="I38" i="2"/>
  <c r="J38" i="2"/>
  <c r="K38" i="2"/>
  <c r="L38" i="2"/>
  <c r="M38" i="2"/>
  <c r="N38" i="2"/>
  <c r="O38" i="2"/>
  <c r="P38" i="2"/>
  <c r="E38" i="2"/>
  <c r="F37" i="2"/>
  <c r="G37" i="2"/>
  <c r="H37" i="2"/>
  <c r="I37" i="2"/>
  <c r="J37" i="2"/>
  <c r="K37" i="2"/>
  <c r="L37" i="2"/>
  <c r="M37" i="2"/>
  <c r="N37" i="2"/>
  <c r="O37" i="2"/>
  <c r="P37" i="2"/>
  <c r="E37" i="2"/>
  <c r="E22" i="2"/>
  <c r="F22" i="2"/>
  <c r="G22" i="2"/>
  <c r="H22" i="2"/>
  <c r="I22" i="2"/>
  <c r="J22" i="2"/>
  <c r="K22" i="2"/>
  <c r="L22" i="2"/>
  <c r="M22" i="2"/>
  <c r="N22" i="2"/>
  <c r="O22" i="2"/>
  <c r="D22" i="2"/>
  <c r="E21" i="2"/>
  <c r="F21" i="2"/>
  <c r="G21" i="2"/>
  <c r="H21" i="2"/>
  <c r="I21" i="2"/>
  <c r="J21" i="2"/>
  <c r="K21" i="2"/>
  <c r="L21" i="2"/>
  <c r="M21" i="2"/>
  <c r="N21" i="2"/>
  <c r="O21" i="2"/>
  <c r="D21" i="2"/>
  <c r="E20" i="2"/>
  <c r="F20" i="2"/>
  <c r="G20" i="2"/>
  <c r="H20" i="2"/>
  <c r="I20" i="2"/>
  <c r="J20" i="2"/>
  <c r="K20" i="2"/>
  <c r="L20" i="2"/>
  <c r="M20" i="2"/>
  <c r="N20" i="2"/>
  <c r="O20" i="2"/>
  <c r="D20" i="2"/>
  <c r="K44" i="15"/>
  <c r="H44" i="15"/>
  <c r="F44" i="15"/>
  <c r="L44" i="15"/>
  <c r="M34" i="15"/>
  <c r="M44" i="15"/>
  <c r="C17" i="28" l="1"/>
  <c r="B17" i="38" s="1"/>
  <c r="I76" i="33"/>
  <c r="I78" i="33" s="1"/>
  <c r="G49" i="33"/>
  <c r="T76" i="24"/>
  <c r="T78" i="24" s="1"/>
  <c r="C12" i="28"/>
  <c r="C12" i="29" s="1"/>
  <c r="B12" i="39" s="1"/>
  <c r="C25" i="28"/>
  <c r="B25" i="38" s="1"/>
  <c r="C13" i="29"/>
  <c r="B13" i="39" s="1"/>
  <c r="B13" i="38"/>
  <c r="B14" i="38"/>
  <c r="C14" i="29"/>
  <c r="B14" i="39" s="1"/>
  <c r="C16" i="29"/>
  <c r="B16" i="39" s="1"/>
  <c r="B16" i="38"/>
  <c r="B24" i="38"/>
  <c r="C24" i="29"/>
  <c r="B24" i="39" s="1"/>
  <c r="C26" i="29"/>
  <c r="B26" i="39" s="1"/>
  <c r="B26" i="38"/>
  <c r="C20" i="29"/>
  <c r="B20" i="39" s="1"/>
  <c r="B20" i="38"/>
  <c r="B23" i="38"/>
  <c r="C23" i="29"/>
  <c r="B23" i="39" s="1"/>
  <c r="C18" i="29"/>
  <c r="B18" i="39" s="1"/>
  <c r="B18" i="38"/>
  <c r="B22" i="38"/>
  <c r="C22" i="29"/>
  <c r="B22" i="39" s="1"/>
  <c r="B15" i="38"/>
  <c r="C15" i="29"/>
  <c r="B15" i="39" s="1"/>
  <c r="B19" i="37"/>
  <c r="C19" i="28"/>
  <c r="C21" i="29"/>
  <c r="B21" i="39" s="1"/>
  <c r="B21" i="38"/>
  <c r="S76" i="24"/>
  <c r="S78" i="24" s="1"/>
  <c r="H76" i="33"/>
  <c r="H78" i="33" s="1"/>
  <c r="K16" i="30"/>
  <c r="L90" i="30"/>
  <c r="G91" i="23"/>
  <c r="H47" i="24" s="1"/>
  <c r="H79" i="24" s="1"/>
  <c r="H74" i="39"/>
  <c r="V5" i="45"/>
  <c r="I5" i="44" s="1"/>
  <c r="K74" i="39"/>
  <c r="O5" i="45"/>
  <c r="H49" i="39"/>
  <c r="U5" i="45"/>
  <c r="M49" i="39"/>
  <c r="N5" i="45"/>
  <c r="M5" i="45"/>
  <c r="S9" i="45"/>
  <c r="Q9" i="45"/>
  <c r="J76" i="39"/>
  <c r="J78" i="39" s="1"/>
  <c r="T5" i="45"/>
  <c r="L5" i="45"/>
  <c r="K9" i="45"/>
  <c r="I15" i="32"/>
  <c r="I15" i="31"/>
  <c r="I15" i="30"/>
  <c r="I15" i="44"/>
  <c r="I15" i="45"/>
  <c r="L74" i="39"/>
  <c r="M76" i="39"/>
  <c r="M78" i="39" s="1"/>
  <c r="S5" i="45"/>
  <c r="V9" i="45"/>
  <c r="N9" i="45"/>
  <c r="N76" i="39"/>
  <c r="N78" i="39" s="1"/>
  <c r="R5" i="45"/>
  <c r="U9" i="45"/>
  <c r="M9" i="45"/>
  <c r="I7" i="44"/>
  <c r="I7" i="32"/>
  <c r="I7" i="31"/>
  <c r="I7" i="30"/>
  <c r="I7" i="45"/>
  <c r="G76" i="39"/>
  <c r="G78" i="39" s="1"/>
  <c r="P74" i="39"/>
  <c r="P78" i="39" s="1"/>
  <c r="O76" i="39"/>
  <c r="O78" i="39" s="1"/>
  <c r="V11" i="39"/>
  <c r="P49" i="39"/>
  <c r="R76" i="39"/>
  <c r="R78" i="39" s="1"/>
  <c r="P5" i="45"/>
  <c r="K5" i="45"/>
  <c r="R9" i="45"/>
  <c r="I12" i="30"/>
  <c r="I12" i="45"/>
  <c r="I12" i="44"/>
  <c r="I12" i="32"/>
  <c r="I12" i="31"/>
  <c r="I53" i="44"/>
  <c r="I53" i="31"/>
  <c r="I53" i="45"/>
  <c r="I53" i="32"/>
  <c r="I52" i="30"/>
  <c r="I61" i="44"/>
  <c r="I61" i="31"/>
  <c r="I61" i="45"/>
  <c r="I61" i="32"/>
  <c r="I60" i="30"/>
  <c r="I55" i="45"/>
  <c r="I55" i="32"/>
  <c r="I54" i="30"/>
  <c r="I55" i="44"/>
  <c r="I55" i="31"/>
  <c r="I58" i="30"/>
  <c r="I59" i="44"/>
  <c r="I59" i="31"/>
  <c r="I59" i="45"/>
  <c r="I59" i="32"/>
  <c r="I51" i="44"/>
  <c r="I51" i="31"/>
  <c r="I51" i="45"/>
  <c r="I51" i="32"/>
  <c r="I50" i="30"/>
  <c r="Q74" i="38"/>
  <c r="Q78" i="38" s="1"/>
  <c r="T76" i="38"/>
  <c r="T78" i="38" s="1"/>
  <c r="I74" i="38"/>
  <c r="I78" i="38" s="1"/>
  <c r="J74" i="38"/>
  <c r="Q49" i="38"/>
  <c r="K74" i="38"/>
  <c r="K5" i="44"/>
  <c r="M5" i="44"/>
  <c r="T5" i="44"/>
  <c r="L5" i="44"/>
  <c r="R9" i="44"/>
  <c r="U5" i="44"/>
  <c r="P9" i="44"/>
  <c r="H49" i="38"/>
  <c r="N49" i="38"/>
  <c r="H9" i="44"/>
  <c r="H9" i="32"/>
  <c r="H9" i="31"/>
  <c r="H9" i="30"/>
  <c r="H9" i="45"/>
  <c r="S49" i="38"/>
  <c r="U76" i="38"/>
  <c r="U78" i="38" s="1"/>
  <c r="V11" i="38"/>
  <c r="V5" i="44"/>
  <c r="N5" i="44"/>
  <c r="H7" i="32"/>
  <c r="H7" i="31"/>
  <c r="H7" i="30"/>
  <c r="H7" i="45"/>
  <c r="H7" i="44"/>
  <c r="Q9" i="44"/>
  <c r="O5" i="44"/>
  <c r="I49" i="38"/>
  <c r="R74" i="38"/>
  <c r="S5" i="44"/>
  <c r="H15" i="31"/>
  <c r="H15" i="30"/>
  <c r="H15" i="45"/>
  <c r="H15" i="44"/>
  <c r="H15" i="32"/>
  <c r="L9" i="44"/>
  <c r="M49" i="38"/>
  <c r="L76" i="38"/>
  <c r="L78" i="38" s="1"/>
  <c r="R5" i="44"/>
  <c r="M76" i="38"/>
  <c r="M78" i="38" s="1"/>
  <c r="T9" i="44"/>
  <c r="P49" i="38"/>
  <c r="P5" i="44"/>
  <c r="S9" i="44"/>
  <c r="H12" i="45"/>
  <c r="H12" i="31"/>
  <c r="H12" i="44"/>
  <c r="H12" i="32"/>
  <c r="H12" i="30"/>
  <c r="H55" i="31"/>
  <c r="H55" i="45"/>
  <c r="H55" i="32"/>
  <c r="H54" i="30"/>
  <c r="H55" i="44"/>
  <c r="H58" i="30"/>
  <c r="H59" i="44"/>
  <c r="H59" i="31"/>
  <c r="H59" i="32"/>
  <c r="H59" i="45"/>
  <c r="H50" i="30"/>
  <c r="H51" i="44"/>
  <c r="H51" i="31"/>
  <c r="H51" i="45"/>
  <c r="H51" i="32"/>
  <c r="H47" i="31"/>
  <c r="H47" i="45"/>
  <c r="H47" i="32"/>
  <c r="H46" i="30"/>
  <c r="H47" i="44"/>
  <c r="H53" i="32"/>
  <c r="H52" i="30"/>
  <c r="H53" i="44"/>
  <c r="H53" i="45"/>
  <c r="H53" i="31"/>
  <c r="H61" i="32"/>
  <c r="H61" i="45"/>
  <c r="H60" i="30"/>
  <c r="H61" i="44"/>
  <c r="H61" i="31"/>
  <c r="T9" i="32"/>
  <c r="L9" i="32"/>
  <c r="N55" i="27"/>
  <c r="S49" i="32" s="1"/>
  <c r="G54" i="30"/>
  <c r="G55" i="44"/>
  <c r="G55" i="31"/>
  <c r="G55" i="32"/>
  <c r="G55" i="45"/>
  <c r="T55" i="27"/>
  <c r="G52" i="30"/>
  <c r="G53" i="44"/>
  <c r="G53" i="31"/>
  <c r="G53" i="45"/>
  <c r="G53" i="32"/>
  <c r="G46" i="30"/>
  <c r="G47" i="32"/>
  <c r="G47" i="44"/>
  <c r="G47" i="31"/>
  <c r="G47" i="45"/>
  <c r="R55" i="27"/>
  <c r="G59" i="45"/>
  <c r="G59" i="31"/>
  <c r="G59" i="32"/>
  <c r="G59" i="44"/>
  <c r="G58" i="30"/>
  <c r="G51" i="45"/>
  <c r="G51" i="44"/>
  <c r="G51" i="32"/>
  <c r="G51" i="31"/>
  <c r="G50" i="30"/>
  <c r="F12" i="31"/>
  <c r="F12" i="45"/>
  <c r="F12" i="30"/>
  <c r="F12" i="44"/>
  <c r="F12" i="32"/>
  <c r="F6" i="30"/>
  <c r="F6" i="44"/>
  <c r="F6" i="32"/>
  <c r="F6" i="31"/>
  <c r="F6" i="45"/>
  <c r="F15" i="30"/>
  <c r="F15" i="44"/>
  <c r="F15" i="32"/>
  <c r="F15" i="31"/>
  <c r="F15" i="45"/>
  <c r="F7" i="30"/>
  <c r="F7" i="44"/>
  <c r="F7" i="45"/>
  <c r="F7" i="31"/>
  <c r="F7" i="32"/>
  <c r="F53" i="31"/>
  <c r="F53" i="44"/>
  <c r="F53" i="45"/>
  <c r="F52" i="30"/>
  <c r="F53" i="32"/>
  <c r="F47" i="45"/>
  <c r="F47" i="31"/>
  <c r="F47" i="32"/>
  <c r="F47" i="44"/>
  <c r="F46" i="30"/>
  <c r="F51" i="44"/>
  <c r="F50" i="30"/>
  <c r="F51" i="32"/>
  <c r="F51" i="45"/>
  <c r="F51" i="31"/>
  <c r="F59" i="32"/>
  <c r="F59" i="44"/>
  <c r="F59" i="45"/>
  <c r="F59" i="31"/>
  <c r="F58" i="30"/>
  <c r="G76" i="24"/>
  <c r="G49" i="24"/>
  <c r="Q76" i="24"/>
  <c r="Q78" i="24" s="1"/>
  <c r="S5" i="30"/>
  <c r="R5" i="30"/>
  <c r="E6" i="44"/>
  <c r="E6" i="32"/>
  <c r="E6" i="45"/>
  <c r="E6" i="31"/>
  <c r="E6" i="30"/>
  <c r="Q5" i="30"/>
  <c r="E12" i="32"/>
  <c r="E12" i="45"/>
  <c r="E12" i="31"/>
  <c r="E12" i="30"/>
  <c r="E12" i="44"/>
  <c r="F16" i="25"/>
  <c r="G16" i="25" s="1"/>
  <c r="G18" i="25" s="1"/>
  <c r="G19" i="25" s="1"/>
  <c r="L87" i="30" s="1"/>
  <c r="K5" i="30"/>
  <c r="O5" i="30"/>
  <c r="E7" i="30"/>
  <c r="E7" i="44"/>
  <c r="E7" i="32"/>
  <c r="E7" i="45"/>
  <c r="E7" i="31"/>
  <c r="Q49" i="24"/>
  <c r="V5" i="30"/>
  <c r="N5" i="30"/>
  <c r="E15" i="30"/>
  <c r="E15" i="44"/>
  <c r="E15" i="32"/>
  <c r="E15" i="45"/>
  <c r="E15" i="31"/>
  <c r="V11" i="24"/>
  <c r="M5" i="30"/>
  <c r="P5" i="30"/>
  <c r="T5" i="30"/>
  <c r="L5" i="30"/>
  <c r="E55" i="32"/>
  <c r="E55" i="45"/>
  <c r="E54" i="30"/>
  <c r="E55" i="44"/>
  <c r="E55" i="31"/>
  <c r="E52" i="30"/>
  <c r="E53" i="44"/>
  <c r="E53" i="32"/>
  <c r="E53" i="31"/>
  <c r="E53" i="45"/>
  <c r="E47" i="32"/>
  <c r="E46" i="30"/>
  <c r="E47" i="45"/>
  <c r="E47" i="44"/>
  <c r="E47" i="31"/>
  <c r="E59" i="44"/>
  <c r="E59" i="31"/>
  <c r="E59" i="45"/>
  <c r="E58" i="30"/>
  <c r="E59" i="32"/>
  <c r="I6" i="31"/>
  <c r="I6" i="45"/>
  <c r="I6" i="32"/>
  <c r="I6" i="30"/>
  <c r="I6" i="44"/>
  <c r="H6" i="31"/>
  <c r="H6" i="45"/>
  <c r="H6" i="32"/>
  <c r="H6" i="30"/>
  <c r="H6" i="44"/>
  <c r="G12" i="44"/>
  <c r="G12" i="32"/>
  <c r="G12" i="31"/>
  <c r="G12" i="30"/>
  <c r="G12" i="45"/>
  <c r="G7" i="45"/>
  <c r="G7" i="44"/>
  <c r="G7" i="32"/>
  <c r="G7" i="31"/>
  <c r="G7" i="30"/>
  <c r="G15" i="45"/>
  <c r="G15" i="44"/>
  <c r="G15" i="32"/>
  <c r="G15" i="31"/>
  <c r="G15" i="30"/>
  <c r="G6" i="44"/>
  <c r="G6" i="31"/>
  <c r="G6" i="45"/>
  <c r="G6" i="30"/>
  <c r="G6" i="32"/>
  <c r="V47" i="45"/>
  <c r="F55" i="28"/>
  <c r="K49" i="44" s="1"/>
  <c r="K50" i="44" s="1"/>
  <c r="J55" i="27"/>
  <c r="O49" i="32" s="1"/>
  <c r="H13" i="9"/>
  <c r="O11" i="9" s="1"/>
  <c r="U47" i="29"/>
  <c r="F55" i="29"/>
  <c r="K49" i="45" s="1"/>
  <c r="G13" i="9"/>
  <c r="N9" i="9" s="1"/>
  <c r="L55" i="27"/>
  <c r="Q49" i="32" s="1"/>
  <c r="F13" i="9"/>
  <c r="M12" i="9" s="1"/>
  <c r="E13" i="9"/>
  <c r="L9" i="9" s="1"/>
  <c r="H56" i="26"/>
  <c r="M49" i="31" s="1"/>
  <c r="F56" i="26"/>
  <c r="K49" i="31" s="1"/>
  <c r="H55" i="23"/>
  <c r="M48" i="30" s="1"/>
  <c r="D13" i="9"/>
  <c r="P55" i="23"/>
  <c r="U48" i="30" s="1"/>
  <c r="U46" i="26"/>
  <c r="J27" i="3" s="1"/>
  <c r="P55" i="29"/>
  <c r="U49" i="45" s="1"/>
  <c r="M55" i="29"/>
  <c r="R49" i="45" s="1"/>
  <c r="L55" i="29"/>
  <c r="Q49" i="45" s="1"/>
  <c r="J55" i="29"/>
  <c r="O49" i="45" s="1"/>
  <c r="U46" i="29"/>
  <c r="Q55" i="28"/>
  <c r="V49" i="44" s="1"/>
  <c r="P55" i="28"/>
  <c r="U49" i="44" s="1"/>
  <c r="O55" i="28"/>
  <c r="T49" i="44" s="1"/>
  <c r="K55" i="28"/>
  <c r="P49" i="44" s="1"/>
  <c r="J55" i="28"/>
  <c r="O49" i="44" s="1"/>
  <c r="I55" i="28"/>
  <c r="N49" i="44" s="1"/>
  <c r="H55" i="28"/>
  <c r="M49" i="44" s="1"/>
  <c r="G55" i="28"/>
  <c r="L49" i="44" s="1"/>
  <c r="L50" i="44" s="1"/>
  <c r="U46" i="28"/>
  <c r="N27" i="3" s="1"/>
  <c r="L54" i="44"/>
  <c r="L48" i="44"/>
  <c r="Q55" i="27"/>
  <c r="V49" i="32" s="1"/>
  <c r="O55" i="27"/>
  <c r="T49" i="32" s="1"/>
  <c r="M55" i="27"/>
  <c r="R49" i="32" s="1"/>
  <c r="I55" i="27"/>
  <c r="N49" i="32" s="1"/>
  <c r="H55" i="27"/>
  <c r="M49" i="32" s="1"/>
  <c r="M50" i="32" s="1"/>
  <c r="G55" i="27"/>
  <c r="L49" i="32" s="1"/>
  <c r="L50" i="32" s="1"/>
  <c r="Q56" i="26"/>
  <c r="V49" i="31" s="1"/>
  <c r="P56" i="26"/>
  <c r="U49" i="31" s="1"/>
  <c r="O56" i="26"/>
  <c r="T49" i="31" s="1"/>
  <c r="N56" i="26"/>
  <c r="S49" i="31" s="1"/>
  <c r="M56" i="26"/>
  <c r="R49" i="31" s="1"/>
  <c r="L56" i="26"/>
  <c r="Q49" i="31" s="1"/>
  <c r="K56" i="26"/>
  <c r="P49" i="31" s="1"/>
  <c r="J56" i="26"/>
  <c r="O49" i="31" s="1"/>
  <c r="I56" i="26"/>
  <c r="N49" i="31" s="1"/>
  <c r="G56" i="26"/>
  <c r="L49" i="31" s="1"/>
  <c r="G88" i="27"/>
  <c r="G92" i="27" s="1"/>
  <c r="K11" i="45"/>
  <c r="K9" i="44"/>
  <c r="K11" i="44"/>
  <c r="H27" i="25"/>
  <c r="K9" i="30"/>
  <c r="K11" i="30"/>
  <c r="T88" i="27"/>
  <c r="T92" i="27" s="1"/>
  <c r="T93" i="27" s="1"/>
  <c r="U48" i="37" s="1"/>
  <c r="S88" i="27"/>
  <c r="S92" i="27" s="1"/>
  <c r="S93" i="27" s="1"/>
  <c r="T48" i="37" s="1"/>
  <c r="J92" i="23"/>
  <c r="M5" i="31"/>
  <c r="U5" i="31"/>
  <c r="N5" i="31"/>
  <c r="V5" i="31"/>
  <c r="O5" i="31"/>
  <c r="P5" i="31"/>
  <c r="Q5" i="31"/>
  <c r="R5" i="31"/>
  <c r="K5" i="31"/>
  <c r="S5" i="31"/>
  <c r="V11" i="33"/>
  <c r="L5" i="31"/>
  <c r="T5" i="31"/>
  <c r="U66" i="29"/>
  <c r="P30" i="3" s="1"/>
  <c r="T89" i="26"/>
  <c r="T93" i="26" s="1"/>
  <c r="T94" i="26" s="1"/>
  <c r="U48" i="33" s="1"/>
  <c r="S89" i="26"/>
  <c r="S93" i="26" s="1"/>
  <c r="S94" i="26" s="1"/>
  <c r="T48" i="33" s="1"/>
  <c r="R89" i="26"/>
  <c r="R93" i="26" s="1"/>
  <c r="R94" i="26" s="1"/>
  <c r="S48" i="33" s="1"/>
  <c r="J89" i="26"/>
  <c r="J93" i="26" s="1"/>
  <c r="J94" i="26" s="1"/>
  <c r="U49" i="37"/>
  <c r="P76" i="37"/>
  <c r="P78" i="37" s="1"/>
  <c r="L5" i="32"/>
  <c r="U5" i="32"/>
  <c r="O76" i="37"/>
  <c r="O78" i="37" s="1"/>
  <c r="T5" i="32"/>
  <c r="M5" i="32"/>
  <c r="R49" i="37"/>
  <c r="V5" i="32"/>
  <c r="N5" i="32"/>
  <c r="S5" i="32"/>
  <c r="G49" i="37"/>
  <c r="R5" i="32"/>
  <c r="M49" i="37"/>
  <c r="Q5" i="32"/>
  <c r="V11" i="37"/>
  <c r="P5" i="32"/>
  <c r="G76" i="37"/>
  <c r="O5" i="32"/>
  <c r="M74" i="37"/>
  <c r="M78" i="37" s="1"/>
  <c r="N74" i="37"/>
  <c r="N78" i="37" s="1"/>
  <c r="S9" i="32"/>
  <c r="K11" i="32"/>
  <c r="K9" i="32"/>
  <c r="P9" i="32"/>
  <c r="O9" i="32"/>
  <c r="V9" i="32"/>
  <c r="N9" i="32"/>
  <c r="U9" i="32"/>
  <c r="M9" i="32"/>
  <c r="K9" i="31"/>
  <c r="R88" i="27"/>
  <c r="R92" i="27" s="1"/>
  <c r="R93" i="27" s="1"/>
  <c r="S48" i="37" s="1"/>
  <c r="J88" i="27"/>
  <c r="J92" i="27" s="1"/>
  <c r="J55" i="23"/>
  <c r="O48" i="30" s="1"/>
  <c r="K92" i="23"/>
  <c r="I55" i="23"/>
  <c r="N48" i="30" s="1"/>
  <c r="F55" i="23"/>
  <c r="L92" i="23"/>
  <c r="T19" i="48"/>
  <c r="F21" i="17"/>
  <c r="G21" i="17"/>
  <c r="K2" i="17"/>
  <c r="H19" i="17"/>
  <c r="H8" i="17"/>
  <c r="H16" i="17"/>
  <c r="H6" i="17"/>
  <c r="H9" i="17"/>
  <c r="H20" i="17"/>
  <c r="H10" i="17"/>
  <c r="H11" i="17"/>
  <c r="H12" i="17"/>
  <c r="H13" i="17"/>
  <c r="H17" i="17"/>
  <c r="H14" i="17"/>
  <c r="H18" i="17"/>
  <c r="H7" i="17"/>
  <c r="H15" i="17"/>
  <c r="M86" i="29"/>
  <c r="M88" i="29" s="1"/>
  <c r="U85" i="29"/>
  <c r="S86" i="28"/>
  <c r="S90" i="28" s="1"/>
  <c r="S91" i="28" s="1"/>
  <c r="T48" i="38" s="1"/>
  <c r="K55" i="29"/>
  <c r="P49" i="45" s="1"/>
  <c r="H55" i="29"/>
  <c r="M49" i="45" s="1"/>
  <c r="Q55" i="29"/>
  <c r="V49" i="45" s="1"/>
  <c r="I55" i="29"/>
  <c r="N49" i="45" s="1"/>
  <c r="O55" i="29"/>
  <c r="T49" i="45" s="1"/>
  <c r="G55" i="29"/>
  <c r="N55" i="29"/>
  <c r="S49" i="45" s="1"/>
  <c r="M55" i="28"/>
  <c r="R49" i="44" s="1"/>
  <c r="L55" i="28"/>
  <c r="Q49" i="44" s="1"/>
  <c r="T86" i="28"/>
  <c r="T90" i="28" s="1"/>
  <c r="T91" i="28" s="1"/>
  <c r="U48" i="38" s="1"/>
  <c r="U47" i="28"/>
  <c r="N55" i="28"/>
  <c r="S49" i="44" s="1"/>
  <c r="S55" i="27"/>
  <c r="K55" i="27"/>
  <c r="P49" i="32" s="1"/>
  <c r="Q88" i="27"/>
  <c r="Q92" i="27" s="1"/>
  <c r="I88" i="27"/>
  <c r="I92" i="27" s="1"/>
  <c r="P88" i="27"/>
  <c r="P92" i="27" s="1"/>
  <c r="H88" i="27"/>
  <c r="H92" i="27" s="1"/>
  <c r="O88" i="27"/>
  <c r="O92" i="27" s="1"/>
  <c r="P55" i="27"/>
  <c r="U49" i="32" s="1"/>
  <c r="F88" i="27"/>
  <c r="F92" i="27" s="1"/>
  <c r="F93" i="27" s="1"/>
  <c r="G48" i="37" s="1"/>
  <c r="N88" i="27"/>
  <c r="N92" i="27" s="1"/>
  <c r="K88" i="27"/>
  <c r="K92" i="27" s="1"/>
  <c r="M88" i="27"/>
  <c r="M92" i="27" s="1"/>
  <c r="L88" i="27"/>
  <c r="L92" i="27" s="1"/>
  <c r="F55" i="27"/>
  <c r="K49" i="32" s="1"/>
  <c r="F89" i="26"/>
  <c r="F93" i="26" s="1"/>
  <c r="F94" i="26" s="1"/>
  <c r="M89" i="26"/>
  <c r="M93" i="26" s="1"/>
  <c r="M94" i="26" s="1"/>
  <c r="Q89" i="26"/>
  <c r="Q93" i="26" s="1"/>
  <c r="Q94" i="26" s="1"/>
  <c r="I89" i="26"/>
  <c r="I93" i="26" s="1"/>
  <c r="I94" i="26" s="1"/>
  <c r="P89" i="26"/>
  <c r="P93" i="26" s="1"/>
  <c r="P94" i="26" s="1"/>
  <c r="O55" i="23"/>
  <c r="T48" i="30" s="1"/>
  <c r="G55" i="23"/>
  <c r="L48" i="30" s="1"/>
  <c r="Q92" i="23"/>
  <c r="I92" i="23"/>
  <c r="N55" i="23"/>
  <c r="S48" i="30" s="1"/>
  <c r="P92" i="23"/>
  <c r="H92" i="23"/>
  <c r="M55" i="23"/>
  <c r="R48" i="30" s="1"/>
  <c r="O92" i="23"/>
  <c r="G92" i="23"/>
  <c r="L55" i="23"/>
  <c r="Q48" i="30" s="1"/>
  <c r="N92" i="23"/>
  <c r="K55" i="23"/>
  <c r="P48" i="30" s="1"/>
  <c r="M92" i="23"/>
  <c r="Q55" i="23"/>
  <c r="V48" i="30" s="1"/>
  <c r="F92" i="23"/>
  <c r="L86" i="29"/>
  <c r="F86" i="29"/>
  <c r="K86" i="29"/>
  <c r="G86" i="29"/>
  <c r="J86" i="29"/>
  <c r="Q86" i="29"/>
  <c r="I86" i="29"/>
  <c r="P86" i="29"/>
  <c r="H86" i="29"/>
  <c r="O86" i="29"/>
  <c r="N86" i="29"/>
  <c r="R86" i="28"/>
  <c r="J86" i="28"/>
  <c r="I86" i="28"/>
  <c r="N86" i="28"/>
  <c r="N90" i="28" s="1"/>
  <c r="N91" i="28" s="1"/>
  <c r="Q86" i="28"/>
  <c r="Q90" i="28" s="1"/>
  <c r="Q91" i="28" s="1"/>
  <c r="P86" i="28"/>
  <c r="H86" i="28"/>
  <c r="O86" i="28"/>
  <c r="O90" i="28" s="1"/>
  <c r="O91" i="28" s="1"/>
  <c r="F86" i="28"/>
  <c r="G86" i="28"/>
  <c r="G90" i="28" s="1"/>
  <c r="G91" i="28" s="1"/>
  <c r="M86" i="28"/>
  <c r="M90" i="28" s="1"/>
  <c r="M91" i="28" s="1"/>
  <c r="L86" i="28"/>
  <c r="L90" i="28" s="1"/>
  <c r="L91" i="28" s="1"/>
  <c r="K86" i="28"/>
  <c r="U85" i="28"/>
  <c r="K55" i="44"/>
  <c r="K56" i="44" s="1"/>
  <c r="U66" i="28"/>
  <c r="U47" i="27"/>
  <c r="M47" i="32"/>
  <c r="M48" i="32" s="1"/>
  <c r="K45" i="32"/>
  <c r="K54" i="32" s="1"/>
  <c r="U46" i="27"/>
  <c r="L27" i="3" s="1"/>
  <c r="V45" i="32"/>
  <c r="P45" i="32"/>
  <c r="P48" i="32" s="1"/>
  <c r="U67" i="27"/>
  <c r="H89" i="26"/>
  <c r="H93" i="26" s="1"/>
  <c r="H94" i="26" s="1"/>
  <c r="K89" i="26"/>
  <c r="L89" i="26"/>
  <c r="N89" i="26"/>
  <c r="N93" i="26" s="1"/>
  <c r="N94" i="26" s="1"/>
  <c r="O89" i="26"/>
  <c r="L47" i="31"/>
  <c r="M47" i="31"/>
  <c r="U47" i="26"/>
  <c r="O88" i="23"/>
  <c r="O90" i="23" s="1"/>
  <c r="N88" i="23"/>
  <c r="N90" i="23" s="1"/>
  <c r="G88" i="23"/>
  <c r="G90" i="23" s="1"/>
  <c r="F88" i="23"/>
  <c r="F90" i="23" s="1"/>
  <c r="M88" i="23"/>
  <c r="M90" i="23" s="1"/>
  <c r="L88" i="23"/>
  <c r="L90" i="23" s="1"/>
  <c r="K88" i="23"/>
  <c r="K90" i="23" s="1"/>
  <c r="J88" i="23"/>
  <c r="J90" i="23" s="1"/>
  <c r="O59" i="30" s="1"/>
  <c r="I88" i="23"/>
  <c r="I90" i="23" s="1"/>
  <c r="N59" i="30" s="1"/>
  <c r="Q88" i="23"/>
  <c r="Q90" i="23" s="1"/>
  <c r="H88" i="23"/>
  <c r="H90" i="23" s="1"/>
  <c r="P88" i="23"/>
  <c r="P90" i="23" s="1"/>
  <c r="U47" i="23"/>
  <c r="N44" i="30"/>
  <c r="N47" i="30" s="1"/>
  <c r="S55" i="23"/>
  <c r="O50" i="30"/>
  <c r="U46" i="23"/>
  <c r="H27" i="3" s="1"/>
  <c r="S44" i="30"/>
  <c r="R44" i="30"/>
  <c r="Q44" i="30"/>
  <c r="P44" i="30"/>
  <c r="P47" i="30" s="1"/>
  <c r="R55" i="23"/>
  <c r="Q50" i="30"/>
  <c r="V50" i="30"/>
  <c r="U45" i="44"/>
  <c r="U48" i="44" s="1"/>
  <c r="O45" i="45"/>
  <c r="O48" i="45" s="1"/>
  <c r="S45" i="44"/>
  <c r="S56" i="44" s="1"/>
  <c r="L56" i="44"/>
  <c r="K54" i="44"/>
  <c r="K52" i="44"/>
  <c r="R45" i="44"/>
  <c r="R54" i="44" s="1"/>
  <c r="L52" i="44"/>
  <c r="U87" i="27"/>
  <c r="N55" i="32"/>
  <c r="T45" i="44"/>
  <c r="V45" i="44"/>
  <c r="Q45" i="44"/>
  <c r="Q48" i="44" s="1"/>
  <c r="P45" i="44"/>
  <c r="O45" i="44"/>
  <c r="O52" i="44" s="1"/>
  <c r="N45" i="44"/>
  <c r="M45" i="44"/>
  <c r="M46" i="44" s="1"/>
  <c r="L51" i="32"/>
  <c r="L52" i="32" s="1"/>
  <c r="N45" i="32"/>
  <c r="N48" i="32" s="1"/>
  <c r="O45" i="32"/>
  <c r="K51" i="32"/>
  <c r="U45" i="32"/>
  <c r="T45" i="32"/>
  <c r="T48" i="32" s="1"/>
  <c r="S45" i="32"/>
  <c r="S52" i="32" s="1"/>
  <c r="R45" i="32"/>
  <c r="Q45" i="32"/>
  <c r="Q54" i="32" s="1"/>
  <c r="M55" i="32"/>
  <c r="M56" i="32" s="1"/>
  <c r="L48" i="32"/>
  <c r="U50" i="30"/>
  <c r="P50" i="30"/>
  <c r="M50" i="30"/>
  <c r="U87" i="23"/>
  <c r="U67" i="23"/>
  <c r="U54" i="30"/>
  <c r="T54" i="30"/>
  <c r="S54" i="30"/>
  <c r="M54" i="30"/>
  <c r="N55" i="31"/>
  <c r="O55" i="31"/>
  <c r="P55" i="31"/>
  <c r="V55" i="31"/>
  <c r="U88" i="26"/>
  <c r="O51" i="31"/>
  <c r="K51" i="31"/>
  <c r="U68" i="26"/>
  <c r="Q54" i="30"/>
  <c r="R55" i="31"/>
  <c r="K55" i="31"/>
  <c r="U44" i="30"/>
  <c r="U53" i="30" s="1"/>
  <c r="M44" i="30"/>
  <c r="L55" i="31"/>
  <c r="O44" i="30"/>
  <c r="O47" i="30" s="1"/>
  <c r="V44" i="30"/>
  <c r="T44" i="30"/>
  <c r="T47" i="30" s="1"/>
  <c r="L44" i="30"/>
  <c r="L47" i="30" s="1"/>
  <c r="S51" i="45"/>
  <c r="S51" i="44"/>
  <c r="P45" i="31"/>
  <c r="P52" i="31" s="1"/>
  <c r="M45" i="31"/>
  <c r="M54" i="31" s="1"/>
  <c r="U45" i="31"/>
  <c r="U54" i="31" s="1"/>
  <c r="O45" i="31"/>
  <c r="O48" i="31" s="1"/>
  <c r="N45" i="31"/>
  <c r="N54" i="31" s="1"/>
  <c r="V45" i="31"/>
  <c r="Q45" i="31"/>
  <c r="Q54" i="31" s="1"/>
  <c r="R45" i="31"/>
  <c r="R48" i="31" s="1"/>
  <c r="K45" i="31"/>
  <c r="S45" i="31"/>
  <c r="T45" i="31"/>
  <c r="S50" i="30"/>
  <c r="K45" i="45"/>
  <c r="K52" i="45" s="1"/>
  <c r="L45" i="45"/>
  <c r="L56" i="45" s="1"/>
  <c r="S45" i="45"/>
  <c r="S56" i="45" s="1"/>
  <c r="R45" i="45"/>
  <c r="R56" i="45" s="1"/>
  <c r="Q45" i="45"/>
  <c r="P45" i="45"/>
  <c r="P52" i="45" s="1"/>
  <c r="N45" i="45"/>
  <c r="M45" i="45"/>
  <c r="M48" i="45" s="1"/>
  <c r="T45" i="45"/>
  <c r="T52" i="45" s="1"/>
  <c r="U45" i="45"/>
  <c r="U48" i="45" s="1"/>
  <c r="V45" i="45"/>
  <c r="S78" i="38"/>
  <c r="K48" i="44"/>
  <c r="L46" i="44"/>
  <c r="L54" i="32"/>
  <c r="K11" i="31"/>
  <c r="L56" i="32"/>
  <c r="G31" i="25"/>
  <c r="K51" i="30"/>
  <c r="K55" i="30"/>
  <c r="K47" i="30"/>
  <c r="K53" i="30"/>
  <c r="R76" i="24"/>
  <c r="R78" i="24" s="1"/>
  <c r="K76" i="24"/>
  <c r="K78" i="24" s="1"/>
  <c r="I49" i="24"/>
  <c r="H49" i="24"/>
  <c r="P76" i="24"/>
  <c r="P78" i="24" s="1"/>
  <c r="N76" i="24"/>
  <c r="N78" i="24" s="1"/>
  <c r="L76" i="24"/>
  <c r="L78" i="24" s="1"/>
  <c r="M49" i="24"/>
  <c r="K76" i="38"/>
  <c r="H78" i="39"/>
  <c r="I76" i="39"/>
  <c r="I78" i="39" s="1"/>
  <c r="Q76" i="39"/>
  <c r="Q78" i="39" s="1"/>
  <c r="K76" i="39"/>
  <c r="K78" i="39" s="1"/>
  <c r="L76" i="39"/>
  <c r="L78" i="39" s="1"/>
  <c r="H78" i="38"/>
  <c r="P78" i="38"/>
  <c r="N78" i="38"/>
  <c r="G76" i="38"/>
  <c r="G78" i="38" s="1"/>
  <c r="O76" i="38"/>
  <c r="O78" i="38" s="1"/>
  <c r="J76" i="38"/>
  <c r="R76" i="38"/>
  <c r="N49" i="37"/>
  <c r="J76" i="37"/>
  <c r="J78" i="37" s="1"/>
  <c r="H49" i="37"/>
  <c r="H78" i="37"/>
  <c r="U78" i="37"/>
  <c r="R78" i="37"/>
  <c r="G74" i="37"/>
  <c r="K16" i="32" s="1"/>
  <c r="I76" i="37"/>
  <c r="I78" i="37" s="1"/>
  <c r="Q76" i="37"/>
  <c r="Q78" i="37" s="1"/>
  <c r="K76" i="37"/>
  <c r="K78" i="37" s="1"/>
  <c r="S76" i="37"/>
  <c r="S78" i="37" s="1"/>
  <c r="T76" i="37"/>
  <c r="T78" i="37" s="1"/>
  <c r="L76" i="37"/>
  <c r="L78" i="37" s="1"/>
  <c r="U78" i="33"/>
  <c r="T78" i="33"/>
  <c r="S78" i="33"/>
  <c r="U49" i="33"/>
  <c r="J49" i="24"/>
  <c r="O49" i="24"/>
  <c r="S49" i="33"/>
  <c r="T49" i="33"/>
  <c r="H78" i="24"/>
  <c r="J78" i="24"/>
  <c r="G75" i="24"/>
  <c r="M78" i="24"/>
  <c r="I78" i="24"/>
  <c r="O78" i="24"/>
  <c r="M52" i="32"/>
  <c r="M54" i="32"/>
  <c r="M46" i="32"/>
  <c r="P20" i="20"/>
  <c r="Q20" i="20" s="1"/>
  <c r="P14" i="20"/>
  <c r="Q14" i="20" s="1"/>
  <c r="P11" i="20"/>
  <c r="Q11" i="20" s="1"/>
  <c r="P8" i="20"/>
  <c r="Q8" i="20" s="1"/>
  <c r="P5" i="20"/>
  <c r="Q5" i="20" s="1"/>
  <c r="P17" i="20"/>
  <c r="Q17" i="20" s="1"/>
  <c r="C17" i="29" l="1"/>
  <c r="B17" i="39" s="1"/>
  <c r="K11" i="9"/>
  <c r="K9" i="9"/>
  <c r="J78" i="38"/>
  <c r="K78" i="38"/>
  <c r="R78" i="38"/>
  <c r="C25" i="29"/>
  <c r="B25" i="39" s="1"/>
  <c r="L46" i="32"/>
  <c r="B12" i="38"/>
  <c r="G78" i="24"/>
  <c r="B19" i="38"/>
  <c r="C19" i="29"/>
  <c r="B19" i="39" s="1"/>
  <c r="H48" i="38"/>
  <c r="L63" i="44"/>
  <c r="L63" i="45"/>
  <c r="T80" i="38"/>
  <c r="S24" i="42" s="1"/>
  <c r="S25" i="42" s="1"/>
  <c r="T50" i="38"/>
  <c r="T51" i="38" s="1"/>
  <c r="T84" i="38" s="1"/>
  <c r="I5" i="45"/>
  <c r="I5" i="31"/>
  <c r="U80" i="38"/>
  <c r="T24" i="42" s="1"/>
  <c r="T25" i="42" s="1"/>
  <c r="U50" i="38"/>
  <c r="U51" i="38" s="1"/>
  <c r="U72" i="38" s="1"/>
  <c r="N48" i="38"/>
  <c r="R63" i="45"/>
  <c r="R63" i="44"/>
  <c r="R48" i="38"/>
  <c r="V63" i="44"/>
  <c r="V63" i="45"/>
  <c r="M48" i="38"/>
  <c r="Q63" i="45"/>
  <c r="Q63" i="44"/>
  <c r="O48" i="38"/>
  <c r="S63" i="45"/>
  <c r="S63" i="44"/>
  <c r="S80" i="37"/>
  <c r="R24" i="41" s="1"/>
  <c r="R25" i="41" s="1"/>
  <c r="P48" i="38"/>
  <c r="T63" i="45"/>
  <c r="T63" i="44"/>
  <c r="T80" i="37"/>
  <c r="S24" i="41" s="1"/>
  <c r="S25" i="41" s="1"/>
  <c r="U80" i="37"/>
  <c r="T24" i="41" s="1"/>
  <c r="T25" i="41" s="1"/>
  <c r="K93" i="27"/>
  <c r="L48" i="37" s="1"/>
  <c r="G93" i="27"/>
  <c r="H48" i="37" s="1"/>
  <c r="H93" i="27"/>
  <c r="I48" i="37" s="1"/>
  <c r="Q93" i="27"/>
  <c r="R48" i="37" s="1"/>
  <c r="L93" i="27"/>
  <c r="M48" i="37" s="1"/>
  <c r="P93" i="27"/>
  <c r="Q48" i="37" s="1"/>
  <c r="I93" i="27"/>
  <c r="J48" i="37" s="1"/>
  <c r="N93" i="27"/>
  <c r="O48" i="37" s="1"/>
  <c r="G80" i="37"/>
  <c r="F24" i="41" s="1"/>
  <c r="F25" i="41" s="1"/>
  <c r="J93" i="27"/>
  <c r="K48" i="37" s="1"/>
  <c r="M93" i="27"/>
  <c r="N48" i="37" s="1"/>
  <c r="O93" i="27"/>
  <c r="P48" i="37" s="1"/>
  <c r="I48" i="33"/>
  <c r="I80" i="33" s="1"/>
  <c r="H24" i="40" s="1"/>
  <c r="H25" i="40" s="1"/>
  <c r="M91" i="31" s="1"/>
  <c r="M63" i="31"/>
  <c r="G48" i="33"/>
  <c r="G80" i="33" s="1"/>
  <c r="F24" i="40" s="1"/>
  <c r="F25" i="40" s="1"/>
  <c r="K63" i="31"/>
  <c r="K63" i="32"/>
  <c r="N48" i="33"/>
  <c r="R63" i="31"/>
  <c r="R48" i="33"/>
  <c r="V63" i="31"/>
  <c r="Q48" i="33"/>
  <c r="U63" i="31"/>
  <c r="K48" i="33"/>
  <c r="O63" i="31"/>
  <c r="S80" i="33"/>
  <c r="R24" i="40" s="1"/>
  <c r="R25" i="40" s="1"/>
  <c r="U80" i="33"/>
  <c r="T24" i="40" s="1"/>
  <c r="T25" i="40" s="1"/>
  <c r="T80" i="33"/>
  <c r="S24" i="40" s="1"/>
  <c r="S25" i="40" s="1"/>
  <c r="O48" i="33"/>
  <c r="S63" i="31"/>
  <c r="J48" i="33"/>
  <c r="N63" i="31"/>
  <c r="O93" i="23"/>
  <c r="H93" i="23"/>
  <c r="G93" i="23"/>
  <c r="G94" i="23" s="1"/>
  <c r="K93" i="23"/>
  <c r="M93" i="23"/>
  <c r="M94" i="23" s="1"/>
  <c r="R63" i="30" s="1"/>
  <c r="R64" i="30" s="1"/>
  <c r="P93" i="23"/>
  <c r="J93" i="23"/>
  <c r="N93" i="23"/>
  <c r="I93" i="23"/>
  <c r="I94" i="23" s="1"/>
  <c r="Q93" i="23"/>
  <c r="Q94" i="23" s="1"/>
  <c r="V63" i="30" s="1"/>
  <c r="L93" i="23"/>
  <c r="F93" i="23"/>
  <c r="F94" i="23" s="1"/>
  <c r="I27" i="25"/>
  <c r="N90" i="30" s="1"/>
  <c r="H91" i="23"/>
  <c r="L60" i="30"/>
  <c r="V49" i="39"/>
  <c r="I5" i="32"/>
  <c r="I5" i="30"/>
  <c r="I9" i="45"/>
  <c r="I9" i="44"/>
  <c r="I9" i="32"/>
  <c r="I9" i="31"/>
  <c r="I9" i="30"/>
  <c r="I47" i="44"/>
  <c r="I47" i="45"/>
  <c r="I47" i="32"/>
  <c r="I46" i="30"/>
  <c r="I47" i="31"/>
  <c r="I45" i="44"/>
  <c r="I45" i="31"/>
  <c r="I45" i="45"/>
  <c r="I45" i="32"/>
  <c r="I44" i="30"/>
  <c r="I49" i="45"/>
  <c r="I49" i="32"/>
  <c r="I48" i="30"/>
  <c r="I49" i="44"/>
  <c r="I49" i="31"/>
  <c r="P27" i="3"/>
  <c r="U17" i="48"/>
  <c r="V49" i="38"/>
  <c r="H5" i="31"/>
  <c r="H5" i="30"/>
  <c r="H5" i="45"/>
  <c r="H5" i="44"/>
  <c r="H5" i="32"/>
  <c r="V54" i="44"/>
  <c r="H45" i="32"/>
  <c r="H44" i="30"/>
  <c r="H45" i="44"/>
  <c r="H45" i="45"/>
  <c r="H45" i="31"/>
  <c r="H49" i="44"/>
  <c r="H49" i="31"/>
  <c r="H49" i="45"/>
  <c r="H49" i="32"/>
  <c r="H48" i="30"/>
  <c r="M48" i="44"/>
  <c r="G9" i="45"/>
  <c r="G9" i="30"/>
  <c r="G9" i="32"/>
  <c r="G9" i="44"/>
  <c r="G9" i="31"/>
  <c r="G5" i="45"/>
  <c r="G5" i="30"/>
  <c r="G5" i="44"/>
  <c r="G5" i="31"/>
  <c r="G5" i="32"/>
  <c r="V52" i="32"/>
  <c r="G45" i="31"/>
  <c r="G45" i="45"/>
  <c r="G44" i="30"/>
  <c r="G45" i="44"/>
  <c r="G45" i="32"/>
  <c r="G49" i="32"/>
  <c r="G49" i="31"/>
  <c r="G49" i="45"/>
  <c r="G48" i="30"/>
  <c r="G49" i="44"/>
  <c r="F5" i="44"/>
  <c r="F5" i="31"/>
  <c r="F5" i="32"/>
  <c r="F5" i="30"/>
  <c r="F5" i="45"/>
  <c r="F45" i="31"/>
  <c r="F45" i="44"/>
  <c r="F44" i="30"/>
  <c r="F45" i="32"/>
  <c r="F45" i="45"/>
  <c r="F49" i="44"/>
  <c r="F49" i="32"/>
  <c r="F48" i="30"/>
  <c r="F49" i="45"/>
  <c r="F49" i="31"/>
  <c r="F18" i="25"/>
  <c r="F19" i="25" s="1"/>
  <c r="K87" i="30" s="1"/>
  <c r="H16" i="25"/>
  <c r="I16" i="25" s="1"/>
  <c r="E5" i="32"/>
  <c r="E5" i="45"/>
  <c r="E5" i="31"/>
  <c r="E5" i="30"/>
  <c r="E5" i="44"/>
  <c r="F54" i="30"/>
  <c r="F55" i="44"/>
  <c r="F55" i="32"/>
  <c r="F55" i="31"/>
  <c r="F55" i="45"/>
  <c r="E50" i="30"/>
  <c r="E51" i="31"/>
  <c r="E51" i="44"/>
  <c r="E51" i="45"/>
  <c r="E51" i="32"/>
  <c r="V53" i="30"/>
  <c r="E44" i="30"/>
  <c r="E45" i="32"/>
  <c r="E45" i="44"/>
  <c r="E45" i="31"/>
  <c r="E45" i="45"/>
  <c r="E49" i="45"/>
  <c r="E49" i="32"/>
  <c r="E49" i="31"/>
  <c r="E48" i="30"/>
  <c r="E49" i="44"/>
  <c r="G89" i="26"/>
  <c r="G93" i="26" s="1"/>
  <c r="G94" i="26" s="1"/>
  <c r="L45" i="31"/>
  <c r="L48" i="31" s="1"/>
  <c r="P50" i="31"/>
  <c r="U52" i="45"/>
  <c r="S50" i="45"/>
  <c r="O56" i="45"/>
  <c r="O52" i="45"/>
  <c r="U55" i="29"/>
  <c r="P29" i="3" s="1"/>
  <c r="L49" i="45"/>
  <c r="L50" i="45" s="1"/>
  <c r="U50" i="44"/>
  <c r="U54" i="44"/>
  <c r="U52" i="44"/>
  <c r="T50" i="44"/>
  <c r="Q52" i="44"/>
  <c r="G90" i="27"/>
  <c r="M50" i="31"/>
  <c r="M90" i="29"/>
  <c r="M91" i="29" s="1"/>
  <c r="N48" i="39" s="1"/>
  <c r="I90" i="27"/>
  <c r="N60" i="32" s="1"/>
  <c r="T91" i="26"/>
  <c r="T95" i="26" s="1"/>
  <c r="I91" i="26"/>
  <c r="I95" i="26" s="1"/>
  <c r="N64" i="31" s="1"/>
  <c r="N65" i="31" s="1"/>
  <c r="L11" i="9"/>
  <c r="L10" i="9"/>
  <c r="L12" i="9"/>
  <c r="H31" i="25"/>
  <c r="M90" i="30"/>
  <c r="N12" i="9"/>
  <c r="O88" i="28"/>
  <c r="O92" i="28" s="1"/>
  <c r="S57" i="32"/>
  <c r="S58" i="32" s="1"/>
  <c r="S90" i="27"/>
  <c r="S94" i="27" s="1"/>
  <c r="O10" i="9"/>
  <c r="G88" i="28"/>
  <c r="G92" i="28" s="1"/>
  <c r="M9" i="9"/>
  <c r="M10" i="9"/>
  <c r="K57" i="32"/>
  <c r="K58" i="32" s="1"/>
  <c r="M11" i="9"/>
  <c r="M57" i="32"/>
  <c r="M58" i="32" s="1"/>
  <c r="R90" i="27"/>
  <c r="R94" i="27" s="1"/>
  <c r="T90" i="27"/>
  <c r="T94" i="27" s="1"/>
  <c r="J91" i="26"/>
  <c r="J95" i="26" s="1"/>
  <c r="O64" i="31" s="1"/>
  <c r="O65" i="31" s="1"/>
  <c r="Q91" i="26"/>
  <c r="Q95" i="26" s="1"/>
  <c r="V64" i="31" s="1"/>
  <c r="K10" i="9"/>
  <c r="O9" i="9"/>
  <c r="O12" i="9"/>
  <c r="S91" i="26"/>
  <c r="S95" i="26" s="1"/>
  <c r="P91" i="26"/>
  <c r="P95" i="26" s="1"/>
  <c r="U64" i="31" s="1"/>
  <c r="U65" i="31" s="1"/>
  <c r="R91" i="26"/>
  <c r="R95" i="26" s="1"/>
  <c r="K12" i="9"/>
  <c r="V49" i="37"/>
  <c r="N11" i="9"/>
  <c r="N10" i="9"/>
  <c r="N30" i="3"/>
  <c r="L90" i="27"/>
  <c r="Q60" i="32" s="1"/>
  <c r="M90" i="27"/>
  <c r="R60" i="32" s="1"/>
  <c r="L30" i="3"/>
  <c r="F90" i="27"/>
  <c r="F94" i="27" s="1"/>
  <c r="U57" i="32"/>
  <c r="U58" i="32" s="1"/>
  <c r="J90" i="27"/>
  <c r="O60" i="32" s="1"/>
  <c r="Q90" i="27"/>
  <c r="V60" i="32" s="1"/>
  <c r="N51" i="30"/>
  <c r="T92" i="23"/>
  <c r="S92" i="23"/>
  <c r="T55" i="23"/>
  <c r="R92" i="23"/>
  <c r="H30" i="3"/>
  <c r="H21" i="17"/>
  <c r="K57" i="45"/>
  <c r="K58" i="45" s="1"/>
  <c r="U86" i="29"/>
  <c r="P31" i="3" s="1"/>
  <c r="S88" i="28"/>
  <c r="S92" i="28" s="1"/>
  <c r="I90" i="29"/>
  <c r="I91" i="29" s="1"/>
  <c r="J48" i="39" s="1"/>
  <c r="I88" i="29"/>
  <c r="N60" i="45" s="1"/>
  <c r="Q90" i="29"/>
  <c r="Q91" i="29" s="1"/>
  <c r="R48" i="39" s="1"/>
  <c r="Q88" i="29"/>
  <c r="V60" i="45" s="1"/>
  <c r="N88" i="29"/>
  <c r="N90" i="29"/>
  <c r="N91" i="29" s="1"/>
  <c r="O48" i="39" s="1"/>
  <c r="P90" i="29"/>
  <c r="P91" i="29" s="1"/>
  <c r="Q48" i="39" s="1"/>
  <c r="P88" i="29"/>
  <c r="J90" i="29"/>
  <c r="J91" i="29" s="1"/>
  <c r="K48" i="39" s="1"/>
  <c r="J88" i="29"/>
  <c r="G90" i="29"/>
  <c r="G91" i="29" s="1"/>
  <c r="H48" i="39" s="1"/>
  <c r="G88" i="29"/>
  <c r="K88" i="29"/>
  <c r="K90" i="29"/>
  <c r="K91" i="29" s="1"/>
  <c r="L48" i="39" s="1"/>
  <c r="O88" i="29"/>
  <c r="O90" i="29"/>
  <c r="O91" i="29" s="1"/>
  <c r="P48" i="39" s="1"/>
  <c r="F90" i="29"/>
  <c r="F91" i="29" s="1"/>
  <c r="F88" i="29"/>
  <c r="P28" i="3"/>
  <c r="H90" i="29"/>
  <c r="H91" i="29" s="1"/>
  <c r="I48" i="39" s="1"/>
  <c r="H88" i="29"/>
  <c r="Q57" i="45"/>
  <c r="Q58" i="45" s="1"/>
  <c r="L88" i="29"/>
  <c r="Q60" i="45" s="1"/>
  <c r="L90" i="29"/>
  <c r="L91" i="29" s="1"/>
  <c r="M48" i="39" s="1"/>
  <c r="K88" i="28"/>
  <c r="P60" i="44" s="1"/>
  <c r="K90" i="28"/>
  <c r="Q88" i="28"/>
  <c r="Q92" i="28" s="1"/>
  <c r="V64" i="44" s="1"/>
  <c r="F88" i="28"/>
  <c r="K60" i="44" s="1"/>
  <c r="F90" i="28"/>
  <c r="F91" i="28" s="1"/>
  <c r="I88" i="28"/>
  <c r="N60" i="44" s="1"/>
  <c r="I90" i="28"/>
  <c r="N28" i="3"/>
  <c r="J88" i="28"/>
  <c r="O60" i="44" s="1"/>
  <c r="J90" i="28"/>
  <c r="H88" i="28"/>
  <c r="M60" i="44" s="1"/>
  <c r="H90" i="28"/>
  <c r="R88" i="28"/>
  <c r="R90" i="28"/>
  <c r="R91" i="28" s="1"/>
  <c r="S48" i="38" s="1"/>
  <c r="T88" i="28"/>
  <c r="T92" i="28" s="1"/>
  <c r="P88" i="28"/>
  <c r="U60" i="44" s="1"/>
  <c r="P90" i="28"/>
  <c r="L28" i="3"/>
  <c r="J28" i="3"/>
  <c r="S50" i="31"/>
  <c r="T50" i="31"/>
  <c r="M91" i="26"/>
  <c r="M95" i="26" s="1"/>
  <c r="R64" i="31" s="1"/>
  <c r="R65" i="31" s="1"/>
  <c r="F91" i="26"/>
  <c r="F95" i="26" s="1"/>
  <c r="N91" i="26"/>
  <c r="N95" i="26" s="1"/>
  <c r="L91" i="26"/>
  <c r="L93" i="26"/>
  <c r="L94" i="26" s="1"/>
  <c r="K91" i="26"/>
  <c r="K93" i="26"/>
  <c r="K94" i="26" s="1"/>
  <c r="O91" i="26"/>
  <c r="O93" i="26"/>
  <c r="O94" i="26" s="1"/>
  <c r="J30" i="3"/>
  <c r="H91" i="26"/>
  <c r="H95" i="26" s="1"/>
  <c r="M64" i="31" s="1"/>
  <c r="M65" i="31" s="1"/>
  <c r="Q49" i="30"/>
  <c r="H28" i="3"/>
  <c r="O57" i="44"/>
  <c r="O58" i="44" s="1"/>
  <c r="V57" i="45"/>
  <c r="P57" i="44"/>
  <c r="P58" i="44" s="1"/>
  <c r="V57" i="44"/>
  <c r="V62" i="44"/>
  <c r="M57" i="44"/>
  <c r="M58" i="44" s="1"/>
  <c r="N57" i="44"/>
  <c r="N58" i="44" s="1"/>
  <c r="N88" i="28"/>
  <c r="N92" i="28" s="1"/>
  <c r="U55" i="28"/>
  <c r="R50" i="44"/>
  <c r="R52" i="44"/>
  <c r="U57" i="44"/>
  <c r="U58" i="44" s="1"/>
  <c r="R46" i="44"/>
  <c r="U46" i="32"/>
  <c r="K48" i="32"/>
  <c r="S48" i="32"/>
  <c r="N50" i="32"/>
  <c r="S56" i="32"/>
  <c r="S54" i="32"/>
  <c r="K56" i="32"/>
  <c r="U48" i="32"/>
  <c r="K52" i="32"/>
  <c r="R46" i="32"/>
  <c r="V50" i="32"/>
  <c r="K50" i="32"/>
  <c r="U56" i="32"/>
  <c r="U50" i="32"/>
  <c r="P54" i="32"/>
  <c r="N52" i="32"/>
  <c r="O46" i="32"/>
  <c r="H90" i="27"/>
  <c r="M62" i="32" s="1"/>
  <c r="N54" i="32"/>
  <c r="N46" i="32"/>
  <c r="P50" i="32"/>
  <c r="P52" i="32"/>
  <c r="T54" i="32"/>
  <c r="T56" i="32"/>
  <c r="T46" i="32"/>
  <c r="T52" i="32"/>
  <c r="S50" i="32"/>
  <c r="T50" i="32"/>
  <c r="Q46" i="32"/>
  <c r="P56" i="32"/>
  <c r="V54" i="32"/>
  <c r="V56" i="32"/>
  <c r="V46" i="32"/>
  <c r="V48" i="32"/>
  <c r="V57" i="32"/>
  <c r="N56" i="32"/>
  <c r="Q52" i="32"/>
  <c r="U55" i="27"/>
  <c r="Q50" i="32"/>
  <c r="N62" i="31"/>
  <c r="R62" i="31"/>
  <c r="U56" i="26"/>
  <c r="S54" i="31"/>
  <c r="P48" i="31"/>
  <c r="P56" i="31"/>
  <c r="R52" i="31"/>
  <c r="S48" i="31"/>
  <c r="P54" i="31"/>
  <c r="S46" i="31"/>
  <c r="O62" i="31"/>
  <c r="V50" i="31"/>
  <c r="R54" i="31"/>
  <c r="R50" i="31"/>
  <c r="S52" i="31"/>
  <c r="S56" i="31"/>
  <c r="R46" i="31"/>
  <c r="N49" i="30"/>
  <c r="N55" i="30"/>
  <c r="R49" i="30"/>
  <c r="N53" i="30"/>
  <c r="T88" i="23"/>
  <c r="T90" i="23" s="1"/>
  <c r="R88" i="23"/>
  <c r="R90" i="23" s="1"/>
  <c r="S88" i="23"/>
  <c r="S90" i="23" s="1"/>
  <c r="P51" i="30"/>
  <c r="U55" i="23"/>
  <c r="H29" i="3" s="1"/>
  <c r="Q53" i="30"/>
  <c r="P45" i="30"/>
  <c r="O45" i="30"/>
  <c r="O51" i="30"/>
  <c r="P53" i="30"/>
  <c r="Q47" i="30"/>
  <c r="Q55" i="30"/>
  <c r="P55" i="30"/>
  <c r="Q45" i="30"/>
  <c r="O53" i="30"/>
  <c r="O55" i="30"/>
  <c r="U49" i="30"/>
  <c r="M55" i="30"/>
  <c r="Q51" i="30"/>
  <c r="S45" i="30"/>
  <c r="S56" i="30"/>
  <c r="S57" i="30" s="1"/>
  <c r="O56" i="30"/>
  <c r="O57" i="30" s="1"/>
  <c r="L49" i="30"/>
  <c r="M45" i="30"/>
  <c r="P49" i="30"/>
  <c r="L45" i="30"/>
  <c r="L53" i="30"/>
  <c r="L55" i="30"/>
  <c r="M49" i="30"/>
  <c r="V55" i="30"/>
  <c r="O49" i="30"/>
  <c r="S55" i="30"/>
  <c r="L51" i="30"/>
  <c r="T51" i="30"/>
  <c r="T55" i="30"/>
  <c r="M47" i="30"/>
  <c r="R51" i="30"/>
  <c r="N45" i="30"/>
  <c r="V47" i="30"/>
  <c r="S51" i="30"/>
  <c r="U55" i="30"/>
  <c r="R45" i="30"/>
  <c r="M51" i="30"/>
  <c r="T45" i="30"/>
  <c r="S53" i="30"/>
  <c r="S49" i="30"/>
  <c r="S47" i="30"/>
  <c r="U51" i="30"/>
  <c r="R55" i="30"/>
  <c r="U45" i="30"/>
  <c r="M53" i="30"/>
  <c r="V45" i="30"/>
  <c r="R53" i="30"/>
  <c r="U47" i="30"/>
  <c r="R47" i="30"/>
  <c r="T49" i="30"/>
  <c r="V49" i="30"/>
  <c r="T53" i="30"/>
  <c r="O50" i="45"/>
  <c r="P50" i="45"/>
  <c r="U56" i="44"/>
  <c r="S54" i="44"/>
  <c r="T46" i="44"/>
  <c r="M88" i="28"/>
  <c r="S46" i="44"/>
  <c r="N57" i="45"/>
  <c r="N58" i="45" s="1"/>
  <c r="O54" i="45"/>
  <c r="T46" i="45"/>
  <c r="U46" i="45"/>
  <c r="U54" i="45"/>
  <c r="U50" i="45"/>
  <c r="Q50" i="45"/>
  <c r="S46" i="45"/>
  <c r="Q48" i="45"/>
  <c r="R48" i="45"/>
  <c r="M52" i="45"/>
  <c r="M50" i="45"/>
  <c r="M54" i="45"/>
  <c r="M56" i="45"/>
  <c r="T56" i="44"/>
  <c r="K57" i="44"/>
  <c r="K58" i="44" s="1"/>
  <c r="T54" i="44"/>
  <c r="N46" i="44"/>
  <c r="R56" i="44"/>
  <c r="L88" i="28"/>
  <c r="L92" i="28" s="1"/>
  <c r="Q64" i="44" s="1"/>
  <c r="Q65" i="44" s="1"/>
  <c r="M50" i="44"/>
  <c r="M52" i="44"/>
  <c r="R48" i="44"/>
  <c r="S52" i="44"/>
  <c r="S48" i="44"/>
  <c r="S50" i="44"/>
  <c r="O57" i="32"/>
  <c r="O58" i="32" s="1"/>
  <c r="V62" i="32"/>
  <c r="N57" i="32"/>
  <c r="N58" i="32" s="1"/>
  <c r="N90" i="27"/>
  <c r="U88" i="27"/>
  <c r="L31" i="3" s="1"/>
  <c r="P90" i="27"/>
  <c r="O62" i="32"/>
  <c r="T52" i="44"/>
  <c r="T48" i="44"/>
  <c r="U46" i="44"/>
  <c r="V50" i="44"/>
  <c r="V52" i="44"/>
  <c r="V46" i="44"/>
  <c r="V56" i="44"/>
  <c r="V48" i="44"/>
  <c r="P50" i="44"/>
  <c r="M54" i="44"/>
  <c r="M56" i="44"/>
  <c r="O50" i="44"/>
  <c r="N50" i="44"/>
  <c r="Q50" i="44"/>
  <c r="Q57" i="44"/>
  <c r="Q58" i="44" s="1"/>
  <c r="O48" i="44"/>
  <c r="O54" i="44"/>
  <c r="O46" i="44"/>
  <c r="O56" i="44"/>
  <c r="Q54" i="44"/>
  <c r="Q46" i="44"/>
  <c r="Q56" i="44"/>
  <c r="P52" i="44"/>
  <c r="P48" i="44"/>
  <c r="P46" i="44"/>
  <c r="P56" i="44"/>
  <c r="P54" i="44"/>
  <c r="N56" i="44"/>
  <c r="N52" i="44"/>
  <c r="N54" i="44"/>
  <c r="N48" i="44"/>
  <c r="Q62" i="32"/>
  <c r="Q56" i="32"/>
  <c r="Q48" i="32"/>
  <c r="O48" i="32"/>
  <c r="R54" i="32"/>
  <c r="P46" i="32"/>
  <c r="R56" i="32"/>
  <c r="O54" i="32"/>
  <c r="O52" i="32"/>
  <c r="O50" i="32"/>
  <c r="U54" i="32"/>
  <c r="U52" i="32"/>
  <c r="R52" i="32"/>
  <c r="O56" i="32"/>
  <c r="S46" i="32"/>
  <c r="Q57" i="32"/>
  <c r="Q58" i="32" s="1"/>
  <c r="R48" i="32"/>
  <c r="R50" i="32"/>
  <c r="R62" i="32"/>
  <c r="R57" i="32"/>
  <c r="R58" i="32" s="1"/>
  <c r="V59" i="30"/>
  <c r="U56" i="30"/>
  <c r="U57" i="30" s="1"/>
  <c r="U59" i="30"/>
  <c r="N56" i="30"/>
  <c r="N57" i="30" s="1"/>
  <c r="U61" i="30"/>
  <c r="U88" i="23"/>
  <c r="H31" i="3" s="1"/>
  <c r="P61" i="30"/>
  <c r="V61" i="30"/>
  <c r="P56" i="30"/>
  <c r="P57" i="30" s="1"/>
  <c r="V56" i="30"/>
  <c r="P59" i="30"/>
  <c r="S61" i="30"/>
  <c r="T59" i="30"/>
  <c r="R56" i="31"/>
  <c r="R59" i="30"/>
  <c r="T61" i="30"/>
  <c r="R56" i="30"/>
  <c r="R57" i="30" s="1"/>
  <c r="R61" i="30"/>
  <c r="T56" i="30"/>
  <c r="T57" i="30" s="1"/>
  <c r="N46" i="31"/>
  <c r="O52" i="31"/>
  <c r="V62" i="31"/>
  <c r="Q48" i="31"/>
  <c r="Q52" i="31"/>
  <c r="Q46" i="31"/>
  <c r="Q50" i="31"/>
  <c r="Q56" i="31"/>
  <c r="U46" i="31"/>
  <c r="U52" i="31"/>
  <c r="U50" i="31"/>
  <c r="U48" i="31"/>
  <c r="V46" i="31"/>
  <c r="U56" i="31"/>
  <c r="U62" i="31"/>
  <c r="K56" i="30"/>
  <c r="K57" i="30" s="1"/>
  <c r="K48" i="30"/>
  <c r="K49" i="30" s="1"/>
  <c r="Q59" i="30"/>
  <c r="V51" i="30"/>
  <c r="Q56" i="30"/>
  <c r="Q57" i="30" s="1"/>
  <c r="Q61" i="30"/>
  <c r="S59" i="30"/>
  <c r="S57" i="45"/>
  <c r="S58" i="45" s="1"/>
  <c r="L57" i="44"/>
  <c r="L58" i="44" s="1"/>
  <c r="T57" i="44"/>
  <c r="T58" i="44" s="1"/>
  <c r="R57" i="44"/>
  <c r="R58" i="44" s="1"/>
  <c r="O90" i="27"/>
  <c r="O94" i="27" s="1"/>
  <c r="T57" i="32"/>
  <c r="T58" i="32" s="1"/>
  <c r="K90" i="27"/>
  <c r="P57" i="32"/>
  <c r="P58" i="32" s="1"/>
  <c r="K48" i="31"/>
  <c r="K56" i="31"/>
  <c r="V56" i="31"/>
  <c r="O46" i="31"/>
  <c r="M56" i="31"/>
  <c r="N52" i="31"/>
  <c r="N56" i="31"/>
  <c r="T56" i="31"/>
  <c r="O54" i="31"/>
  <c r="T52" i="31"/>
  <c r="M48" i="31"/>
  <c r="K54" i="31"/>
  <c r="T48" i="31"/>
  <c r="V52" i="31"/>
  <c r="T46" i="31"/>
  <c r="P46" i="31"/>
  <c r="K52" i="31"/>
  <c r="O56" i="31"/>
  <c r="V48" i="31"/>
  <c r="M52" i="31"/>
  <c r="O50" i="31"/>
  <c r="M62" i="31"/>
  <c r="T54" i="31"/>
  <c r="N50" i="31"/>
  <c r="K50" i="31"/>
  <c r="N48" i="31"/>
  <c r="V54" i="31"/>
  <c r="L57" i="32"/>
  <c r="L58" i="32" s="1"/>
  <c r="L56" i="30"/>
  <c r="L57" i="30" s="1"/>
  <c r="L59" i="30"/>
  <c r="M59" i="30"/>
  <c r="M56" i="30"/>
  <c r="M57" i="30" s="1"/>
  <c r="P57" i="45"/>
  <c r="P58" i="45" s="1"/>
  <c r="K56" i="45"/>
  <c r="P46" i="45"/>
  <c r="N46" i="45"/>
  <c r="N54" i="45"/>
  <c r="N52" i="45"/>
  <c r="K54" i="45"/>
  <c r="S48" i="45"/>
  <c r="N50" i="45"/>
  <c r="K48" i="45"/>
  <c r="O46" i="45"/>
  <c r="K50" i="45"/>
  <c r="M46" i="45"/>
  <c r="Q52" i="45"/>
  <c r="Q54" i="45"/>
  <c r="Q56" i="45"/>
  <c r="P48" i="45"/>
  <c r="L54" i="45"/>
  <c r="M57" i="45"/>
  <c r="M58" i="45" s="1"/>
  <c r="R57" i="45"/>
  <c r="R58" i="45" s="1"/>
  <c r="Q46" i="45"/>
  <c r="S54" i="45"/>
  <c r="P56" i="45"/>
  <c r="V54" i="45"/>
  <c r="U57" i="45"/>
  <c r="U58" i="45" s="1"/>
  <c r="R52" i="45"/>
  <c r="R54" i="45"/>
  <c r="R46" i="45"/>
  <c r="N48" i="45"/>
  <c r="O57" i="45"/>
  <c r="O58" i="45" s="1"/>
  <c r="L46" i="45"/>
  <c r="L48" i="45"/>
  <c r="L52" i="45"/>
  <c r="L57" i="45"/>
  <c r="L58" i="45" s="1"/>
  <c r="S52" i="45"/>
  <c r="P54" i="45"/>
  <c r="N56" i="45"/>
  <c r="R50" i="45"/>
  <c r="T56" i="45"/>
  <c r="T54" i="45"/>
  <c r="T48" i="45"/>
  <c r="T57" i="45"/>
  <c r="T58" i="45" s="1"/>
  <c r="T50" i="45"/>
  <c r="V48" i="45"/>
  <c r="V46" i="45"/>
  <c r="U56" i="45"/>
  <c r="V50" i="45"/>
  <c r="V56" i="45"/>
  <c r="V52" i="45"/>
  <c r="V49" i="24"/>
  <c r="G78" i="37"/>
  <c r="V49" i="33"/>
  <c r="K62" i="31"/>
  <c r="K59" i="30"/>
  <c r="G94" i="27" l="1"/>
  <c r="L64" i="32" s="1"/>
  <c r="L65" i="32" s="1"/>
  <c r="L94" i="27"/>
  <c r="Q64" i="32" s="1"/>
  <c r="Q65" i="32" s="1"/>
  <c r="Q63" i="32"/>
  <c r="U81" i="38"/>
  <c r="U88" i="38" s="1"/>
  <c r="T72" i="38"/>
  <c r="T81" i="38"/>
  <c r="T85" i="38" s="1"/>
  <c r="U84" i="38"/>
  <c r="M62" i="44"/>
  <c r="H91" i="28"/>
  <c r="H92" i="28" s="1"/>
  <c r="M64" i="44" s="1"/>
  <c r="M65" i="44" s="1"/>
  <c r="H80" i="38"/>
  <c r="G48" i="38"/>
  <c r="K63" i="44"/>
  <c r="O63" i="32"/>
  <c r="U63" i="32"/>
  <c r="N63" i="32"/>
  <c r="M94" i="27"/>
  <c r="R64" i="32" s="1"/>
  <c r="R65" i="32" s="1"/>
  <c r="J94" i="27"/>
  <c r="O64" i="32" s="1"/>
  <c r="O65" i="32" s="1"/>
  <c r="K94" i="27"/>
  <c r="P64" i="32" s="1"/>
  <c r="P65" i="32" s="1"/>
  <c r="S63" i="32"/>
  <c r="V63" i="32"/>
  <c r="G63" i="45" s="1"/>
  <c r="M63" i="32"/>
  <c r="Q80" i="39"/>
  <c r="Q50" i="39"/>
  <c r="Q51" i="39" s="1"/>
  <c r="M80" i="39"/>
  <c r="M50" i="39"/>
  <c r="M51" i="39" s="1"/>
  <c r="H80" i="39"/>
  <c r="H50" i="39"/>
  <c r="H51" i="39" s="1"/>
  <c r="G48" i="39"/>
  <c r="K63" i="45"/>
  <c r="U91" i="29"/>
  <c r="P32" i="3" s="1"/>
  <c r="K80" i="39"/>
  <c r="K50" i="39"/>
  <c r="K51" i="39" s="1"/>
  <c r="J80" i="39"/>
  <c r="J50" i="39"/>
  <c r="J51" i="39" s="1"/>
  <c r="S80" i="38"/>
  <c r="S50" i="38"/>
  <c r="S51" i="38" s="1"/>
  <c r="L80" i="39"/>
  <c r="L50" i="39"/>
  <c r="L51" i="39" s="1"/>
  <c r="P80" i="39"/>
  <c r="P50" i="39"/>
  <c r="P51" i="39" s="1"/>
  <c r="O80" i="39"/>
  <c r="O50" i="39"/>
  <c r="O51" i="39" s="1"/>
  <c r="I80" i="39"/>
  <c r="I50" i="39"/>
  <c r="I51" i="39" s="1"/>
  <c r="N80" i="39"/>
  <c r="N50" i="39"/>
  <c r="N51" i="39" s="1"/>
  <c r="R80" i="39"/>
  <c r="R50" i="39"/>
  <c r="R51" i="39" s="1"/>
  <c r="U62" i="44"/>
  <c r="P91" i="28"/>
  <c r="P92" i="28" s="1"/>
  <c r="U64" i="44" s="1"/>
  <c r="U65" i="44" s="1"/>
  <c r="H63" i="45"/>
  <c r="H63" i="32"/>
  <c r="H62" i="30"/>
  <c r="H63" i="44"/>
  <c r="H63" i="31"/>
  <c r="R80" i="38"/>
  <c r="R50" i="38"/>
  <c r="R51" i="38" s="1"/>
  <c r="O80" i="38"/>
  <c r="O50" i="38"/>
  <c r="O51" i="38" s="1"/>
  <c r="M80" i="38"/>
  <c r="M50" i="38"/>
  <c r="M51" i="38" s="1"/>
  <c r="P80" i="38"/>
  <c r="P50" i="38"/>
  <c r="P51" i="38" s="1"/>
  <c r="N80" i="38"/>
  <c r="N50" i="38"/>
  <c r="N51" i="38" s="1"/>
  <c r="N62" i="44"/>
  <c r="I91" i="28"/>
  <c r="J91" i="28"/>
  <c r="P62" i="44"/>
  <c r="K91" i="28"/>
  <c r="K92" i="28" s="1"/>
  <c r="P64" i="44" s="1"/>
  <c r="P65" i="44" s="1"/>
  <c r="I63" i="45"/>
  <c r="I63" i="32"/>
  <c r="I62" i="30"/>
  <c r="I63" i="44"/>
  <c r="I63" i="31"/>
  <c r="P80" i="37"/>
  <c r="T63" i="32"/>
  <c r="K80" i="37"/>
  <c r="M80" i="37"/>
  <c r="I80" i="37"/>
  <c r="H80" i="37"/>
  <c r="K91" i="32"/>
  <c r="J80" i="37"/>
  <c r="R80" i="37"/>
  <c r="L63" i="32"/>
  <c r="L80" i="37"/>
  <c r="U93" i="27"/>
  <c r="N80" i="37"/>
  <c r="P63" i="32"/>
  <c r="R63" i="32"/>
  <c r="O80" i="37"/>
  <c r="Q80" i="37"/>
  <c r="H48" i="33"/>
  <c r="H80" i="33" s="1"/>
  <c r="G24" i="40" s="1"/>
  <c r="G25" i="40" s="1"/>
  <c r="L91" i="31" s="1"/>
  <c r="L63" i="31"/>
  <c r="Q80" i="33"/>
  <c r="P24" i="40" s="1"/>
  <c r="P25" i="40" s="1"/>
  <c r="U91" i="31" s="1"/>
  <c r="L48" i="33"/>
  <c r="P63" i="31"/>
  <c r="M48" i="33"/>
  <c r="Q63" i="31"/>
  <c r="O80" i="33"/>
  <c r="N24" i="40" s="1"/>
  <c r="N25" i="40" s="1"/>
  <c r="S91" i="31" s="1"/>
  <c r="F63" i="31"/>
  <c r="F63" i="44"/>
  <c r="F62" i="30"/>
  <c r="F63" i="32"/>
  <c r="F63" i="45"/>
  <c r="K80" i="33"/>
  <c r="J24" i="40" s="1"/>
  <c r="J25" i="40" s="1"/>
  <c r="O91" i="31" s="1"/>
  <c r="R80" i="33"/>
  <c r="Q24" i="40" s="1"/>
  <c r="Q25" i="40" s="1"/>
  <c r="V91" i="31" s="1"/>
  <c r="F89" i="30" s="1"/>
  <c r="N80" i="33"/>
  <c r="M24" i="40" s="1"/>
  <c r="M25" i="40" s="1"/>
  <c r="R91" i="31" s="1"/>
  <c r="P48" i="33"/>
  <c r="T63" i="31"/>
  <c r="U94" i="26"/>
  <c r="J80" i="33"/>
  <c r="I24" i="40" s="1"/>
  <c r="I25" i="40" s="1"/>
  <c r="N91" i="31" s="1"/>
  <c r="M60" i="30"/>
  <c r="I47" i="24"/>
  <c r="I79" i="24" s="1"/>
  <c r="I31" i="25"/>
  <c r="O48" i="24"/>
  <c r="S62" i="30"/>
  <c r="T93" i="23"/>
  <c r="U48" i="24" s="1"/>
  <c r="M48" i="24"/>
  <c r="Q62" i="30"/>
  <c r="K48" i="24"/>
  <c r="O62" i="30"/>
  <c r="L94" i="23"/>
  <c r="Q63" i="30" s="1"/>
  <c r="Q64" i="30" s="1"/>
  <c r="J94" i="23"/>
  <c r="L48" i="24"/>
  <c r="P62" i="30"/>
  <c r="Q48" i="24"/>
  <c r="U62" i="30"/>
  <c r="K94" i="23"/>
  <c r="P63" i="30" s="1"/>
  <c r="P64" i="30" s="1"/>
  <c r="I48" i="24"/>
  <c r="M62" i="30"/>
  <c r="P48" i="24"/>
  <c r="T62" i="30"/>
  <c r="R48" i="24"/>
  <c r="V62" i="30"/>
  <c r="J48" i="24"/>
  <c r="N62" i="30"/>
  <c r="P94" i="23"/>
  <c r="U63" i="30" s="1"/>
  <c r="U64" i="30" s="1"/>
  <c r="H94" i="23"/>
  <c r="O94" i="23"/>
  <c r="T63" i="30" s="1"/>
  <c r="T64" i="30" s="1"/>
  <c r="R93" i="23"/>
  <c r="S48" i="24" s="1"/>
  <c r="N48" i="24"/>
  <c r="R62" i="30"/>
  <c r="H48" i="24"/>
  <c r="L62" i="30"/>
  <c r="S93" i="23"/>
  <c r="T48" i="24" s="1"/>
  <c r="N94" i="23"/>
  <c r="S63" i="30" s="1"/>
  <c r="S64" i="30" s="1"/>
  <c r="G48" i="24"/>
  <c r="K62" i="30"/>
  <c r="U93" i="23"/>
  <c r="J27" i="25"/>
  <c r="J31" i="25" s="1"/>
  <c r="I91" i="23"/>
  <c r="I52" i="44"/>
  <c r="I52" i="31"/>
  <c r="I52" i="45"/>
  <c r="I52" i="32"/>
  <c r="I51" i="30"/>
  <c r="I56" i="45"/>
  <c r="I56" i="32"/>
  <c r="I55" i="30"/>
  <c r="I56" i="44"/>
  <c r="I56" i="31"/>
  <c r="I54" i="45"/>
  <c r="I54" i="32"/>
  <c r="I53" i="30"/>
  <c r="I54" i="44"/>
  <c r="I54" i="31"/>
  <c r="I50" i="44"/>
  <c r="I50" i="31"/>
  <c r="I50" i="45"/>
  <c r="I50" i="32"/>
  <c r="I49" i="30"/>
  <c r="V58" i="45"/>
  <c r="I57" i="45"/>
  <c r="I57" i="32"/>
  <c r="I56" i="30"/>
  <c r="I57" i="44"/>
  <c r="I57" i="31"/>
  <c r="I60" i="44"/>
  <c r="I60" i="31"/>
  <c r="I60" i="45"/>
  <c r="I60" i="32"/>
  <c r="I59" i="30"/>
  <c r="I48" i="45"/>
  <c r="I48" i="32"/>
  <c r="I47" i="30"/>
  <c r="I48" i="44"/>
  <c r="I48" i="31"/>
  <c r="I46" i="45"/>
  <c r="I46" i="32"/>
  <c r="I45" i="30"/>
  <c r="I46" i="44"/>
  <c r="I46" i="31"/>
  <c r="H49" i="30"/>
  <c r="H50" i="44"/>
  <c r="H50" i="31"/>
  <c r="H50" i="45"/>
  <c r="H50" i="32"/>
  <c r="H48" i="31"/>
  <c r="H48" i="45"/>
  <c r="H48" i="32"/>
  <c r="H47" i="30"/>
  <c r="H48" i="44"/>
  <c r="H52" i="32"/>
  <c r="H51" i="30"/>
  <c r="H52" i="44"/>
  <c r="H52" i="31"/>
  <c r="H52" i="45"/>
  <c r="V65" i="44"/>
  <c r="H64" i="31"/>
  <c r="H64" i="45"/>
  <c r="H64" i="44"/>
  <c r="H64" i="32"/>
  <c r="H63" i="30"/>
  <c r="H56" i="31"/>
  <c r="H56" i="45"/>
  <c r="H56" i="32"/>
  <c r="H56" i="44"/>
  <c r="H55" i="30"/>
  <c r="H62" i="45"/>
  <c r="H62" i="32"/>
  <c r="H61" i="30"/>
  <c r="H62" i="44"/>
  <c r="H62" i="31"/>
  <c r="H46" i="45"/>
  <c r="H46" i="32"/>
  <c r="H45" i="30"/>
  <c r="H46" i="44"/>
  <c r="H46" i="31"/>
  <c r="V58" i="44"/>
  <c r="H57" i="44"/>
  <c r="H57" i="31"/>
  <c r="H57" i="45"/>
  <c r="H57" i="32"/>
  <c r="H56" i="30"/>
  <c r="H54" i="45"/>
  <c r="H54" i="31"/>
  <c r="H54" i="32"/>
  <c r="H53" i="30"/>
  <c r="H54" i="44"/>
  <c r="K60" i="32"/>
  <c r="V58" i="32"/>
  <c r="G57" i="32"/>
  <c r="G56" i="30"/>
  <c r="G57" i="44"/>
  <c r="G57" i="31"/>
  <c r="G57" i="45"/>
  <c r="G50" i="45"/>
  <c r="G50" i="32"/>
  <c r="G49" i="30"/>
  <c r="G50" i="31"/>
  <c r="G50" i="44"/>
  <c r="G60" i="31"/>
  <c r="G60" i="45"/>
  <c r="G60" i="32"/>
  <c r="G59" i="30"/>
  <c r="G60" i="44"/>
  <c r="G48" i="45"/>
  <c r="G48" i="32"/>
  <c r="G47" i="30"/>
  <c r="G48" i="44"/>
  <c r="G48" i="31"/>
  <c r="G55" i="30"/>
  <c r="G56" i="31"/>
  <c r="G56" i="44"/>
  <c r="G56" i="45"/>
  <c r="G56" i="32"/>
  <c r="G62" i="44"/>
  <c r="G62" i="32"/>
  <c r="G62" i="31"/>
  <c r="G62" i="45"/>
  <c r="G61" i="30"/>
  <c r="G54" i="44"/>
  <c r="G53" i="30"/>
  <c r="G54" i="31"/>
  <c r="G54" i="45"/>
  <c r="G54" i="32"/>
  <c r="G46" i="44"/>
  <c r="G46" i="32"/>
  <c r="G46" i="31"/>
  <c r="G46" i="45"/>
  <c r="G45" i="30"/>
  <c r="G52" i="31"/>
  <c r="G51" i="30"/>
  <c r="G52" i="44"/>
  <c r="G52" i="45"/>
  <c r="G52" i="32"/>
  <c r="L54" i="31"/>
  <c r="L56" i="31"/>
  <c r="L52" i="31"/>
  <c r="F62" i="44"/>
  <c r="F61" i="30"/>
  <c r="F62" i="32"/>
  <c r="F62" i="45"/>
  <c r="F62" i="31"/>
  <c r="F48" i="32"/>
  <c r="F48" i="45"/>
  <c r="F48" i="31"/>
  <c r="F48" i="44"/>
  <c r="F47" i="30"/>
  <c r="F49" i="30"/>
  <c r="F50" i="32"/>
  <c r="F50" i="44"/>
  <c r="F50" i="45"/>
  <c r="F50" i="31"/>
  <c r="F52" i="44"/>
  <c r="F51" i="30"/>
  <c r="F52" i="45"/>
  <c r="F52" i="31"/>
  <c r="F52" i="32"/>
  <c r="F46" i="45"/>
  <c r="F46" i="31"/>
  <c r="F46" i="44"/>
  <c r="F45" i="30"/>
  <c r="F46" i="32"/>
  <c r="V65" i="31"/>
  <c r="F64" i="45"/>
  <c r="F64" i="31"/>
  <c r="F64" i="32"/>
  <c r="F64" i="44"/>
  <c r="F63" i="30"/>
  <c r="F54" i="45"/>
  <c r="F54" i="31"/>
  <c r="F54" i="44"/>
  <c r="F53" i="30"/>
  <c r="F54" i="32"/>
  <c r="H18" i="25"/>
  <c r="H19" i="25" s="1"/>
  <c r="M87" i="30" s="1"/>
  <c r="E52" i="44"/>
  <c r="E52" i="31"/>
  <c r="E51" i="30"/>
  <c r="E52" i="45"/>
  <c r="E52" i="32"/>
  <c r="E60" i="44"/>
  <c r="E59" i="30"/>
  <c r="E60" i="31"/>
  <c r="E60" i="45"/>
  <c r="E60" i="32"/>
  <c r="F56" i="32"/>
  <c r="F56" i="45"/>
  <c r="F55" i="30"/>
  <c r="F56" i="44"/>
  <c r="F56" i="31"/>
  <c r="E45" i="30"/>
  <c r="E46" i="44"/>
  <c r="E46" i="32"/>
  <c r="E46" i="31"/>
  <c r="E46" i="45"/>
  <c r="V57" i="30"/>
  <c r="E57" i="45"/>
  <c r="E57" i="32"/>
  <c r="E56" i="30"/>
  <c r="E57" i="31"/>
  <c r="E57" i="44"/>
  <c r="E50" i="31"/>
  <c r="E50" i="44"/>
  <c r="E50" i="45"/>
  <c r="E50" i="32"/>
  <c r="E49" i="30"/>
  <c r="E53" i="30"/>
  <c r="E54" i="44"/>
  <c r="E54" i="32"/>
  <c r="E54" i="31"/>
  <c r="E54" i="45"/>
  <c r="E62" i="32"/>
  <c r="E61" i="30"/>
  <c r="E62" i="44"/>
  <c r="E62" i="31"/>
  <c r="E62" i="45"/>
  <c r="E48" i="31"/>
  <c r="E48" i="32"/>
  <c r="E48" i="45"/>
  <c r="E47" i="30"/>
  <c r="E48" i="44"/>
  <c r="V64" i="30"/>
  <c r="E64" i="32"/>
  <c r="E63" i="30"/>
  <c r="E64" i="31"/>
  <c r="E64" i="45"/>
  <c r="E64" i="44"/>
  <c r="E56" i="32"/>
  <c r="E56" i="31"/>
  <c r="E55" i="30"/>
  <c r="E56" i="45"/>
  <c r="E56" i="44"/>
  <c r="L50" i="31"/>
  <c r="L46" i="31"/>
  <c r="M46" i="31"/>
  <c r="G91" i="26"/>
  <c r="G95" i="26" s="1"/>
  <c r="U93" i="26"/>
  <c r="J33" i="3" s="1"/>
  <c r="K60" i="31"/>
  <c r="P62" i="31"/>
  <c r="O62" i="44"/>
  <c r="U88" i="29"/>
  <c r="U90" i="29"/>
  <c r="K60" i="45"/>
  <c r="R92" i="28"/>
  <c r="V60" i="44"/>
  <c r="N29" i="3"/>
  <c r="F92" i="28"/>
  <c r="L29" i="3"/>
  <c r="K95" i="26"/>
  <c r="P64" i="31" s="1"/>
  <c r="P65" i="31" s="1"/>
  <c r="J29" i="3"/>
  <c r="O95" i="26"/>
  <c r="T64" i="31" s="1"/>
  <c r="T65" i="31" s="1"/>
  <c r="L95" i="26"/>
  <c r="U60" i="45"/>
  <c r="L92" i="29"/>
  <c r="Q64" i="45" s="1"/>
  <c r="Q65" i="45" s="1"/>
  <c r="Q62" i="45"/>
  <c r="S60" i="45"/>
  <c r="P92" i="29"/>
  <c r="U64" i="45" s="1"/>
  <c r="U65" i="45" s="1"/>
  <c r="U62" i="45"/>
  <c r="N92" i="29"/>
  <c r="S64" i="45" s="1"/>
  <c r="S65" i="45" s="1"/>
  <c r="S62" i="45"/>
  <c r="U86" i="28"/>
  <c r="S57" i="44"/>
  <c r="S58" i="44" s="1"/>
  <c r="H94" i="27"/>
  <c r="M64" i="32" s="1"/>
  <c r="M65" i="32" s="1"/>
  <c r="M60" i="32"/>
  <c r="U88" i="28"/>
  <c r="Q60" i="44"/>
  <c r="Q62" i="44"/>
  <c r="Q94" i="27"/>
  <c r="V64" i="32" s="1"/>
  <c r="S60" i="32"/>
  <c r="U60" i="32"/>
  <c r="U90" i="27"/>
  <c r="I94" i="27"/>
  <c r="N64" i="32" s="1"/>
  <c r="N65" i="32" s="1"/>
  <c r="N62" i="32"/>
  <c r="U90" i="23"/>
  <c r="L60" i="44"/>
  <c r="R60" i="44"/>
  <c r="T60" i="44"/>
  <c r="S60" i="44"/>
  <c r="P60" i="32"/>
  <c r="T60" i="32"/>
  <c r="L60" i="32"/>
  <c r="G92" i="29"/>
  <c r="L60" i="45"/>
  <c r="H92" i="29"/>
  <c r="M60" i="45"/>
  <c r="M92" i="29"/>
  <c r="R60" i="45"/>
  <c r="J92" i="29"/>
  <c r="O60" i="45"/>
  <c r="K92" i="29"/>
  <c r="P60" i="45"/>
  <c r="O92" i="29"/>
  <c r="T60" i="45"/>
  <c r="T64" i="32"/>
  <c r="T65" i="32" s="1"/>
  <c r="T62" i="32"/>
  <c r="L62" i="32"/>
  <c r="P62" i="32"/>
  <c r="Q62" i="31"/>
  <c r="T62" i="31"/>
  <c r="J16" i="25"/>
  <c r="I18" i="25"/>
  <c r="I19" i="25" s="1"/>
  <c r="K62" i="44"/>
  <c r="K62" i="32"/>
  <c r="K61" i="30"/>
  <c r="U85" i="38" l="1"/>
  <c r="U86" i="38"/>
  <c r="G63" i="44"/>
  <c r="T88" i="38"/>
  <c r="T86" i="38"/>
  <c r="G24" i="42"/>
  <c r="G25" i="42" s="1"/>
  <c r="L91" i="44" s="1"/>
  <c r="I48" i="38"/>
  <c r="M63" i="44"/>
  <c r="M63" i="45"/>
  <c r="G80" i="38"/>
  <c r="G63" i="31"/>
  <c r="G63" i="32"/>
  <c r="G62" i="30"/>
  <c r="F91" i="45"/>
  <c r="F91" i="44"/>
  <c r="F91" i="31"/>
  <c r="F91" i="32"/>
  <c r="G80" i="39"/>
  <c r="G50" i="39"/>
  <c r="H84" i="39"/>
  <c r="H72" i="39"/>
  <c r="L17" i="45" s="1"/>
  <c r="L8" i="45"/>
  <c r="L16" i="45"/>
  <c r="H52" i="39"/>
  <c r="T52" i="38" s="1"/>
  <c r="O84" i="39"/>
  <c r="S8" i="45"/>
  <c r="O52" i="39"/>
  <c r="S16" i="45"/>
  <c r="O72" i="39"/>
  <c r="S17" i="45" s="1"/>
  <c r="N8" i="45"/>
  <c r="N16" i="45"/>
  <c r="J84" i="39"/>
  <c r="J72" i="39"/>
  <c r="N17" i="45" s="1"/>
  <c r="J52" i="39"/>
  <c r="G24" i="43"/>
  <c r="G25" i="43" s="1"/>
  <c r="L91" i="45" s="1"/>
  <c r="H81" i="39"/>
  <c r="N24" i="43"/>
  <c r="O81" i="39"/>
  <c r="I24" i="43"/>
  <c r="I25" i="43" s="1"/>
  <c r="N91" i="45" s="1"/>
  <c r="J81" i="39"/>
  <c r="M52" i="39"/>
  <c r="M84" i="39"/>
  <c r="Q8" i="45"/>
  <c r="Q16" i="45"/>
  <c r="M72" i="39"/>
  <c r="Q17" i="45" s="1"/>
  <c r="K24" i="43"/>
  <c r="K25" i="43" s="1"/>
  <c r="P91" i="45" s="1"/>
  <c r="L81" i="39"/>
  <c r="S84" i="38"/>
  <c r="S72" i="38"/>
  <c r="V8" i="45"/>
  <c r="R52" i="39"/>
  <c r="R72" i="39"/>
  <c r="V17" i="45" s="1"/>
  <c r="R84" i="39"/>
  <c r="V16" i="45"/>
  <c r="P84" i="39"/>
  <c r="P72" i="39"/>
  <c r="T17" i="45" s="1"/>
  <c r="P52" i="39"/>
  <c r="T8" i="45"/>
  <c r="T16" i="45"/>
  <c r="O8" i="45"/>
  <c r="O16" i="45"/>
  <c r="K84" i="39"/>
  <c r="K72" i="39"/>
  <c r="O17" i="45" s="1"/>
  <c r="K52" i="39"/>
  <c r="L24" i="43"/>
  <c r="L25" i="43" s="1"/>
  <c r="Q91" i="45" s="1"/>
  <c r="M81" i="39"/>
  <c r="M24" i="43"/>
  <c r="M25" i="43" s="1"/>
  <c r="R91" i="45" s="1"/>
  <c r="N81" i="39"/>
  <c r="R24" i="42"/>
  <c r="R25" i="42" s="1"/>
  <c r="S81" i="38"/>
  <c r="Q24" i="43"/>
  <c r="R81" i="39"/>
  <c r="O24" i="43"/>
  <c r="P81" i="39"/>
  <c r="J24" i="43"/>
  <c r="J25" i="43" s="1"/>
  <c r="O91" i="45" s="1"/>
  <c r="K81" i="39"/>
  <c r="U8" i="45"/>
  <c r="U16" i="45"/>
  <c r="Q84" i="39"/>
  <c r="Q52" i="39"/>
  <c r="Q72" i="39"/>
  <c r="U17" i="45" s="1"/>
  <c r="M8" i="45"/>
  <c r="I72" i="39"/>
  <c r="M17" i="45" s="1"/>
  <c r="M16" i="45"/>
  <c r="I52" i="39"/>
  <c r="U52" i="38" s="1"/>
  <c r="I84" i="39"/>
  <c r="H24" i="43"/>
  <c r="H25" i="43" s="1"/>
  <c r="M91" i="45" s="1"/>
  <c r="I81" i="39"/>
  <c r="R16" i="45"/>
  <c r="N72" i="39"/>
  <c r="R17" i="45" s="1"/>
  <c r="N52" i="39"/>
  <c r="N84" i="39"/>
  <c r="R8" i="45"/>
  <c r="P8" i="45"/>
  <c r="L52" i="39"/>
  <c r="P16" i="45"/>
  <c r="L72" i="39"/>
  <c r="P17" i="45" s="1"/>
  <c r="L84" i="39"/>
  <c r="P24" i="43"/>
  <c r="Q81" i="39"/>
  <c r="K48" i="38"/>
  <c r="O63" i="44"/>
  <c r="O63" i="45"/>
  <c r="J92" i="28"/>
  <c r="O64" i="44" s="1"/>
  <c r="O65" i="44" s="1"/>
  <c r="J48" i="38"/>
  <c r="U91" i="28"/>
  <c r="N63" i="44"/>
  <c r="N63" i="45"/>
  <c r="L24" i="42"/>
  <c r="L25" i="42" s="1"/>
  <c r="Q91" i="44" s="1"/>
  <c r="M81" i="38"/>
  <c r="N84" i="38"/>
  <c r="R8" i="44"/>
  <c r="N72" i="38"/>
  <c r="R17" i="44" s="1"/>
  <c r="R16" i="44"/>
  <c r="N52" i="38"/>
  <c r="M24" i="42"/>
  <c r="M25" i="42" s="1"/>
  <c r="R91" i="44" s="1"/>
  <c r="N81" i="38"/>
  <c r="N24" i="42"/>
  <c r="N25" i="42" s="1"/>
  <c r="S91" i="44" s="1"/>
  <c r="O81" i="38"/>
  <c r="I92" i="28"/>
  <c r="N64" i="44" s="1"/>
  <c r="N65" i="44" s="1"/>
  <c r="L48" i="38"/>
  <c r="P63" i="44"/>
  <c r="P63" i="45"/>
  <c r="T8" i="44"/>
  <c r="T16" i="44"/>
  <c r="P72" i="38"/>
  <c r="T17" i="44" s="1"/>
  <c r="P84" i="38"/>
  <c r="P52" i="38"/>
  <c r="V8" i="44"/>
  <c r="R84" i="38"/>
  <c r="R52" i="38"/>
  <c r="V16" i="44"/>
  <c r="R72" i="38"/>
  <c r="V17" i="44" s="1"/>
  <c r="Q48" i="38"/>
  <c r="U63" i="45"/>
  <c r="U63" i="44"/>
  <c r="S16" i="44"/>
  <c r="O84" i="38"/>
  <c r="O72" i="38"/>
  <c r="S17" i="44" s="1"/>
  <c r="O52" i="38"/>
  <c r="S8" i="44"/>
  <c r="O24" i="42"/>
  <c r="O25" i="42" s="1"/>
  <c r="T91" i="44" s="1"/>
  <c r="P81" i="38"/>
  <c r="Q24" i="42"/>
  <c r="Q25" i="42" s="1"/>
  <c r="V91" i="44" s="1"/>
  <c r="H89" i="30" s="1"/>
  <c r="R81" i="38"/>
  <c r="Q16" i="44"/>
  <c r="M84" i="38"/>
  <c r="M52" i="38"/>
  <c r="Q8" i="44"/>
  <c r="M72" i="38"/>
  <c r="Q17" i="44" s="1"/>
  <c r="L24" i="41"/>
  <c r="L25" i="41" s="1"/>
  <c r="Q91" i="32" s="1"/>
  <c r="N24" i="41"/>
  <c r="N25" i="41" s="1"/>
  <c r="S91" i="32" s="1"/>
  <c r="K24" i="41"/>
  <c r="K25" i="41" s="1"/>
  <c r="P91" i="32" s="1"/>
  <c r="J24" i="41"/>
  <c r="J25" i="41" s="1"/>
  <c r="O91" i="32" s="1"/>
  <c r="I24" i="41"/>
  <c r="I25" i="41" s="1"/>
  <c r="N91" i="32" s="1"/>
  <c r="P24" i="41"/>
  <c r="P25" i="41" s="1"/>
  <c r="U91" i="32" s="1"/>
  <c r="M24" i="41"/>
  <c r="M25" i="41" s="1"/>
  <c r="R91" i="32" s="1"/>
  <c r="G24" i="41"/>
  <c r="G25" i="41" s="1"/>
  <c r="Q24" i="41"/>
  <c r="Q25" i="41" s="1"/>
  <c r="V91" i="32" s="1"/>
  <c r="G89" i="30" s="1"/>
  <c r="H24" i="41"/>
  <c r="H25" i="41" s="1"/>
  <c r="M91" i="32" s="1"/>
  <c r="O24" i="41"/>
  <c r="O25" i="41" s="1"/>
  <c r="T91" i="32" s="1"/>
  <c r="R94" i="23"/>
  <c r="T94" i="23"/>
  <c r="S94" i="23"/>
  <c r="P80" i="33"/>
  <c r="O24" i="40" s="1"/>
  <c r="O25" i="40" s="1"/>
  <c r="T91" i="31" s="1"/>
  <c r="M80" i="33"/>
  <c r="L24" i="40" s="1"/>
  <c r="L25" i="40" s="1"/>
  <c r="Q91" i="31" s="1"/>
  <c r="L80" i="33"/>
  <c r="K24" i="40" s="1"/>
  <c r="K25" i="40" s="1"/>
  <c r="P91" i="31" s="1"/>
  <c r="N60" i="30"/>
  <c r="J47" i="24"/>
  <c r="J79" i="24" s="1"/>
  <c r="I80" i="24"/>
  <c r="I50" i="24"/>
  <c r="I51" i="24" s="1"/>
  <c r="J80" i="24"/>
  <c r="N80" i="24"/>
  <c r="E63" i="45"/>
  <c r="E63" i="44"/>
  <c r="E63" i="31"/>
  <c r="E63" i="32"/>
  <c r="E62" i="30"/>
  <c r="K80" i="24"/>
  <c r="S80" i="24"/>
  <c r="R80" i="24"/>
  <c r="Q80" i="24"/>
  <c r="M80" i="24"/>
  <c r="H80" i="24"/>
  <c r="H50" i="24"/>
  <c r="H51" i="24" s="1"/>
  <c r="O80" i="24"/>
  <c r="T80" i="24"/>
  <c r="L80" i="24"/>
  <c r="U80" i="24"/>
  <c r="P80" i="24"/>
  <c r="G80" i="24"/>
  <c r="G81" i="24" s="1"/>
  <c r="G50" i="24"/>
  <c r="K27" i="25"/>
  <c r="K31" i="25" s="1"/>
  <c r="J91" i="23"/>
  <c r="O90" i="30"/>
  <c r="I58" i="44"/>
  <c r="I58" i="31"/>
  <c r="I58" i="32"/>
  <c r="I58" i="45"/>
  <c r="I57" i="30"/>
  <c r="H57" i="30"/>
  <c r="H58" i="44"/>
  <c r="H58" i="31"/>
  <c r="H58" i="45"/>
  <c r="H58" i="32"/>
  <c r="H65" i="44"/>
  <c r="H65" i="31"/>
  <c r="H65" i="45"/>
  <c r="H65" i="32"/>
  <c r="H64" i="30"/>
  <c r="H60" i="32"/>
  <c r="H59" i="30"/>
  <c r="H60" i="44"/>
  <c r="H60" i="31"/>
  <c r="H60" i="45"/>
  <c r="V65" i="32"/>
  <c r="G64" i="31"/>
  <c r="G64" i="45"/>
  <c r="G64" i="32"/>
  <c r="G63" i="30"/>
  <c r="G64" i="44"/>
  <c r="G58" i="31"/>
  <c r="G58" i="32"/>
  <c r="G57" i="30"/>
  <c r="G58" i="45"/>
  <c r="G58" i="44"/>
  <c r="F65" i="45"/>
  <c r="F65" i="31"/>
  <c r="F65" i="32"/>
  <c r="F65" i="44"/>
  <c r="F64" i="30"/>
  <c r="E65" i="45"/>
  <c r="E65" i="32"/>
  <c r="E64" i="30"/>
  <c r="E65" i="44"/>
  <c r="E65" i="31"/>
  <c r="E58" i="31"/>
  <c r="E58" i="45"/>
  <c r="E58" i="44"/>
  <c r="E58" i="32"/>
  <c r="E57" i="30"/>
  <c r="U91" i="26"/>
  <c r="N31" i="3"/>
  <c r="Q92" i="29"/>
  <c r="V64" i="45" s="1"/>
  <c r="V62" i="45"/>
  <c r="I92" i="29"/>
  <c r="N64" i="45" s="1"/>
  <c r="N65" i="45" s="1"/>
  <c r="N62" i="45"/>
  <c r="K62" i="45"/>
  <c r="F92" i="29"/>
  <c r="M92" i="28"/>
  <c r="U90" i="28"/>
  <c r="N33" i="3" s="1"/>
  <c r="N94" i="27"/>
  <c r="S64" i="32" s="1"/>
  <c r="S65" i="32" s="1"/>
  <c r="S62" i="32"/>
  <c r="P94" i="27"/>
  <c r="U62" i="32"/>
  <c r="U92" i="27"/>
  <c r="L33" i="3" s="1"/>
  <c r="U89" i="26"/>
  <c r="J31" i="3" s="1"/>
  <c r="K57" i="31"/>
  <c r="K58" i="31" s="1"/>
  <c r="Q64" i="31"/>
  <c r="Q65" i="31" s="1"/>
  <c r="N87" i="30"/>
  <c r="R62" i="44"/>
  <c r="S64" i="44"/>
  <c r="S65" i="44" s="1"/>
  <c r="S62" i="44"/>
  <c r="L64" i="44"/>
  <c r="L65" i="44" s="1"/>
  <c r="L62" i="44"/>
  <c r="T64" i="44"/>
  <c r="T65" i="44" s="1"/>
  <c r="T62" i="44"/>
  <c r="S64" i="31"/>
  <c r="S65" i="31" s="1"/>
  <c r="S62" i="31"/>
  <c r="L64" i="45"/>
  <c r="L65" i="45" s="1"/>
  <c r="L62" i="45"/>
  <c r="O64" i="45"/>
  <c r="O65" i="45" s="1"/>
  <c r="O62" i="45"/>
  <c r="R64" i="45"/>
  <c r="R65" i="45" s="1"/>
  <c r="R62" i="45"/>
  <c r="P64" i="45"/>
  <c r="P65" i="45" s="1"/>
  <c r="P62" i="45"/>
  <c r="M64" i="45"/>
  <c r="M65" i="45" s="1"/>
  <c r="M62" i="45"/>
  <c r="T64" i="45"/>
  <c r="T65" i="45" s="1"/>
  <c r="T62" i="45"/>
  <c r="K64" i="31"/>
  <c r="K65" i="31" s="1"/>
  <c r="K16" i="25"/>
  <c r="J18" i="25"/>
  <c r="J19" i="25" s="1"/>
  <c r="P33" i="3"/>
  <c r="U92" i="28" l="1"/>
  <c r="N34" i="3" s="1"/>
  <c r="H91" i="45"/>
  <c r="H91" i="32"/>
  <c r="H91" i="31"/>
  <c r="H91" i="44"/>
  <c r="I80" i="38"/>
  <c r="F24" i="42"/>
  <c r="F25" i="42" s="1"/>
  <c r="K91" i="44" s="1"/>
  <c r="G91" i="31"/>
  <c r="G91" i="45"/>
  <c r="G91" i="32"/>
  <c r="G91" i="44"/>
  <c r="Q32" i="43"/>
  <c r="V93" i="45" s="1"/>
  <c r="I91" i="30" s="1"/>
  <c r="Q25" i="43"/>
  <c r="V91" i="45" s="1"/>
  <c r="I89" i="30" s="1"/>
  <c r="L88" i="39"/>
  <c r="L85" i="39"/>
  <c r="L86" i="39"/>
  <c r="I85" i="39"/>
  <c r="I88" i="39"/>
  <c r="I86" i="39"/>
  <c r="R85" i="39"/>
  <c r="R86" i="39"/>
  <c r="R88" i="39"/>
  <c r="J88" i="39"/>
  <c r="J85" i="39"/>
  <c r="J86" i="39"/>
  <c r="S85" i="38"/>
  <c r="S88" i="38"/>
  <c r="S86" i="38"/>
  <c r="I16" i="32"/>
  <c r="I16" i="44"/>
  <c r="I16" i="30"/>
  <c r="I16" i="31"/>
  <c r="I16" i="45"/>
  <c r="O86" i="39"/>
  <c r="O85" i="39"/>
  <c r="O88" i="39"/>
  <c r="N32" i="43"/>
  <c r="S93" i="45" s="1"/>
  <c r="N25" i="43"/>
  <c r="S91" i="45" s="1"/>
  <c r="O25" i="43"/>
  <c r="T91" i="45" s="1"/>
  <c r="O32" i="43"/>
  <c r="T93" i="45" s="1"/>
  <c r="Q88" i="39"/>
  <c r="Q85" i="39"/>
  <c r="Q86" i="39"/>
  <c r="K85" i="39"/>
  <c r="K88" i="39"/>
  <c r="K86" i="39"/>
  <c r="N85" i="39"/>
  <c r="N88" i="39"/>
  <c r="N86" i="39"/>
  <c r="I17" i="44"/>
  <c r="I17" i="30"/>
  <c r="I17" i="32"/>
  <c r="I17" i="31"/>
  <c r="I17" i="45"/>
  <c r="H85" i="39"/>
  <c r="H88" i="39"/>
  <c r="H86" i="39"/>
  <c r="P25" i="43"/>
  <c r="U91" i="45" s="1"/>
  <c r="P32" i="43"/>
  <c r="U93" i="45" s="1"/>
  <c r="G51" i="39"/>
  <c r="V50" i="39"/>
  <c r="P86" i="39"/>
  <c r="P88" i="39"/>
  <c r="P85" i="39"/>
  <c r="M88" i="39"/>
  <c r="M85" i="39"/>
  <c r="M86" i="39"/>
  <c r="I8" i="30"/>
  <c r="I8" i="32"/>
  <c r="I8" i="45"/>
  <c r="I8" i="31"/>
  <c r="I8" i="44"/>
  <c r="F24" i="43"/>
  <c r="F25" i="43" s="1"/>
  <c r="G81" i="39"/>
  <c r="R85" i="38"/>
  <c r="R86" i="38"/>
  <c r="R88" i="38"/>
  <c r="H8" i="45"/>
  <c r="H8" i="44"/>
  <c r="H8" i="31"/>
  <c r="H8" i="30"/>
  <c r="H8" i="32"/>
  <c r="L80" i="38"/>
  <c r="P85" i="38"/>
  <c r="P86" i="38"/>
  <c r="P88" i="38"/>
  <c r="Q80" i="38"/>
  <c r="Q50" i="38"/>
  <c r="Q51" i="38" s="1"/>
  <c r="H17" i="30"/>
  <c r="H17" i="45"/>
  <c r="H17" i="32"/>
  <c r="H17" i="31"/>
  <c r="H17" i="44"/>
  <c r="N85" i="38"/>
  <c r="N86" i="38"/>
  <c r="N88" i="38"/>
  <c r="H16" i="45"/>
  <c r="H16" i="44"/>
  <c r="H16" i="32"/>
  <c r="H16" i="30"/>
  <c r="H16" i="31"/>
  <c r="M88" i="38"/>
  <c r="M85" i="38"/>
  <c r="M86" i="38"/>
  <c r="O85" i="38"/>
  <c r="O86" i="38"/>
  <c r="O88" i="38"/>
  <c r="J80" i="38"/>
  <c r="K80" i="38"/>
  <c r="L91" i="32"/>
  <c r="U25" i="41"/>
  <c r="U25" i="40"/>
  <c r="J50" i="24"/>
  <c r="J51" i="24" s="1"/>
  <c r="J72" i="24" s="1"/>
  <c r="N17" i="30" s="1"/>
  <c r="O60" i="30"/>
  <c r="K47" i="24"/>
  <c r="T24" i="25"/>
  <c r="T25" i="25" s="1"/>
  <c r="G24" i="25"/>
  <c r="H81" i="24"/>
  <c r="O24" i="25"/>
  <c r="O25" i="25" s="1"/>
  <c r="T89" i="30" s="1"/>
  <c r="N24" i="25"/>
  <c r="N25" i="25" s="1"/>
  <c r="S89" i="30" s="1"/>
  <c r="Q24" i="25"/>
  <c r="Q25" i="25" s="1"/>
  <c r="V89" i="30" s="1"/>
  <c r="E89" i="30" s="1"/>
  <c r="M24" i="25"/>
  <c r="M25" i="25" s="1"/>
  <c r="R89" i="30" s="1"/>
  <c r="H52" i="24"/>
  <c r="L8" i="30"/>
  <c r="H72" i="24"/>
  <c r="L17" i="30" s="1"/>
  <c r="L16" i="30"/>
  <c r="H84" i="24"/>
  <c r="K24" i="25"/>
  <c r="K25" i="25" s="1"/>
  <c r="P89" i="30" s="1"/>
  <c r="L24" i="25"/>
  <c r="L25" i="25" s="1"/>
  <c r="Q89" i="30" s="1"/>
  <c r="J24" i="25"/>
  <c r="H24" i="25"/>
  <c r="I81" i="24"/>
  <c r="S24" i="25"/>
  <c r="S25" i="25" s="1"/>
  <c r="I24" i="25"/>
  <c r="J81" i="24"/>
  <c r="R24" i="25"/>
  <c r="R25" i="25" s="1"/>
  <c r="P24" i="25"/>
  <c r="P25" i="25" s="1"/>
  <c r="U89" i="30" s="1"/>
  <c r="M8" i="30"/>
  <c r="M16" i="30"/>
  <c r="I72" i="24"/>
  <c r="M17" i="30" s="1"/>
  <c r="I84" i="24"/>
  <c r="I52" i="24"/>
  <c r="F24" i="25"/>
  <c r="G51" i="24"/>
  <c r="L27" i="25"/>
  <c r="L31" i="25" s="1"/>
  <c r="K91" i="23"/>
  <c r="P90" i="30"/>
  <c r="V65" i="45"/>
  <c r="I64" i="45"/>
  <c r="I64" i="32"/>
  <c r="I63" i="30"/>
  <c r="I64" i="31"/>
  <c r="I64" i="44"/>
  <c r="I62" i="45"/>
  <c r="I62" i="32"/>
  <c r="I61" i="30"/>
  <c r="I62" i="44"/>
  <c r="I62" i="31"/>
  <c r="G65" i="32"/>
  <c r="G65" i="31"/>
  <c r="G64" i="30"/>
  <c r="G65" i="44"/>
  <c r="G65" i="45"/>
  <c r="U92" i="29"/>
  <c r="R64" i="44"/>
  <c r="R65" i="44" s="1"/>
  <c r="U94" i="27"/>
  <c r="L34" i="3" s="1"/>
  <c r="U64" i="32"/>
  <c r="U65" i="32" s="1"/>
  <c r="K63" i="30"/>
  <c r="K64" i="30" s="1"/>
  <c r="O87" i="30"/>
  <c r="K64" i="44"/>
  <c r="K65" i="44" s="1"/>
  <c r="K64" i="45"/>
  <c r="K65" i="45" s="1"/>
  <c r="K64" i="32"/>
  <c r="K65" i="32" s="1"/>
  <c r="L16" i="25"/>
  <c r="K18" i="25"/>
  <c r="K19" i="25" s="1"/>
  <c r="I91" i="45" l="1"/>
  <c r="I91" i="44"/>
  <c r="I91" i="32"/>
  <c r="I91" i="31"/>
  <c r="I93" i="44"/>
  <c r="I93" i="32"/>
  <c r="I93" i="31"/>
  <c r="I93" i="45"/>
  <c r="H24" i="42"/>
  <c r="H25" i="42" s="1"/>
  <c r="M91" i="44" s="1"/>
  <c r="L32" i="25"/>
  <c r="Q91" i="30" s="1"/>
  <c r="K32" i="25"/>
  <c r="P91" i="30" s="1"/>
  <c r="E91" i="31"/>
  <c r="E91" i="32"/>
  <c r="E91" i="44"/>
  <c r="E91" i="45"/>
  <c r="G88" i="39"/>
  <c r="G86" i="39"/>
  <c r="G85" i="39"/>
  <c r="G72" i="39"/>
  <c r="K91" i="45"/>
  <c r="U25" i="43"/>
  <c r="V51" i="39"/>
  <c r="G84" i="39"/>
  <c r="K8" i="45"/>
  <c r="G52" i="39"/>
  <c r="S52" i="38" s="1"/>
  <c r="Q84" i="38"/>
  <c r="Q72" i="38"/>
  <c r="U17" i="44" s="1"/>
  <c r="U8" i="44"/>
  <c r="Q52" i="38"/>
  <c r="U16" i="44"/>
  <c r="P24" i="42"/>
  <c r="P25" i="42" s="1"/>
  <c r="U91" i="44" s="1"/>
  <c r="Q81" i="38"/>
  <c r="J24" i="42"/>
  <c r="J25" i="42" s="1"/>
  <c r="O91" i="44" s="1"/>
  <c r="I24" i="42"/>
  <c r="I25" i="42" s="1"/>
  <c r="K24" i="42"/>
  <c r="K25" i="42" s="1"/>
  <c r="P91" i="44" s="1"/>
  <c r="N16" i="30"/>
  <c r="J52" i="24"/>
  <c r="J84" i="24"/>
  <c r="N8" i="30"/>
  <c r="P60" i="30"/>
  <c r="L47" i="24"/>
  <c r="K79" i="24"/>
  <c r="K81" i="24" s="1"/>
  <c r="K86" i="24" s="1"/>
  <c r="K50" i="24"/>
  <c r="I25" i="25"/>
  <c r="N89" i="30" s="1"/>
  <c r="I32" i="25"/>
  <c r="N91" i="30" s="1"/>
  <c r="H25" i="25"/>
  <c r="M89" i="30" s="1"/>
  <c r="H32" i="25"/>
  <c r="M91" i="30" s="1"/>
  <c r="J86" i="24"/>
  <c r="J88" i="24"/>
  <c r="J85" i="24"/>
  <c r="H88" i="24"/>
  <c r="H85" i="24"/>
  <c r="H86" i="24"/>
  <c r="G25" i="25"/>
  <c r="L89" i="30" s="1"/>
  <c r="G32" i="25"/>
  <c r="L91" i="30" s="1"/>
  <c r="I86" i="24"/>
  <c r="I85" i="24"/>
  <c r="I88" i="24"/>
  <c r="J25" i="25"/>
  <c r="O89" i="30" s="1"/>
  <c r="J32" i="25"/>
  <c r="O91" i="30" s="1"/>
  <c r="G72" i="24"/>
  <c r="F11" i="25" s="1"/>
  <c r="F14" i="25" s="1"/>
  <c r="G88" i="24"/>
  <c r="G85" i="24"/>
  <c r="G86" i="24"/>
  <c r="G84" i="24"/>
  <c r="G52" i="24"/>
  <c r="K8" i="30"/>
  <c r="F25" i="25"/>
  <c r="F32" i="25"/>
  <c r="K91" i="30" s="1"/>
  <c r="M27" i="25"/>
  <c r="L91" i="23"/>
  <c r="M47" i="24" s="1"/>
  <c r="Q90" i="30"/>
  <c r="I65" i="45"/>
  <c r="I65" i="32"/>
  <c r="I64" i="30"/>
  <c r="I65" i="44"/>
  <c r="I65" i="31"/>
  <c r="P34" i="3"/>
  <c r="P87" i="30"/>
  <c r="M16" i="25"/>
  <c r="L18" i="25"/>
  <c r="L19" i="25" s="1"/>
  <c r="M61" i="30"/>
  <c r="K17" i="45" l="1"/>
  <c r="V72" i="39"/>
  <c r="Q86" i="38"/>
  <c r="Q85" i="38"/>
  <c r="Q88" i="38"/>
  <c r="N91" i="44"/>
  <c r="U25" i="42"/>
  <c r="K85" i="24"/>
  <c r="K88" i="24"/>
  <c r="K51" i="24"/>
  <c r="L79" i="24"/>
  <c r="L81" i="24" s="1"/>
  <c r="L50" i="24"/>
  <c r="L51" i="24" s="1"/>
  <c r="M79" i="24"/>
  <c r="M81" i="24" s="1"/>
  <c r="M50" i="24"/>
  <c r="M51" i="24" s="1"/>
  <c r="U25" i="25"/>
  <c r="K17" i="30"/>
  <c r="N27" i="25"/>
  <c r="M91" i="23"/>
  <c r="R90" i="30"/>
  <c r="Q60" i="30"/>
  <c r="M31" i="25"/>
  <c r="M32" i="25" s="1"/>
  <c r="R91" i="30" s="1"/>
  <c r="Q87" i="30"/>
  <c r="M63" i="30"/>
  <c r="M64" i="30" s="1"/>
  <c r="N16" i="25"/>
  <c r="M18" i="25"/>
  <c r="M19" i="25" s="1"/>
  <c r="Q8" i="30" l="1"/>
  <c r="M84" i="24"/>
  <c r="Q16" i="30"/>
  <c r="M72" i="24"/>
  <c r="Q17" i="30" s="1"/>
  <c r="M52" i="24"/>
  <c r="M88" i="24"/>
  <c r="M86" i="24"/>
  <c r="M85" i="24"/>
  <c r="K84" i="24"/>
  <c r="O16" i="30"/>
  <c r="O8" i="30"/>
  <c r="K52" i="24"/>
  <c r="K72" i="24"/>
  <c r="R60" i="30"/>
  <c r="N47" i="24"/>
  <c r="L84" i="24"/>
  <c r="P16" i="30"/>
  <c r="P8" i="30"/>
  <c r="L52" i="24"/>
  <c r="L72" i="24"/>
  <c r="P17" i="30" s="1"/>
  <c r="L85" i="24"/>
  <c r="L88" i="24"/>
  <c r="L86" i="24"/>
  <c r="F20" i="25"/>
  <c r="K93" i="30"/>
  <c r="K86" i="30"/>
  <c r="G11" i="25"/>
  <c r="G14" i="25" s="1"/>
  <c r="O27" i="25"/>
  <c r="O31" i="25" s="1"/>
  <c r="O32" i="25" s="1"/>
  <c r="T91" i="30" s="1"/>
  <c r="N91" i="23"/>
  <c r="S90" i="30"/>
  <c r="N31" i="25"/>
  <c r="N32" i="25" s="1"/>
  <c r="S91" i="30" s="1"/>
  <c r="R87" i="30"/>
  <c r="O16" i="25"/>
  <c r="N18" i="25"/>
  <c r="N19" i="25" s="1"/>
  <c r="N61" i="30"/>
  <c r="S60" i="30" l="1"/>
  <c r="O47" i="24"/>
  <c r="O17" i="30"/>
  <c r="N79" i="24"/>
  <c r="N81" i="24" s="1"/>
  <c r="N50" i="24"/>
  <c r="G20" i="25"/>
  <c r="L93" i="30"/>
  <c r="H11" i="25"/>
  <c r="H14" i="25" s="1"/>
  <c r="L86" i="30"/>
  <c r="K88" i="30"/>
  <c r="F33" i="25"/>
  <c r="P27" i="25"/>
  <c r="O91" i="23"/>
  <c r="T90" i="30"/>
  <c r="U92" i="23"/>
  <c r="H33" i="3" s="1"/>
  <c r="S87" i="30"/>
  <c r="O63" i="30"/>
  <c r="O64" i="30" s="1"/>
  <c r="O61" i="30"/>
  <c r="N63" i="30"/>
  <c r="N64" i="30" s="1"/>
  <c r="L61" i="30"/>
  <c r="P16" i="25"/>
  <c r="O18" i="25"/>
  <c r="O19" i="25" s="1"/>
  <c r="T60" i="30" l="1"/>
  <c r="P47" i="24"/>
  <c r="N51" i="24"/>
  <c r="N88" i="24"/>
  <c r="N85" i="24"/>
  <c r="N86" i="24"/>
  <c r="O79" i="24"/>
  <c r="O81" i="24" s="1"/>
  <c r="O50" i="24"/>
  <c r="O51" i="24" s="1"/>
  <c r="K92" i="30"/>
  <c r="K96" i="30" s="1"/>
  <c r="K97" i="30" s="1"/>
  <c r="F35" i="25"/>
  <c r="F36" i="25" s="1"/>
  <c r="I11" i="25"/>
  <c r="I14" i="25" s="1"/>
  <c r="M93" i="30"/>
  <c r="M86" i="30"/>
  <c r="H20" i="25"/>
  <c r="G33" i="25"/>
  <c r="L88" i="30"/>
  <c r="Q27" i="25"/>
  <c r="Q31" i="25" s="1"/>
  <c r="Q32" i="25" s="1"/>
  <c r="V91" i="30" s="1"/>
  <c r="E91" i="30" s="1"/>
  <c r="P91" i="23"/>
  <c r="U90" i="30"/>
  <c r="P31" i="25"/>
  <c r="P32" i="25" s="1"/>
  <c r="U91" i="30" s="1"/>
  <c r="U94" i="23"/>
  <c r="H34" i="3" s="1"/>
  <c r="T87" i="30"/>
  <c r="L63" i="30"/>
  <c r="L64" i="30" s="1"/>
  <c r="Q16" i="25"/>
  <c r="P18" i="25"/>
  <c r="P19" i="25" s="1"/>
  <c r="E93" i="31" l="1"/>
  <c r="E93" i="32"/>
  <c r="E93" i="44"/>
  <c r="E93" i="45"/>
  <c r="O88" i="24"/>
  <c r="O85" i="24"/>
  <c r="O86" i="24"/>
  <c r="U60" i="30"/>
  <c r="Q47" i="24"/>
  <c r="N84" i="24"/>
  <c r="R16" i="30"/>
  <c r="N72" i="24"/>
  <c r="R8" i="30"/>
  <c r="N52" i="24"/>
  <c r="P79" i="24"/>
  <c r="P81" i="24" s="1"/>
  <c r="P50" i="24"/>
  <c r="O52" i="24"/>
  <c r="S16" i="30"/>
  <c r="O72" i="24"/>
  <c r="S17" i="30" s="1"/>
  <c r="O84" i="24"/>
  <c r="S8" i="30"/>
  <c r="G35" i="25"/>
  <c r="G36" i="25" s="1"/>
  <c r="L92" i="30"/>
  <c r="L96" i="30" s="1"/>
  <c r="L97" i="30" s="1"/>
  <c r="M88" i="30"/>
  <c r="H33" i="25"/>
  <c r="I20" i="25"/>
  <c r="J11" i="25"/>
  <c r="J14" i="25" s="1"/>
  <c r="N86" i="30"/>
  <c r="N93" i="30"/>
  <c r="V90" i="30"/>
  <c r="E90" i="30" s="1"/>
  <c r="Q91" i="23"/>
  <c r="R47" i="24" s="1"/>
  <c r="F27" i="40"/>
  <c r="F92" i="26" s="1"/>
  <c r="G47" i="33" s="1"/>
  <c r="U27" i="25"/>
  <c r="Q18" i="25"/>
  <c r="Q19" i="25" s="1"/>
  <c r="F16" i="40"/>
  <c r="U87" i="30"/>
  <c r="E92" i="45" l="1"/>
  <c r="E92" i="31"/>
  <c r="E92" i="32"/>
  <c r="E92" i="44"/>
  <c r="G79" i="33"/>
  <c r="G81" i="33" s="1"/>
  <c r="G50" i="33"/>
  <c r="R17" i="30"/>
  <c r="P88" i="24"/>
  <c r="P85" i="24"/>
  <c r="P86" i="24"/>
  <c r="Q79" i="24"/>
  <c r="Q81" i="24" s="1"/>
  <c r="Q50" i="24"/>
  <c r="Q51" i="24" s="1"/>
  <c r="R79" i="24"/>
  <c r="R81" i="24" s="1"/>
  <c r="R50" i="24"/>
  <c r="R51" i="24" s="1"/>
  <c r="K61" i="31"/>
  <c r="P51" i="24"/>
  <c r="I33" i="25"/>
  <c r="N88" i="30"/>
  <c r="K11" i="25"/>
  <c r="K14" i="25" s="1"/>
  <c r="O86" i="30"/>
  <c r="O93" i="30"/>
  <c r="J20" i="25"/>
  <c r="H35" i="25"/>
  <c r="H36" i="25" s="1"/>
  <c r="M92" i="30"/>
  <c r="M96" i="30" s="1"/>
  <c r="M97" i="30" s="1"/>
  <c r="K92" i="31"/>
  <c r="G27" i="40"/>
  <c r="G92" i="26" s="1"/>
  <c r="R27" i="25"/>
  <c r="V60" i="30"/>
  <c r="U91" i="23"/>
  <c r="H32" i="3" s="1"/>
  <c r="R16" i="25"/>
  <c r="G16" i="40"/>
  <c r="F18" i="40"/>
  <c r="F19" i="40" s="1"/>
  <c r="V87" i="30"/>
  <c r="E87" i="30" s="1"/>
  <c r="U19" i="25"/>
  <c r="E89" i="45" l="1"/>
  <c r="E89" i="32"/>
  <c r="E89" i="44"/>
  <c r="E89" i="31"/>
  <c r="G51" i="33"/>
  <c r="G88" i="33"/>
  <c r="G86" i="33"/>
  <c r="G85" i="33"/>
  <c r="L61" i="31"/>
  <c r="H47" i="33"/>
  <c r="Q72" i="24"/>
  <c r="U17" i="30" s="1"/>
  <c r="Q84" i="24"/>
  <c r="U8" i="30"/>
  <c r="U16" i="30"/>
  <c r="Q52" i="24"/>
  <c r="V50" i="24"/>
  <c r="R85" i="24"/>
  <c r="R86" i="24"/>
  <c r="R88" i="24"/>
  <c r="Q86" i="24"/>
  <c r="Q85" i="24"/>
  <c r="Q88" i="24"/>
  <c r="T8" i="30"/>
  <c r="P84" i="24"/>
  <c r="P72" i="24"/>
  <c r="P52" i="24"/>
  <c r="T16" i="30"/>
  <c r="V51" i="24"/>
  <c r="V16" i="30"/>
  <c r="V8" i="30"/>
  <c r="R72" i="24"/>
  <c r="V17" i="30" s="1"/>
  <c r="R84" i="24"/>
  <c r="R52" i="24"/>
  <c r="O88" i="30"/>
  <c r="J33" i="25"/>
  <c r="K20" i="25"/>
  <c r="L11" i="25"/>
  <c r="L14" i="25" s="1"/>
  <c r="P93" i="30"/>
  <c r="P86" i="30"/>
  <c r="N92" i="30"/>
  <c r="N96" i="30" s="1"/>
  <c r="N97" i="30" s="1"/>
  <c r="I35" i="25"/>
  <c r="I36" i="25" s="1"/>
  <c r="E61" i="44"/>
  <c r="E61" i="32"/>
  <c r="E61" i="31"/>
  <c r="E61" i="45"/>
  <c r="E60" i="30"/>
  <c r="R91" i="23"/>
  <c r="S47" i="24" s="1"/>
  <c r="R31" i="25"/>
  <c r="R32" i="25" s="1"/>
  <c r="L92" i="31"/>
  <c r="S27" i="25"/>
  <c r="H27" i="40"/>
  <c r="H92" i="26" s="1"/>
  <c r="K89" i="31"/>
  <c r="R18" i="25"/>
  <c r="R19" i="25" s="1"/>
  <c r="S16" i="25"/>
  <c r="H16" i="40"/>
  <c r="G18" i="40"/>
  <c r="G19" i="40" s="1"/>
  <c r="F31" i="40"/>
  <c r="F32" i="40" s="1"/>
  <c r="K93" i="31" s="1"/>
  <c r="G31" i="40"/>
  <c r="G32" i="40" s="1"/>
  <c r="L93" i="31" s="1"/>
  <c r="H79" i="33" l="1"/>
  <c r="H81" i="33" s="1"/>
  <c r="H50" i="33"/>
  <c r="M61" i="31"/>
  <c r="I47" i="33"/>
  <c r="G72" i="33"/>
  <c r="G84" i="33"/>
  <c r="G52" i="33"/>
  <c r="K8" i="31"/>
  <c r="S79" i="24"/>
  <c r="S81" i="24" s="1"/>
  <c r="S50" i="24"/>
  <c r="S51" i="24" s="1"/>
  <c r="E8" i="44"/>
  <c r="E8" i="30"/>
  <c r="E8" i="31"/>
  <c r="E8" i="45"/>
  <c r="E8" i="32"/>
  <c r="E17" i="30"/>
  <c r="E17" i="32"/>
  <c r="E17" i="45"/>
  <c r="E17" i="44"/>
  <c r="E17" i="31"/>
  <c r="T17" i="30"/>
  <c r="V72" i="24"/>
  <c r="E16" i="32"/>
  <c r="E16" i="31"/>
  <c r="E16" i="45"/>
  <c r="E16" i="44"/>
  <c r="E16" i="30"/>
  <c r="Q86" i="30"/>
  <c r="M11" i="25"/>
  <c r="M14" i="25" s="1"/>
  <c r="Q93" i="30"/>
  <c r="L20" i="25"/>
  <c r="K33" i="25"/>
  <c r="P88" i="30"/>
  <c r="J35" i="25"/>
  <c r="J36" i="25" s="1"/>
  <c r="O92" i="30"/>
  <c r="O96" i="30" s="1"/>
  <c r="O97" i="30" s="1"/>
  <c r="M92" i="31"/>
  <c r="I27" i="40"/>
  <c r="I92" i="26" s="1"/>
  <c r="T27" i="25"/>
  <c r="S91" i="23"/>
  <c r="T47" i="24" s="1"/>
  <c r="S31" i="25"/>
  <c r="S32" i="25" s="1"/>
  <c r="L89" i="31"/>
  <c r="T16" i="25"/>
  <c r="T18" i="25" s="1"/>
  <c r="T19" i="25" s="1"/>
  <c r="S18" i="25"/>
  <c r="S19" i="25" s="1"/>
  <c r="I16" i="40"/>
  <c r="H18" i="40"/>
  <c r="H19" i="40" s="1"/>
  <c r="H85" i="33" l="1"/>
  <c r="H86" i="33"/>
  <c r="H88" i="33"/>
  <c r="N61" i="31"/>
  <c r="J47" i="33"/>
  <c r="K17" i="31"/>
  <c r="I79" i="33"/>
  <c r="I81" i="33" s="1"/>
  <c r="I50" i="33"/>
  <c r="I51" i="33" s="1"/>
  <c r="H51" i="33"/>
  <c r="S88" i="24"/>
  <c r="S85" i="24"/>
  <c r="S86" i="24"/>
  <c r="T79" i="24"/>
  <c r="T81" i="24" s="1"/>
  <c r="T50" i="24"/>
  <c r="T51" i="24" s="1"/>
  <c r="S84" i="24"/>
  <c r="S72" i="24"/>
  <c r="S52" i="24"/>
  <c r="P92" i="30"/>
  <c r="P96" i="30" s="1"/>
  <c r="P97" i="30" s="1"/>
  <c r="K35" i="25"/>
  <c r="K36" i="25" s="1"/>
  <c r="Q88" i="30"/>
  <c r="L33" i="25"/>
  <c r="M20" i="25"/>
  <c r="R86" i="30"/>
  <c r="R93" i="30"/>
  <c r="N11" i="25"/>
  <c r="N14" i="25" s="1"/>
  <c r="N92" i="31"/>
  <c r="J27" i="40"/>
  <c r="J92" i="26" s="1"/>
  <c r="T91" i="23"/>
  <c r="U47" i="24" s="1"/>
  <c r="T31" i="25"/>
  <c r="T32" i="25" s="1"/>
  <c r="M89" i="31"/>
  <c r="J16" i="40"/>
  <c r="I18" i="40"/>
  <c r="I19" i="40" s="1"/>
  <c r="H31" i="40"/>
  <c r="H32" i="40" s="1"/>
  <c r="M93" i="31" s="1"/>
  <c r="J79" i="33" l="1"/>
  <c r="J81" i="33" s="1"/>
  <c r="J50" i="33"/>
  <c r="J51" i="33" s="1"/>
  <c r="H72" i="33"/>
  <c r="H84" i="33"/>
  <c r="L16" i="31"/>
  <c r="H52" i="33"/>
  <c r="L8" i="31"/>
  <c r="O61" i="31"/>
  <c r="K47" i="33"/>
  <c r="I52" i="33"/>
  <c r="I84" i="33"/>
  <c r="I72" i="33"/>
  <c r="M17" i="31" s="1"/>
  <c r="M16" i="31"/>
  <c r="M8" i="31"/>
  <c r="I88" i="33"/>
  <c r="I85" i="33"/>
  <c r="I86" i="33"/>
  <c r="T84" i="24"/>
  <c r="T72" i="24"/>
  <c r="T52" i="24"/>
  <c r="U79" i="24"/>
  <c r="U81" i="24" s="1"/>
  <c r="U50" i="24"/>
  <c r="U51" i="24" s="1"/>
  <c r="T85" i="24"/>
  <c r="T88" i="24"/>
  <c r="T86" i="24"/>
  <c r="M33" i="25"/>
  <c r="R88" i="30"/>
  <c r="Q92" i="30"/>
  <c r="Q96" i="30" s="1"/>
  <c r="Q97" i="30" s="1"/>
  <c r="L35" i="25"/>
  <c r="L36" i="25" s="1"/>
  <c r="S93" i="30"/>
  <c r="O11" i="25"/>
  <c r="O14" i="25" s="1"/>
  <c r="S86" i="30"/>
  <c r="N20" i="25"/>
  <c r="O92" i="31"/>
  <c r="K27" i="40"/>
  <c r="K92" i="26" s="1"/>
  <c r="L47" i="33" s="1"/>
  <c r="N89" i="31"/>
  <c r="K16" i="40"/>
  <c r="J18" i="40"/>
  <c r="J19" i="40" s="1"/>
  <c r="I31" i="40"/>
  <c r="I32" i="40" s="1"/>
  <c r="N93" i="31" s="1"/>
  <c r="L79" i="33" l="1"/>
  <c r="L81" i="33" s="1"/>
  <c r="L50" i="33"/>
  <c r="L51" i="33" s="1"/>
  <c r="L17" i="31"/>
  <c r="K79" i="33"/>
  <c r="K81" i="33" s="1"/>
  <c r="K50" i="33"/>
  <c r="N16" i="31"/>
  <c r="N8" i="31"/>
  <c r="J72" i="33"/>
  <c r="N17" i="31" s="1"/>
  <c r="J84" i="33"/>
  <c r="J52" i="33"/>
  <c r="J88" i="33"/>
  <c r="J85" i="33"/>
  <c r="J86" i="33"/>
  <c r="U72" i="24"/>
  <c r="U84" i="24"/>
  <c r="U52" i="24"/>
  <c r="U86" i="24"/>
  <c r="U85" i="24"/>
  <c r="U88" i="24"/>
  <c r="P61" i="31"/>
  <c r="P11" i="25"/>
  <c r="P14" i="25" s="1"/>
  <c r="T86" i="30"/>
  <c r="T93" i="30"/>
  <c r="O20" i="25"/>
  <c r="N33" i="25"/>
  <c r="S88" i="30"/>
  <c r="R92" i="30"/>
  <c r="R96" i="30" s="1"/>
  <c r="R97" i="30" s="1"/>
  <c r="M35" i="25"/>
  <c r="M36" i="25" s="1"/>
  <c r="L27" i="40"/>
  <c r="L92" i="26" s="1"/>
  <c r="P92" i="31"/>
  <c r="O89" i="31"/>
  <c r="L16" i="40"/>
  <c r="K18" i="40"/>
  <c r="K19" i="40" s="1"/>
  <c r="J31" i="40"/>
  <c r="J32" i="40" s="1"/>
  <c r="O93" i="31" s="1"/>
  <c r="L86" i="33" l="1"/>
  <c r="L85" i="33"/>
  <c r="L88" i="33"/>
  <c r="Q61" i="31"/>
  <c r="M47" i="33"/>
  <c r="K51" i="33"/>
  <c r="K86" i="33"/>
  <c r="K85" i="33"/>
  <c r="K88" i="33"/>
  <c r="L84" i="33"/>
  <c r="L72" i="33"/>
  <c r="P17" i="31" s="1"/>
  <c r="L52" i="33"/>
  <c r="P16" i="31"/>
  <c r="P8" i="31"/>
  <c r="S92" i="30"/>
  <c r="S96" i="30" s="1"/>
  <c r="S97" i="30" s="1"/>
  <c r="N35" i="25"/>
  <c r="N36" i="25" s="1"/>
  <c r="T88" i="30"/>
  <c r="O33" i="25"/>
  <c r="P20" i="25"/>
  <c r="Q11" i="25"/>
  <c r="Q14" i="25" s="1"/>
  <c r="U86" i="30"/>
  <c r="U93" i="30"/>
  <c r="M27" i="40"/>
  <c r="M92" i="26" s="1"/>
  <c r="Q92" i="31"/>
  <c r="M16" i="40"/>
  <c r="L18" i="40"/>
  <c r="L19" i="40" s="1"/>
  <c r="P89" i="31"/>
  <c r="K31" i="40"/>
  <c r="K32" i="40" s="1"/>
  <c r="P93" i="31" s="1"/>
  <c r="M79" i="33" l="1"/>
  <c r="M81" i="33" s="1"/>
  <c r="M50" i="33"/>
  <c r="R61" i="31"/>
  <c r="N47" i="33"/>
  <c r="K72" i="33"/>
  <c r="K84" i="33"/>
  <c r="K52" i="33"/>
  <c r="O8" i="31"/>
  <c r="O16" i="31"/>
  <c r="U88" i="30"/>
  <c r="P33" i="25"/>
  <c r="V93" i="30"/>
  <c r="E93" i="30" s="1"/>
  <c r="Q20" i="25"/>
  <c r="F11" i="40"/>
  <c r="V86" i="30"/>
  <c r="E86" i="30" s="1"/>
  <c r="U14" i="25"/>
  <c r="T92" i="30"/>
  <c r="T96" i="30" s="1"/>
  <c r="T97" i="30" s="1"/>
  <c r="O35" i="25"/>
  <c r="O36" i="25" s="1"/>
  <c r="N27" i="40"/>
  <c r="N92" i="26" s="1"/>
  <c r="R92" i="31"/>
  <c r="N16" i="40"/>
  <c r="M18" i="40"/>
  <c r="M19" i="40" s="1"/>
  <c r="Q89" i="31"/>
  <c r="L31" i="40"/>
  <c r="L32" i="40" s="1"/>
  <c r="Q93" i="31" s="1"/>
  <c r="E88" i="32" l="1"/>
  <c r="E88" i="44"/>
  <c r="E88" i="31"/>
  <c r="E88" i="45"/>
  <c r="E95" i="45"/>
  <c r="E95" i="32"/>
  <c r="E95" i="44"/>
  <c r="E95" i="31"/>
  <c r="M51" i="33"/>
  <c r="M88" i="33"/>
  <c r="M86" i="33"/>
  <c r="M85" i="33"/>
  <c r="O17" i="31"/>
  <c r="S61" i="31"/>
  <c r="O47" i="33"/>
  <c r="N79" i="33"/>
  <c r="N81" i="33" s="1"/>
  <c r="N50" i="33"/>
  <c r="N51" i="33" s="1"/>
  <c r="Q33" i="25"/>
  <c r="U33" i="25" s="1"/>
  <c r="V88" i="30"/>
  <c r="E88" i="30" s="1"/>
  <c r="U92" i="30"/>
  <c r="U96" i="30" s="1"/>
  <c r="U97" i="30" s="1"/>
  <c r="P35" i="25"/>
  <c r="P36" i="25" s="1"/>
  <c r="R11" i="25"/>
  <c r="R14" i="25" s="1"/>
  <c r="R20" i="25" s="1"/>
  <c r="R33" i="25" s="1"/>
  <c r="R35" i="25" s="1"/>
  <c r="R36" i="25" s="1"/>
  <c r="F14" i="40"/>
  <c r="U20" i="25"/>
  <c r="S92" i="31"/>
  <c r="O27" i="40"/>
  <c r="O92" i="26" s="1"/>
  <c r="O16" i="40"/>
  <c r="N18" i="40"/>
  <c r="N19" i="40" s="1"/>
  <c r="R89" i="31"/>
  <c r="M31" i="40"/>
  <c r="M32" i="40" s="1"/>
  <c r="R93" i="31" s="1"/>
  <c r="E90" i="45" l="1"/>
  <c r="E90" i="32"/>
  <c r="E90" i="44"/>
  <c r="E90" i="31"/>
  <c r="O79" i="33"/>
  <c r="O81" i="33" s="1"/>
  <c r="O50" i="33"/>
  <c r="O51" i="33" s="1"/>
  <c r="Q16" i="31"/>
  <c r="Q8" i="31"/>
  <c r="M52" i="33"/>
  <c r="M84" i="33"/>
  <c r="M72" i="33"/>
  <c r="T61" i="31"/>
  <c r="P47" i="33"/>
  <c r="R8" i="31"/>
  <c r="N52" i="33"/>
  <c r="R16" i="31"/>
  <c r="N84" i="33"/>
  <c r="N72" i="33"/>
  <c r="R17" i="31" s="1"/>
  <c r="N88" i="33"/>
  <c r="N86" i="33"/>
  <c r="N85" i="33"/>
  <c r="F20" i="40"/>
  <c r="G11" i="40"/>
  <c r="K88" i="31"/>
  <c r="K95" i="31"/>
  <c r="V92" i="30"/>
  <c r="E92" i="30" s="1"/>
  <c r="Q35" i="25"/>
  <c r="Q36" i="25" s="1"/>
  <c r="T92" i="31"/>
  <c r="P27" i="40"/>
  <c r="P92" i="26" s="1"/>
  <c r="P16" i="40"/>
  <c r="O18" i="40"/>
  <c r="O19" i="40" s="1"/>
  <c r="S89" i="31"/>
  <c r="N31" i="40"/>
  <c r="N32" i="40" s="1"/>
  <c r="S93" i="31" s="1"/>
  <c r="E94" i="44" l="1"/>
  <c r="E94" i="31"/>
  <c r="E94" i="45"/>
  <c r="E94" i="32"/>
  <c r="V96" i="30"/>
  <c r="O88" i="33"/>
  <c r="O86" i="33"/>
  <c r="O85" i="33"/>
  <c r="U61" i="31"/>
  <c r="Q47" i="33"/>
  <c r="Q17" i="31"/>
  <c r="P79" i="33"/>
  <c r="P81" i="33" s="1"/>
  <c r="P50" i="33"/>
  <c r="P51" i="33" s="1"/>
  <c r="S16" i="31"/>
  <c r="S8" i="31"/>
  <c r="O52" i="33"/>
  <c r="O84" i="33"/>
  <c r="O72" i="33"/>
  <c r="S17" i="31" s="1"/>
  <c r="G14" i="40"/>
  <c r="S11" i="25"/>
  <c r="S14" i="25" s="1"/>
  <c r="S20" i="25" s="1"/>
  <c r="S33" i="25" s="1"/>
  <c r="S35" i="25" s="1"/>
  <c r="S36" i="25" s="1"/>
  <c r="F33" i="40"/>
  <c r="K90" i="31"/>
  <c r="U92" i="31"/>
  <c r="Q27" i="40"/>
  <c r="Q16" i="40"/>
  <c r="F16" i="41" s="1"/>
  <c r="P18" i="40"/>
  <c r="P19" i="40" s="1"/>
  <c r="T89" i="31"/>
  <c r="O31" i="40"/>
  <c r="O32" i="40" s="1"/>
  <c r="T93" i="31" s="1"/>
  <c r="Q92" i="26" l="1"/>
  <c r="R47" i="33" s="1"/>
  <c r="R79" i="33" s="1"/>
  <c r="R81" i="33" s="1"/>
  <c r="R27" i="40"/>
  <c r="V97" i="30"/>
  <c r="E97" i="30" s="1"/>
  <c r="E96" i="30"/>
  <c r="P85" i="33"/>
  <c r="P86" i="33"/>
  <c r="P88" i="33"/>
  <c r="T16" i="31"/>
  <c r="P52" i="33"/>
  <c r="P72" i="33"/>
  <c r="T17" i="31" s="1"/>
  <c r="T8" i="31"/>
  <c r="P84" i="33"/>
  <c r="Q79" i="33"/>
  <c r="Q81" i="33" s="1"/>
  <c r="Q50" i="33"/>
  <c r="Q51" i="33" s="1"/>
  <c r="F35" i="40"/>
  <c r="F36" i="40" s="1"/>
  <c r="K94" i="31"/>
  <c r="K98" i="31" s="1"/>
  <c r="K99" i="31" s="1"/>
  <c r="G20" i="40"/>
  <c r="H11" i="40"/>
  <c r="L95" i="31"/>
  <c r="L88" i="31"/>
  <c r="V92" i="31"/>
  <c r="F90" i="30" s="1"/>
  <c r="U27" i="40"/>
  <c r="F18" i="41"/>
  <c r="F19" i="41" s="1"/>
  <c r="G16" i="41"/>
  <c r="R16" i="40"/>
  <c r="Q18" i="40"/>
  <c r="Q19" i="40" s="1"/>
  <c r="U89" i="31"/>
  <c r="P31" i="40"/>
  <c r="P32" i="40" s="1"/>
  <c r="U93" i="31" s="1"/>
  <c r="V61" i="31" l="1"/>
  <c r="F61" i="45" s="1"/>
  <c r="R50" i="33"/>
  <c r="R51" i="33" s="1"/>
  <c r="U92" i="26"/>
  <c r="J32" i="3" s="1"/>
  <c r="S27" i="40"/>
  <c r="F27" i="41"/>
  <c r="F91" i="27" s="1"/>
  <c r="F92" i="44"/>
  <c r="F92" i="45"/>
  <c r="F92" i="31"/>
  <c r="F92" i="32"/>
  <c r="E98" i="45"/>
  <c r="E98" i="32"/>
  <c r="E98" i="44"/>
  <c r="E98" i="31"/>
  <c r="E99" i="44"/>
  <c r="E99" i="31"/>
  <c r="E99" i="45"/>
  <c r="E99" i="32"/>
  <c r="V50" i="33"/>
  <c r="R88" i="33"/>
  <c r="R85" i="33"/>
  <c r="R86" i="33"/>
  <c r="Q84" i="33"/>
  <c r="U16" i="31"/>
  <c r="U8" i="31"/>
  <c r="Q72" i="33"/>
  <c r="U17" i="31" s="1"/>
  <c r="Q52" i="33"/>
  <c r="Q85" i="33"/>
  <c r="Q86" i="33"/>
  <c r="Q88" i="33"/>
  <c r="T11" i="25"/>
  <c r="T14" i="25" s="1"/>
  <c r="T20" i="25" s="1"/>
  <c r="T33" i="25" s="1"/>
  <c r="T35" i="25" s="1"/>
  <c r="T36" i="25" s="1"/>
  <c r="H14" i="40"/>
  <c r="L90" i="31"/>
  <c r="G33" i="40"/>
  <c r="R92" i="26"/>
  <c r="S47" i="33" s="1"/>
  <c r="H16" i="41"/>
  <c r="G18" i="41"/>
  <c r="G19" i="41" s="1"/>
  <c r="V89" i="31"/>
  <c r="F87" i="30" s="1"/>
  <c r="U19" i="40"/>
  <c r="R18" i="40"/>
  <c r="R19" i="40" s="1"/>
  <c r="S16" i="40"/>
  <c r="Q31" i="40"/>
  <c r="Q32" i="40" s="1"/>
  <c r="V93" i="31" s="1"/>
  <c r="F91" i="30" s="1"/>
  <c r="F61" i="32" l="1"/>
  <c r="F31" i="41"/>
  <c r="F32" i="41" s="1"/>
  <c r="K93" i="32" s="1"/>
  <c r="F61" i="31"/>
  <c r="F60" i="30"/>
  <c r="F61" i="44"/>
  <c r="K92" i="32"/>
  <c r="G47" i="37"/>
  <c r="K61" i="32"/>
  <c r="T27" i="40"/>
  <c r="H27" i="41" s="1"/>
  <c r="G27" i="41"/>
  <c r="G91" i="27" s="1"/>
  <c r="F93" i="44"/>
  <c r="F93" i="32"/>
  <c r="F93" i="45"/>
  <c r="F93" i="31"/>
  <c r="F89" i="45"/>
  <c r="F89" i="32"/>
  <c r="F89" i="44"/>
  <c r="F89" i="31"/>
  <c r="S79" i="33"/>
  <c r="S81" i="33" s="1"/>
  <c r="S50" i="33"/>
  <c r="S51" i="33" s="1"/>
  <c r="V8" i="31"/>
  <c r="R84" i="33"/>
  <c r="V16" i="31"/>
  <c r="R52" i="33"/>
  <c r="R72" i="33"/>
  <c r="V51" i="33"/>
  <c r="M95" i="31"/>
  <c r="M88" i="31"/>
  <c r="H20" i="40"/>
  <c r="I11" i="40"/>
  <c r="I14" i="40" s="1"/>
  <c r="L94" i="31"/>
  <c r="L98" i="31" s="1"/>
  <c r="L99" i="31" s="1"/>
  <c r="G35" i="40"/>
  <c r="G36" i="40" s="1"/>
  <c r="S92" i="26"/>
  <c r="T47" i="33" s="1"/>
  <c r="H18" i="41"/>
  <c r="H19" i="41" s="1"/>
  <c r="I16" i="41"/>
  <c r="S18" i="40"/>
  <c r="S19" i="40" s="1"/>
  <c r="T16" i="40"/>
  <c r="T18" i="40" s="1"/>
  <c r="T19" i="40" s="1"/>
  <c r="R31" i="40"/>
  <c r="R32" i="40" s="1"/>
  <c r="H47" i="37" l="1"/>
  <c r="L61" i="32"/>
  <c r="H91" i="27"/>
  <c r="I27" i="41"/>
  <c r="G31" i="41"/>
  <c r="G32" i="41" s="1"/>
  <c r="L93" i="32" s="1"/>
  <c r="L92" i="32"/>
  <c r="G79" i="37"/>
  <c r="G81" i="37" s="1"/>
  <c r="G50" i="37"/>
  <c r="T79" i="33"/>
  <c r="T81" i="33" s="1"/>
  <c r="T50" i="33"/>
  <c r="T51" i="33" s="1"/>
  <c r="F8" i="45"/>
  <c r="F8" i="30"/>
  <c r="F8" i="44"/>
  <c r="F8" i="32"/>
  <c r="F8" i="31"/>
  <c r="S84" i="33"/>
  <c r="S72" i="33"/>
  <c r="S86" i="33"/>
  <c r="S88" i="33"/>
  <c r="S85" i="33"/>
  <c r="F16" i="44"/>
  <c r="F16" i="31"/>
  <c r="F16" i="30"/>
  <c r="F16" i="45"/>
  <c r="F16" i="32"/>
  <c r="V17" i="31"/>
  <c r="V72" i="33"/>
  <c r="N88" i="31"/>
  <c r="N95" i="31"/>
  <c r="J11" i="40"/>
  <c r="J14" i="40" s="1"/>
  <c r="I20" i="40"/>
  <c r="M90" i="31"/>
  <c r="H33" i="40"/>
  <c r="H31" i="41"/>
  <c r="H32" i="41" s="1"/>
  <c r="M93" i="32" s="1"/>
  <c r="T92" i="26"/>
  <c r="U47" i="33" s="1"/>
  <c r="M92" i="32"/>
  <c r="I18" i="41"/>
  <c r="I19" i="41" s="1"/>
  <c r="J16" i="41"/>
  <c r="S31" i="40"/>
  <c r="S32" i="40" s="1"/>
  <c r="K89" i="32"/>
  <c r="G85" i="37" l="1"/>
  <c r="G88" i="37"/>
  <c r="G72" i="37"/>
  <c r="G86" i="37"/>
  <c r="I91" i="27"/>
  <c r="J27" i="41"/>
  <c r="I47" i="37"/>
  <c r="M61" i="32"/>
  <c r="G51" i="37"/>
  <c r="H79" i="37"/>
  <c r="H81" i="37" s="1"/>
  <c r="H50" i="37"/>
  <c r="H51" i="37" s="1"/>
  <c r="F17" i="31"/>
  <c r="F17" i="32"/>
  <c r="F17" i="45"/>
  <c r="F17" i="30"/>
  <c r="F17" i="44"/>
  <c r="T84" i="33"/>
  <c r="T72" i="33"/>
  <c r="U79" i="33"/>
  <c r="U81" i="33" s="1"/>
  <c r="U50" i="33"/>
  <c r="U51" i="33" s="1"/>
  <c r="T31" i="40"/>
  <c r="T32" i="40" s="1"/>
  <c r="T85" i="33"/>
  <c r="T86" i="33"/>
  <c r="T88" i="33"/>
  <c r="M94" i="31"/>
  <c r="M98" i="31" s="1"/>
  <c r="M99" i="31" s="1"/>
  <c r="H35" i="40"/>
  <c r="H36" i="40" s="1"/>
  <c r="N90" i="31"/>
  <c r="I33" i="40"/>
  <c r="O95" i="31"/>
  <c r="O88" i="31"/>
  <c r="K11" i="40"/>
  <c r="K14" i="40" s="1"/>
  <c r="J20" i="40"/>
  <c r="I31" i="41"/>
  <c r="I32" i="41" s="1"/>
  <c r="N93" i="32" s="1"/>
  <c r="N92" i="32"/>
  <c r="J18" i="41"/>
  <c r="J19" i="41" s="1"/>
  <c r="K16" i="41"/>
  <c r="I79" i="37" l="1"/>
  <c r="I81" i="37" s="1"/>
  <c r="I50" i="37"/>
  <c r="I51" i="37" s="1"/>
  <c r="J91" i="27"/>
  <c r="K27" i="41"/>
  <c r="K17" i="32"/>
  <c r="H72" i="37"/>
  <c r="L17" i="32" s="1"/>
  <c r="H84" i="37"/>
  <c r="H52" i="37"/>
  <c r="T52" i="33" s="1"/>
  <c r="L8" i="32"/>
  <c r="L16" i="32"/>
  <c r="J47" i="37"/>
  <c r="N61" i="32"/>
  <c r="H88" i="37"/>
  <c r="H86" i="37"/>
  <c r="H85" i="37"/>
  <c r="K8" i="32"/>
  <c r="G84" i="37"/>
  <c r="G52" i="37"/>
  <c r="S52" i="33" s="1"/>
  <c r="U85" i="33"/>
  <c r="U86" i="33"/>
  <c r="U88" i="33"/>
  <c r="U72" i="33"/>
  <c r="U84" i="33"/>
  <c r="O90" i="31"/>
  <c r="J33" i="40"/>
  <c r="K20" i="40"/>
  <c r="P95" i="31"/>
  <c r="P88" i="31"/>
  <c r="L11" i="40"/>
  <c r="L14" i="40" s="1"/>
  <c r="I35" i="40"/>
  <c r="I36" i="40" s="1"/>
  <c r="N94" i="31"/>
  <c r="N98" i="31" s="1"/>
  <c r="N99" i="31" s="1"/>
  <c r="J31" i="41"/>
  <c r="J32" i="41" s="1"/>
  <c r="O93" i="32" s="1"/>
  <c r="O92" i="32"/>
  <c r="L16" i="41"/>
  <c r="K18" i="41"/>
  <c r="K19" i="41" s="1"/>
  <c r="L89" i="32"/>
  <c r="M89" i="32"/>
  <c r="L27" i="41" l="1"/>
  <c r="K91" i="27"/>
  <c r="K47" i="37"/>
  <c r="O61" i="32"/>
  <c r="M8" i="32"/>
  <c r="I84" i="37"/>
  <c r="I72" i="37"/>
  <c r="M17" i="32" s="1"/>
  <c r="M16" i="32"/>
  <c r="I52" i="37"/>
  <c r="U52" i="33" s="1"/>
  <c r="J79" i="37"/>
  <c r="J81" i="37" s="1"/>
  <c r="J50" i="37"/>
  <c r="I88" i="37"/>
  <c r="I85" i="37"/>
  <c r="I86" i="37"/>
  <c r="O94" i="31"/>
  <c r="O98" i="31" s="1"/>
  <c r="O99" i="31" s="1"/>
  <c r="J35" i="40"/>
  <c r="J36" i="40" s="1"/>
  <c r="L20" i="40"/>
  <c r="Q95" i="31"/>
  <c r="M11" i="40"/>
  <c r="M14" i="40" s="1"/>
  <c r="Q88" i="31"/>
  <c r="K33" i="40"/>
  <c r="P90" i="31"/>
  <c r="K31" i="41"/>
  <c r="K32" i="41" s="1"/>
  <c r="P93" i="32" s="1"/>
  <c r="P92" i="32"/>
  <c r="M16" i="41"/>
  <c r="L18" i="41"/>
  <c r="L19" i="41" s="1"/>
  <c r="N89" i="32"/>
  <c r="J51" i="37" l="1"/>
  <c r="L47" i="37"/>
  <c r="P61" i="32"/>
  <c r="K79" i="37"/>
  <c r="K81" i="37" s="1"/>
  <c r="K50" i="37"/>
  <c r="K51" i="37" s="1"/>
  <c r="J85" i="37"/>
  <c r="J88" i="37"/>
  <c r="J86" i="37"/>
  <c r="M27" i="41"/>
  <c r="L91" i="27"/>
  <c r="M20" i="40"/>
  <c r="R95" i="31"/>
  <c r="N11" i="40"/>
  <c r="N14" i="40" s="1"/>
  <c r="R88" i="31"/>
  <c r="P94" i="31"/>
  <c r="P98" i="31" s="1"/>
  <c r="P99" i="31" s="1"/>
  <c r="K35" i="40"/>
  <c r="K36" i="40" s="1"/>
  <c r="L33" i="40"/>
  <c r="Q90" i="31"/>
  <c r="L31" i="41"/>
  <c r="L32" i="41" s="1"/>
  <c r="Q93" i="32" s="1"/>
  <c r="Q92" i="32"/>
  <c r="M18" i="41"/>
  <c r="M19" i="41" s="1"/>
  <c r="N16" i="41"/>
  <c r="O89" i="32"/>
  <c r="N27" i="41" l="1"/>
  <c r="M91" i="27"/>
  <c r="L79" i="37"/>
  <c r="L81" i="37" s="1"/>
  <c r="L50" i="37"/>
  <c r="L51" i="37" s="1"/>
  <c r="O16" i="32"/>
  <c r="K52" i="37"/>
  <c r="O8" i="32"/>
  <c r="K72" i="37"/>
  <c r="O17" i="32" s="1"/>
  <c r="K84" i="37"/>
  <c r="K88" i="37"/>
  <c r="K85" i="37"/>
  <c r="K86" i="37"/>
  <c r="M47" i="37"/>
  <c r="Q61" i="32"/>
  <c r="N8" i="32"/>
  <c r="J84" i="37"/>
  <c r="J72" i="37"/>
  <c r="N16" i="32"/>
  <c r="J52" i="37"/>
  <c r="L35" i="40"/>
  <c r="L36" i="40" s="1"/>
  <c r="Q94" i="31"/>
  <c r="Q98" i="31" s="1"/>
  <c r="Q99" i="31" s="1"/>
  <c r="S88" i="31"/>
  <c r="O11" i="40"/>
  <c r="O14" i="40" s="1"/>
  <c r="S95" i="31"/>
  <c r="N20" i="40"/>
  <c r="M33" i="40"/>
  <c r="R90" i="31"/>
  <c r="M31" i="41"/>
  <c r="M32" i="41" s="1"/>
  <c r="R93" i="32" s="1"/>
  <c r="R92" i="32"/>
  <c r="N18" i="41"/>
  <c r="N19" i="41" s="1"/>
  <c r="O16" i="41"/>
  <c r="P89" i="32"/>
  <c r="M79" i="37" l="1"/>
  <c r="M81" i="37" s="1"/>
  <c r="M50" i="37"/>
  <c r="L52" i="37"/>
  <c r="P16" i="32"/>
  <c r="P8" i="32"/>
  <c r="L72" i="37"/>
  <c r="P17" i="32" s="1"/>
  <c r="L84" i="37"/>
  <c r="L88" i="37"/>
  <c r="L85" i="37"/>
  <c r="L86" i="37"/>
  <c r="N17" i="32"/>
  <c r="N47" i="37"/>
  <c r="R61" i="32"/>
  <c r="O27" i="41"/>
  <c r="N91" i="27"/>
  <c r="R94" i="31"/>
  <c r="R98" i="31" s="1"/>
  <c r="R99" i="31" s="1"/>
  <c r="M35" i="40"/>
  <c r="M36" i="40" s="1"/>
  <c r="S90" i="31"/>
  <c r="N33" i="40"/>
  <c r="T88" i="31"/>
  <c r="P11" i="40"/>
  <c r="P14" i="40" s="1"/>
  <c r="T95" i="31"/>
  <c r="O20" i="40"/>
  <c r="N31" i="41"/>
  <c r="N32" i="41" s="1"/>
  <c r="S93" i="32" s="1"/>
  <c r="S92" i="32"/>
  <c r="P16" i="41"/>
  <c r="O18" i="41"/>
  <c r="O19" i="41" s="1"/>
  <c r="Q89" i="32"/>
  <c r="P27" i="41" l="1"/>
  <c r="O91" i="27"/>
  <c r="N79" i="37"/>
  <c r="N81" i="37" s="1"/>
  <c r="N50" i="37"/>
  <c r="N51" i="37" s="1"/>
  <c r="M51" i="37"/>
  <c r="O47" i="37"/>
  <c r="S61" i="32"/>
  <c r="M86" i="37"/>
  <c r="M88" i="37"/>
  <c r="M85" i="37"/>
  <c r="N35" i="40"/>
  <c r="N36" i="40" s="1"/>
  <c r="S94" i="31"/>
  <c r="S98" i="31" s="1"/>
  <c r="S99" i="31" s="1"/>
  <c r="T90" i="31"/>
  <c r="O33" i="40"/>
  <c r="U88" i="31"/>
  <c r="Q11" i="40"/>
  <c r="Q14" i="40" s="1"/>
  <c r="P20" i="40"/>
  <c r="U95" i="31"/>
  <c r="O31" i="41"/>
  <c r="O32" i="41" s="1"/>
  <c r="T93" i="32" s="1"/>
  <c r="T92" i="32"/>
  <c r="P18" i="41"/>
  <c r="P19" i="41" s="1"/>
  <c r="Q16" i="41"/>
  <c r="Q18" i="41" s="1"/>
  <c r="Q19" i="41" s="1"/>
  <c r="Q92" i="44"/>
  <c r="R89" i="32"/>
  <c r="M84" i="37" l="1"/>
  <c r="Q16" i="32"/>
  <c r="Q8" i="32"/>
  <c r="M52" i="37"/>
  <c r="M72" i="37"/>
  <c r="Q17" i="32" s="1"/>
  <c r="N88" i="37"/>
  <c r="N85" i="37"/>
  <c r="N86" i="37"/>
  <c r="O79" i="37"/>
  <c r="O81" i="37" s="1"/>
  <c r="O50" i="37"/>
  <c r="O51" i="37" s="1"/>
  <c r="N72" i="37"/>
  <c r="R17" i="32" s="1"/>
  <c r="N84" i="37"/>
  <c r="N52" i="37"/>
  <c r="R8" i="32"/>
  <c r="R16" i="32"/>
  <c r="P47" i="37"/>
  <c r="T61" i="32"/>
  <c r="Q27" i="41"/>
  <c r="P91" i="27"/>
  <c r="P33" i="40"/>
  <c r="U90" i="31"/>
  <c r="F11" i="41"/>
  <c r="V88" i="31"/>
  <c r="F86" i="30" s="1"/>
  <c r="Q20" i="40"/>
  <c r="V95" i="31"/>
  <c r="F93" i="30" s="1"/>
  <c r="T94" i="31"/>
  <c r="T98" i="31" s="1"/>
  <c r="T99" i="31" s="1"/>
  <c r="O35" i="40"/>
  <c r="O36" i="40" s="1"/>
  <c r="U14" i="40"/>
  <c r="P31" i="41"/>
  <c r="P32" i="41" s="1"/>
  <c r="U93" i="32" s="1"/>
  <c r="U92" i="32"/>
  <c r="U19" i="41"/>
  <c r="R92" i="44"/>
  <c r="S89" i="32"/>
  <c r="Q47" i="37" l="1"/>
  <c r="U61" i="32"/>
  <c r="R27" i="41"/>
  <c r="Q91" i="27"/>
  <c r="O72" i="37"/>
  <c r="S17" i="32" s="1"/>
  <c r="S16" i="32"/>
  <c r="O52" i="37"/>
  <c r="O84" i="37"/>
  <c r="S8" i="32"/>
  <c r="O85" i="37"/>
  <c r="O86" i="37"/>
  <c r="O88" i="37"/>
  <c r="P79" i="37"/>
  <c r="P81" i="37" s="1"/>
  <c r="P50" i="37"/>
  <c r="P51" i="37" s="1"/>
  <c r="F95" i="44"/>
  <c r="F95" i="31"/>
  <c r="F95" i="45"/>
  <c r="F95" i="32"/>
  <c r="F88" i="45"/>
  <c r="F88" i="32"/>
  <c r="F88" i="44"/>
  <c r="F88" i="31"/>
  <c r="Q33" i="40"/>
  <c r="V90" i="31"/>
  <c r="F88" i="30" s="1"/>
  <c r="F14" i="41"/>
  <c r="R11" i="40"/>
  <c r="R14" i="40" s="1"/>
  <c r="R20" i="40" s="1"/>
  <c r="R33" i="40" s="1"/>
  <c r="R35" i="40" s="1"/>
  <c r="R36" i="40" s="1"/>
  <c r="U20" i="40"/>
  <c r="P35" i="40"/>
  <c r="P36" i="40" s="1"/>
  <c r="U94" i="31"/>
  <c r="U98" i="31" s="1"/>
  <c r="U99" i="31" s="1"/>
  <c r="Q31" i="41"/>
  <c r="Q32" i="41" s="1"/>
  <c r="V93" i="32" s="1"/>
  <c r="G91" i="30" s="1"/>
  <c r="V92" i="32"/>
  <c r="G90" i="30" s="1"/>
  <c r="U27" i="41"/>
  <c r="S92" i="44"/>
  <c r="T89" i="32"/>
  <c r="R47" i="37" l="1"/>
  <c r="V61" i="32"/>
  <c r="U91" i="27"/>
  <c r="L32" i="3" s="1"/>
  <c r="G92" i="32"/>
  <c r="G92" i="44"/>
  <c r="G92" i="45"/>
  <c r="G92" i="31"/>
  <c r="P84" i="37"/>
  <c r="T16" i="32"/>
  <c r="P72" i="37"/>
  <c r="T17" i="32" s="1"/>
  <c r="T8" i="32"/>
  <c r="P52" i="37"/>
  <c r="S27" i="41"/>
  <c r="F27" i="42"/>
  <c r="F89" i="28" s="1"/>
  <c r="R91" i="27"/>
  <c r="S47" i="37" s="1"/>
  <c r="P85" i="37"/>
  <c r="P86" i="37"/>
  <c r="P88" i="37"/>
  <c r="Q79" i="37"/>
  <c r="Q81" i="37" s="1"/>
  <c r="Q50" i="37"/>
  <c r="Q51" i="37" s="1"/>
  <c r="G93" i="31"/>
  <c r="G93" i="45"/>
  <c r="G93" i="32"/>
  <c r="G93" i="44"/>
  <c r="F90" i="45"/>
  <c r="F90" i="32"/>
  <c r="F90" i="31"/>
  <c r="F90" i="44"/>
  <c r="F20" i="41"/>
  <c r="G11" i="41"/>
  <c r="K88" i="32"/>
  <c r="K95" i="32"/>
  <c r="V94" i="31"/>
  <c r="F92" i="30" s="1"/>
  <c r="Q35" i="40"/>
  <c r="Q36" i="40" s="1"/>
  <c r="U33" i="40"/>
  <c r="R31" i="41"/>
  <c r="R32" i="41" s="1"/>
  <c r="T92" i="44"/>
  <c r="U89" i="32"/>
  <c r="V89" i="32"/>
  <c r="G87" i="30" s="1"/>
  <c r="F16" i="42"/>
  <c r="R16" i="41" s="1"/>
  <c r="G27" i="42" l="1"/>
  <c r="G89" i="28" s="1"/>
  <c r="H47" i="38" s="1"/>
  <c r="F31" i="42"/>
  <c r="F32" i="42" s="1"/>
  <c r="K93" i="44" s="1"/>
  <c r="G47" i="38"/>
  <c r="K61" i="44"/>
  <c r="U16" i="32"/>
  <c r="Q72" i="37"/>
  <c r="U17" i="32" s="1"/>
  <c r="Q52" i="37"/>
  <c r="U8" i="32"/>
  <c r="Q84" i="37"/>
  <c r="G61" i="45"/>
  <c r="G60" i="30"/>
  <c r="G61" i="44"/>
  <c r="G61" i="32"/>
  <c r="G61" i="31"/>
  <c r="S79" i="37"/>
  <c r="S81" i="37" s="1"/>
  <c r="S50" i="37"/>
  <c r="S51" i="37" s="1"/>
  <c r="K92" i="44"/>
  <c r="T27" i="41"/>
  <c r="T91" i="27" s="1"/>
  <c r="U47" i="37" s="1"/>
  <c r="S91" i="27"/>
  <c r="T47" i="37" s="1"/>
  <c r="Q85" i="37"/>
  <c r="Q86" i="37"/>
  <c r="Q88" i="37"/>
  <c r="R79" i="37"/>
  <c r="R81" i="37" s="1"/>
  <c r="R50" i="37"/>
  <c r="G89" i="45"/>
  <c r="G89" i="32"/>
  <c r="G89" i="44"/>
  <c r="G89" i="31"/>
  <c r="F94" i="44"/>
  <c r="F94" i="31"/>
  <c r="F94" i="32"/>
  <c r="F94" i="45"/>
  <c r="V98" i="31"/>
  <c r="G14" i="41"/>
  <c r="S11" i="40"/>
  <c r="S14" i="40" s="1"/>
  <c r="S20" i="40" s="1"/>
  <c r="S33" i="40" s="1"/>
  <c r="S35" i="40" s="1"/>
  <c r="S36" i="40" s="1"/>
  <c r="F33" i="41"/>
  <c r="K90" i="32"/>
  <c r="S31" i="41"/>
  <c r="S32" i="41" s="1"/>
  <c r="S16" i="41"/>
  <c r="R18" i="41"/>
  <c r="R19" i="41" s="1"/>
  <c r="U92" i="44"/>
  <c r="F18" i="42"/>
  <c r="F19" i="42" s="1"/>
  <c r="K89" i="44" s="1"/>
  <c r="G16" i="42"/>
  <c r="L92" i="44" l="1"/>
  <c r="G31" i="42"/>
  <c r="G32" i="42" s="1"/>
  <c r="L93" i="44" s="1"/>
  <c r="L61" i="44"/>
  <c r="H27" i="42"/>
  <c r="M92" i="44" s="1"/>
  <c r="U79" i="37"/>
  <c r="U81" i="37" s="1"/>
  <c r="U50" i="37"/>
  <c r="U51" i="37" s="1"/>
  <c r="T79" i="37"/>
  <c r="T81" i="37" s="1"/>
  <c r="T50" i="37"/>
  <c r="T51" i="37" s="1"/>
  <c r="H79" i="38"/>
  <c r="H81" i="38" s="1"/>
  <c r="H50" i="38"/>
  <c r="H51" i="38" s="1"/>
  <c r="S72" i="37"/>
  <c r="S84" i="37"/>
  <c r="G79" i="38"/>
  <c r="G81" i="38" s="1"/>
  <c r="G50" i="38"/>
  <c r="R86" i="37"/>
  <c r="R88" i="37"/>
  <c r="R85" i="37"/>
  <c r="S86" i="37"/>
  <c r="S85" i="37"/>
  <c r="S88" i="37"/>
  <c r="R51" i="37"/>
  <c r="V50" i="37"/>
  <c r="V99" i="31"/>
  <c r="F97" i="30" s="1"/>
  <c r="F96" i="30"/>
  <c r="F35" i="41"/>
  <c r="F36" i="41" s="1"/>
  <c r="K94" i="32"/>
  <c r="K98" i="32" s="1"/>
  <c r="K99" i="32" s="1"/>
  <c r="H11" i="41"/>
  <c r="G20" i="41"/>
  <c r="L95" i="32"/>
  <c r="L88" i="32"/>
  <c r="T31" i="41"/>
  <c r="T32" i="41" s="1"/>
  <c r="T16" i="41"/>
  <c r="T18" i="41" s="1"/>
  <c r="T19" i="41" s="1"/>
  <c r="S18" i="41"/>
  <c r="S19" i="41" s="1"/>
  <c r="V92" i="44"/>
  <c r="H16" i="42"/>
  <c r="G18" i="42"/>
  <c r="G19" i="42" s="1"/>
  <c r="H31" i="42"/>
  <c r="H32" i="42" s="1"/>
  <c r="M93" i="44" s="1"/>
  <c r="H89" i="28" l="1"/>
  <c r="I27" i="42"/>
  <c r="J27" i="42" s="1"/>
  <c r="H85" i="38"/>
  <c r="H88" i="38"/>
  <c r="H86" i="38"/>
  <c r="V8" i="32"/>
  <c r="R72" i="37"/>
  <c r="R52" i="37"/>
  <c r="V16" i="32"/>
  <c r="R84" i="37"/>
  <c r="V51" i="37"/>
  <c r="T84" i="37"/>
  <c r="T72" i="37"/>
  <c r="I47" i="38"/>
  <c r="M61" i="44"/>
  <c r="T88" i="37"/>
  <c r="T86" i="37"/>
  <c r="T85" i="37"/>
  <c r="U84" i="37"/>
  <c r="U72" i="37"/>
  <c r="L8" i="44"/>
  <c r="H72" i="38"/>
  <c r="L17" i="44" s="1"/>
  <c r="H84" i="38"/>
  <c r="H52" i="38"/>
  <c r="T52" i="37" s="1"/>
  <c r="L16" i="44"/>
  <c r="I89" i="28"/>
  <c r="G51" i="38"/>
  <c r="G85" i="38"/>
  <c r="G86" i="38"/>
  <c r="G88" i="38"/>
  <c r="G72" i="38"/>
  <c r="U85" i="37"/>
  <c r="U86" i="37"/>
  <c r="U88" i="37"/>
  <c r="F98" i="45"/>
  <c r="F98" i="32"/>
  <c r="F98" i="44"/>
  <c r="F98" i="31"/>
  <c r="F99" i="32"/>
  <c r="F99" i="44"/>
  <c r="F99" i="31"/>
  <c r="F99" i="45"/>
  <c r="G33" i="41"/>
  <c r="L90" i="32"/>
  <c r="H14" i="41"/>
  <c r="T11" i="40"/>
  <c r="T14" i="40" s="1"/>
  <c r="T20" i="40" s="1"/>
  <c r="T33" i="40" s="1"/>
  <c r="T35" i="40" s="1"/>
  <c r="T36" i="40" s="1"/>
  <c r="K92" i="45"/>
  <c r="F31" i="43"/>
  <c r="F32" i="43" s="1"/>
  <c r="K93" i="45" s="1"/>
  <c r="L89" i="44"/>
  <c r="H18" i="42"/>
  <c r="H19" i="42" s="1"/>
  <c r="I16" i="42"/>
  <c r="I31" i="42" l="1"/>
  <c r="I32" i="42" s="1"/>
  <c r="N93" i="44" s="1"/>
  <c r="N92" i="44"/>
  <c r="G16" i="32"/>
  <c r="G16" i="45"/>
  <c r="G16" i="31"/>
  <c r="G16" i="44"/>
  <c r="G16" i="30"/>
  <c r="V17" i="32"/>
  <c r="V72" i="37"/>
  <c r="I79" i="38"/>
  <c r="I81" i="38" s="1"/>
  <c r="I50" i="38"/>
  <c r="G8" i="44"/>
  <c r="G8" i="45"/>
  <c r="G8" i="32"/>
  <c r="G8" i="30"/>
  <c r="G8" i="31"/>
  <c r="K8" i="44"/>
  <c r="G84" i="38"/>
  <c r="G52" i="38"/>
  <c r="S52" i="37" s="1"/>
  <c r="J89" i="28"/>
  <c r="K27" i="42"/>
  <c r="O92" i="44"/>
  <c r="K17" i="44"/>
  <c r="J47" i="38"/>
  <c r="N61" i="44"/>
  <c r="I11" i="41"/>
  <c r="I14" i="41" s="1"/>
  <c r="H20" i="41"/>
  <c r="M88" i="32"/>
  <c r="M95" i="32"/>
  <c r="G35" i="41"/>
  <c r="G36" i="41" s="1"/>
  <c r="L94" i="32"/>
  <c r="L98" i="32" s="1"/>
  <c r="L99" i="32" s="1"/>
  <c r="G31" i="43"/>
  <c r="G32" i="43" s="1"/>
  <c r="L93" i="45" s="1"/>
  <c r="L92" i="45"/>
  <c r="M89" i="44"/>
  <c r="J16" i="42"/>
  <c r="I18" i="42"/>
  <c r="I19" i="42" s="1"/>
  <c r="J31" i="42"/>
  <c r="J32" i="42" s="1"/>
  <c r="O93" i="44" s="1"/>
  <c r="I85" i="38" l="1"/>
  <c r="I86" i="38"/>
  <c r="I88" i="38"/>
  <c r="J79" i="38"/>
  <c r="J81" i="38" s="1"/>
  <c r="J50" i="38"/>
  <c r="J51" i="38" s="1"/>
  <c r="G17" i="44"/>
  <c r="G17" i="32"/>
  <c r="G17" i="30"/>
  <c r="G17" i="45"/>
  <c r="G17" i="31"/>
  <c r="K47" i="38"/>
  <c r="O61" i="44"/>
  <c r="K89" i="28"/>
  <c r="U89" i="28" s="1"/>
  <c r="N32" i="3" s="1"/>
  <c r="P92" i="44"/>
  <c r="U27" i="42"/>
  <c r="I51" i="38"/>
  <c r="H33" i="41"/>
  <c r="M90" i="32"/>
  <c r="J11" i="41"/>
  <c r="J14" i="41" s="1"/>
  <c r="I20" i="41"/>
  <c r="N88" i="32"/>
  <c r="N95" i="32"/>
  <c r="M92" i="45"/>
  <c r="H31" i="43"/>
  <c r="H32" i="43" s="1"/>
  <c r="M93" i="45" s="1"/>
  <c r="N89" i="44"/>
  <c r="K16" i="42"/>
  <c r="J18" i="42"/>
  <c r="J19" i="42" s="1"/>
  <c r="O89" i="44" s="1"/>
  <c r="K31" i="42"/>
  <c r="K32" i="42" s="1"/>
  <c r="P93" i="44" s="1"/>
  <c r="K79" i="38" l="1"/>
  <c r="K81" i="38" s="1"/>
  <c r="K50" i="38"/>
  <c r="K51" i="38" s="1"/>
  <c r="L47" i="38"/>
  <c r="P61" i="44"/>
  <c r="J52" i="38"/>
  <c r="N16" i="44"/>
  <c r="J84" i="38"/>
  <c r="N8" i="44"/>
  <c r="J72" i="38"/>
  <c r="N17" i="44" s="1"/>
  <c r="J86" i="38"/>
  <c r="J85" i="38"/>
  <c r="J88" i="38"/>
  <c r="M8" i="44"/>
  <c r="I72" i="38"/>
  <c r="M16" i="44"/>
  <c r="I84" i="38"/>
  <c r="I52" i="38"/>
  <c r="U52" i="37" s="1"/>
  <c r="I33" i="41"/>
  <c r="N90" i="32"/>
  <c r="K11" i="41"/>
  <c r="K14" i="41" s="1"/>
  <c r="J20" i="41"/>
  <c r="O95" i="32"/>
  <c r="O88" i="32"/>
  <c r="H35" i="41"/>
  <c r="H36" i="41" s="1"/>
  <c r="M94" i="32"/>
  <c r="M98" i="32" s="1"/>
  <c r="M99" i="32" s="1"/>
  <c r="I31" i="43"/>
  <c r="I32" i="43" s="1"/>
  <c r="N93" i="45" s="1"/>
  <c r="N92" i="45"/>
  <c r="K18" i="42"/>
  <c r="K19" i="42" s="1"/>
  <c r="L16" i="42"/>
  <c r="L31" i="42"/>
  <c r="L32" i="42" s="1"/>
  <c r="Q93" i="44" s="1"/>
  <c r="M17" i="44" l="1"/>
  <c r="L79" i="38"/>
  <c r="L81" i="38" s="1"/>
  <c r="L50" i="38"/>
  <c r="O16" i="44"/>
  <c r="O8" i="44"/>
  <c r="K52" i="38"/>
  <c r="K72" i="38"/>
  <c r="O17" i="44" s="1"/>
  <c r="K84" i="38"/>
  <c r="K85" i="38"/>
  <c r="K88" i="38"/>
  <c r="K86" i="38"/>
  <c r="J33" i="41"/>
  <c r="O90" i="32"/>
  <c r="K20" i="41"/>
  <c r="L11" i="41"/>
  <c r="L14" i="41" s="1"/>
  <c r="P88" i="32"/>
  <c r="P95" i="32"/>
  <c r="I35" i="41"/>
  <c r="I36" i="41" s="1"/>
  <c r="N94" i="32"/>
  <c r="N98" i="32" s="1"/>
  <c r="N99" i="32" s="1"/>
  <c r="J31" i="43"/>
  <c r="J32" i="43" s="1"/>
  <c r="O93" i="45" s="1"/>
  <c r="O92" i="45"/>
  <c r="P89" i="44"/>
  <c r="M16" i="42"/>
  <c r="L18" i="42"/>
  <c r="L19" i="42" s="1"/>
  <c r="M31" i="42"/>
  <c r="M32" i="42" s="1"/>
  <c r="R93" i="44" s="1"/>
  <c r="L88" i="38" l="1"/>
  <c r="L86" i="38"/>
  <c r="L85" i="38"/>
  <c r="L51" i="38"/>
  <c r="V50" i="38"/>
  <c r="L20" i="41"/>
  <c r="M11" i="41"/>
  <c r="M14" i="41" s="1"/>
  <c r="Q95" i="32"/>
  <c r="Q88" i="32"/>
  <c r="K33" i="41"/>
  <c r="P90" i="32"/>
  <c r="J35" i="41"/>
  <c r="J36" i="41" s="1"/>
  <c r="O94" i="32"/>
  <c r="O98" i="32" s="1"/>
  <c r="O99" i="32" s="1"/>
  <c r="K31" i="43"/>
  <c r="K32" i="43" s="1"/>
  <c r="P93" i="45" s="1"/>
  <c r="P92" i="45"/>
  <c r="Q89" i="44"/>
  <c r="N16" i="42"/>
  <c r="M18" i="42"/>
  <c r="M19" i="42" s="1"/>
  <c r="N31" i="43"/>
  <c r="N31" i="42"/>
  <c r="N32" i="42" s="1"/>
  <c r="S93" i="44" s="1"/>
  <c r="L52" i="38" l="1"/>
  <c r="P8" i="44"/>
  <c r="P16" i="44"/>
  <c r="L84" i="38"/>
  <c r="L72" i="38"/>
  <c r="V51" i="38"/>
  <c r="N11" i="41"/>
  <c r="N14" i="41" s="1"/>
  <c r="M20" i="41"/>
  <c r="R88" i="32"/>
  <c r="R95" i="32"/>
  <c r="K35" i="41"/>
  <c r="K36" i="41" s="1"/>
  <c r="P94" i="32"/>
  <c r="P98" i="32" s="1"/>
  <c r="P99" i="32" s="1"/>
  <c r="L33" i="41"/>
  <c r="Q90" i="32"/>
  <c r="U27" i="43"/>
  <c r="L31" i="43"/>
  <c r="L32" i="43" s="1"/>
  <c r="Q93" i="45" s="1"/>
  <c r="Q92" i="45"/>
  <c r="R89" i="44"/>
  <c r="O16" i="42"/>
  <c r="N18" i="42"/>
  <c r="N19" i="42" s="1"/>
  <c r="O31" i="42"/>
  <c r="O31" i="43"/>
  <c r="P17" i="44" l="1"/>
  <c r="V72" i="38"/>
  <c r="M33" i="41"/>
  <c r="R90" i="32"/>
  <c r="L35" i="41"/>
  <c r="L36" i="41" s="1"/>
  <c r="Q94" i="32"/>
  <c r="Q98" i="32" s="1"/>
  <c r="Q99" i="32" s="1"/>
  <c r="O11" i="41"/>
  <c r="O14" i="41" s="1"/>
  <c r="N20" i="41"/>
  <c r="S95" i="32"/>
  <c r="S88" i="32"/>
  <c r="M31" i="43"/>
  <c r="M32" i="43" s="1"/>
  <c r="R93" i="45" s="1"/>
  <c r="R92" i="45"/>
  <c r="O32" i="42"/>
  <c r="T93" i="44" s="1"/>
  <c r="S89" i="44"/>
  <c r="O18" i="42"/>
  <c r="O19" i="42" s="1"/>
  <c r="P16" i="42"/>
  <c r="Q31" i="43"/>
  <c r="P31" i="43"/>
  <c r="P31" i="42"/>
  <c r="N33" i="41" l="1"/>
  <c r="S90" i="32"/>
  <c r="P11" i="41"/>
  <c r="P14" i="41" s="1"/>
  <c r="O20" i="41"/>
  <c r="T88" i="32"/>
  <c r="T95" i="32"/>
  <c r="M35" i="41"/>
  <c r="M36" i="41" s="1"/>
  <c r="R94" i="32"/>
  <c r="R98" i="32" s="1"/>
  <c r="R99" i="32" s="1"/>
  <c r="P32" i="42"/>
  <c r="U93" i="44" s="1"/>
  <c r="T89" i="44"/>
  <c r="P18" i="42"/>
  <c r="P19" i="42" s="1"/>
  <c r="Q16" i="42"/>
  <c r="Q31" i="42"/>
  <c r="O33" i="41" l="1"/>
  <c r="T90" i="32"/>
  <c r="Q11" i="41"/>
  <c r="Q14" i="41" s="1"/>
  <c r="P20" i="41"/>
  <c r="U95" i="32"/>
  <c r="U88" i="32"/>
  <c r="N35" i="41"/>
  <c r="N36" i="41" s="1"/>
  <c r="S94" i="32"/>
  <c r="S98" i="32" s="1"/>
  <c r="S99" i="32" s="1"/>
  <c r="Q32" i="42"/>
  <c r="V93" i="44" s="1"/>
  <c r="H91" i="30" s="1"/>
  <c r="U89" i="44"/>
  <c r="Q18" i="42"/>
  <c r="Q19" i="42" s="1"/>
  <c r="V89" i="44" s="1"/>
  <c r="H87" i="30" s="1"/>
  <c r="F16" i="43"/>
  <c r="R31" i="42"/>
  <c r="R32" i="42" s="1"/>
  <c r="H93" i="45" l="1"/>
  <c r="H93" i="31"/>
  <c r="H93" i="44"/>
  <c r="H93" i="32"/>
  <c r="H89" i="45"/>
  <c r="H89" i="32"/>
  <c r="H89" i="44"/>
  <c r="H89" i="31"/>
  <c r="P33" i="41"/>
  <c r="U90" i="32"/>
  <c r="Q20" i="41"/>
  <c r="V95" i="32"/>
  <c r="G93" i="30" s="1"/>
  <c r="V88" i="32"/>
  <c r="G86" i="30" s="1"/>
  <c r="F11" i="42"/>
  <c r="U14" i="41"/>
  <c r="O35" i="41"/>
  <c r="O36" i="41" s="1"/>
  <c r="T94" i="32"/>
  <c r="T98" i="32" s="1"/>
  <c r="T99" i="32" s="1"/>
  <c r="R16" i="42"/>
  <c r="G16" i="43"/>
  <c r="F18" i="43"/>
  <c r="F19" i="43" s="1"/>
  <c r="K89" i="45" s="1"/>
  <c r="U19" i="42"/>
  <c r="T31" i="42"/>
  <c r="T32" i="42" s="1"/>
  <c r="S31" i="42"/>
  <c r="S32" i="42" s="1"/>
  <c r="G88" i="45" l="1"/>
  <c r="G88" i="32"/>
  <c r="G88" i="44"/>
  <c r="G88" i="31"/>
  <c r="G95" i="44"/>
  <c r="G95" i="31"/>
  <c r="G95" i="45"/>
  <c r="G95" i="32"/>
  <c r="Q33" i="41"/>
  <c r="V90" i="32"/>
  <c r="G88" i="30" s="1"/>
  <c r="R11" i="41"/>
  <c r="R14" i="41" s="1"/>
  <c r="R20" i="41" s="1"/>
  <c r="R33" i="41" s="1"/>
  <c r="R35" i="41" s="1"/>
  <c r="R36" i="41" s="1"/>
  <c r="F14" i="42"/>
  <c r="U20" i="41"/>
  <c r="P35" i="41"/>
  <c r="P36" i="41" s="1"/>
  <c r="U94" i="32"/>
  <c r="U98" i="32" s="1"/>
  <c r="U99" i="32" s="1"/>
  <c r="H16" i="43"/>
  <c r="G18" i="43"/>
  <c r="G19" i="43" s="1"/>
  <c r="R18" i="42"/>
  <c r="R19" i="42" s="1"/>
  <c r="S16" i="42"/>
  <c r="G90" i="45" l="1"/>
  <c r="G90" i="32"/>
  <c r="G90" i="44"/>
  <c r="G90" i="31"/>
  <c r="K95" i="44"/>
  <c r="F20" i="42"/>
  <c r="G11" i="42"/>
  <c r="K88" i="44"/>
  <c r="Q35" i="41"/>
  <c r="Q36" i="41" s="1"/>
  <c r="V94" i="32"/>
  <c r="G92" i="30" s="1"/>
  <c r="U33" i="41"/>
  <c r="L89" i="45"/>
  <c r="S18" i="42"/>
  <c r="S19" i="42" s="1"/>
  <c r="T16" i="42"/>
  <c r="T18" i="42" s="1"/>
  <c r="T19" i="42" s="1"/>
  <c r="H18" i="43"/>
  <c r="H19" i="43" s="1"/>
  <c r="I16" i="43"/>
  <c r="G94" i="45" l="1"/>
  <c r="G94" i="44"/>
  <c r="G94" i="31"/>
  <c r="G94" i="32"/>
  <c r="V98" i="32"/>
  <c r="F33" i="42"/>
  <c r="K90" i="44"/>
  <c r="S11" i="41"/>
  <c r="S14" i="41" s="1"/>
  <c r="S20" i="41" s="1"/>
  <c r="S33" i="41" s="1"/>
  <c r="S35" i="41" s="1"/>
  <c r="S36" i="41" s="1"/>
  <c r="G14" i="42"/>
  <c r="M89" i="45"/>
  <c r="J16" i="43"/>
  <c r="I18" i="43"/>
  <c r="I19" i="43" s="1"/>
  <c r="N89" i="45" s="1"/>
  <c r="V99" i="32" l="1"/>
  <c r="G97" i="30" s="1"/>
  <c r="G96" i="30"/>
  <c r="H11" i="42"/>
  <c r="L95" i="44"/>
  <c r="G20" i="42"/>
  <c r="L88" i="44"/>
  <c r="K94" i="44"/>
  <c r="K98" i="44" s="1"/>
  <c r="K99" i="44" s="1"/>
  <c r="F35" i="42"/>
  <c r="F36" i="42" s="1"/>
  <c r="K16" i="43"/>
  <c r="J18" i="43"/>
  <c r="J19" i="43" s="1"/>
  <c r="G98" i="45" l="1"/>
  <c r="G98" i="32"/>
  <c r="G98" i="44"/>
  <c r="G98" i="31"/>
  <c r="G99" i="45"/>
  <c r="G99" i="32"/>
  <c r="G99" i="44"/>
  <c r="G99" i="31"/>
  <c r="L90" i="44"/>
  <c r="G33" i="42"/>
  <c r="T11" i="41"/>
  <c r="T14" i="41" s="1"/>
  <c r="T20" i="41" s="1"/>
  <c r="T33" i="41" s="1"/>
  <c r="T35" i="41" s="1"/>
  <c r="T36" i="41" s="1"/>
  <c r="H14" i="42"/>
  <c r="O89" i="45"/>
  <c r="L16" i="43"/>
  <c r="K18" i="43"/>
  <c r="K19" i="43" s="1"/>
  <c r="I11" i="42" l="1"/>
  <c r="I14" i="42" s="1"/>
  <c r="H20" i="42"/>
  <c r="M88" i="44"/>
  <c r="M95" i="44"/>
  <c r="L94" i="44"/>
  <c r="L98" i="44" s="1"/>
  <c r="L99" i="44" s="1"/>
  <c r="G35" i="42"/>
  <c r="G36" i="42" s="1"/>
  <c r="P89" i="45"/>
  <c r="L18" i="43"/>
  <c r="L19" i="43" s="1"/>
  <c r="Q89" i="45" s="1"/>
  <c r="M16" i="43"/>
  <c r="M90" i="44" l="1"/>
  <c r="H33" i="42"/>
  <c r="I20" i="42"/>
  <c r="N95" i="44"/>
  <c r="N88" i="44"/>
  <c r="J11" i="42"/>
  <c r="J14" i="42" s="1"/>
  <c r="N16" i="43"/>
  <c r="M18" i="43"/>
  <c r="M19" i="43" s="1"/>
  <c r="O95" i="44" l="1"/>
  <c r="J20" i="42"/>
  <c r="K11" i="42"/>
  <c r="K14" i="42" s="1"/>
  <c r="O88" i="44"/>
  <c r="I33" i="42"/>
  <c r="N90" i="44"/>
  <c r="M94" i="44"/>
  <c r="M98" i="44" s="1"/>
  <c r="M99" i="44" s="1"/>
  <c r="H35" i="42"/>
  <c r="H36" i="42" s="1"/>
  <c r="R89" i="45"/>
  <c r="N18" i="43"/>
  <c r="N19" i="43" s="1"/>
  <c r="O16" i="43"/>
  <c r="N94" i="44" l="1"/>
  <c r="N98" i="44" s="1"/>
  <c r="N99" i="44" s="1"/>
  <c r="I35" i="42"/>
  <c r="I36" i="42" s="1"/>
  <c r="L11" i="42"/>
  <c r="L14" i="42" s="1"/>
  <c r="K20" i="42"/>
  <c r="P88" i="44"/>
  <c r="P95" i="44"/>
  <c r="J33" i="42"/>
  <c r="O90" i="44"/>
  <c r="S89" i="45"/>
  <c r="P16" i="43"/>
  <c r="O18" i="43"/>
  <c r="O19" i="43" s="1"/>
  <c r="J35" i="42" l="1"/>
  <c r="J36" i="42" s="1"/>
  <c r="O94" i="44"/>
  <c r="O98" i="44" s="1"/>
  <c r="O99" i="44" s="1"/>
  <c r="K33" i="42"/>
  <c r="P90" i="44"/>
  <c r="Q88" i="44"/>
  <c r="L20" i="42"/>
  <c r="Q95" i="44"/>
  <c r="M11" i="42"/>
  <c r="M14" i="42" s="1"/>
  <c r="T89" i="45"/>
  <c r="P18" i="43"/>
  <c r="P19" i="43" s="1"/>
  <c r="Q16" i="43"/>
  <c r="Q18" i="43" s="1"/>
  <c r="Q19" i="43" s="1"/>
  <c r="V89" i="45" s="1"/>
  <c r="I87" i="30" s="1"/>
  <c r="I89" i="44" l="1"/>
  <c r="I89" i="31"/>
  <c r="I89" i="45"/>
  <c r="I89" i="32"/>
  <c r="N11" i="42"/>
  <c r="N14" i="42" s="1"/>
  <c r="M20" i="42"/>
  <c r="R88" i="44"/>
  <c r="R95" i="44"/>
  <c r="Q90" i="44"/>
  <c r="L33" i="42"/>
  <c r="P94" i="44"/>
  <c r="P98" i="44" s="1"/>
  <c r="P99" i="44" s="1"/>
  <c r="K35" i="42"/>
  <c r="K36" i="42" s="1"/>
  <c r="U89" i="45"/>
  <c r="U19" i="43"/>
  <c r="R90" i="44" l="1"/>
  <c r="M33" i="42"/>
  <c r="Q94" i="44"/>
  <c r="Q98" i="44" s="1"/>
  <c r="Q99" i="44" s="1"/>
  <c r="L35" i="42"/>
  <c r="L36" i="42" s="1"/>
  <c r="S88" i="44"/>
  <c r="S95" i="44"/>
  <c r="N20" i="42"/>
  <c r="O11" i="42"/>
  <c r="O14" i="42" s="1"/>
  <c r="T95" i="44" l="1"/>
  <c r="P11" i="42"/>
  <c r="P14" i="42" s="1"/>
  <c r="T88" i="44"/>
  <c r="O20" i="42"/>
  <c r="M35" i="42"/>
  <c r="M36" i="42" s="1"/>
  <c r="R94" i="44"/>
  <c r="R98" i="44" s="1"/>
  <c r="R99" i="44" s="1"/>
  <c r="S90" i="44"/>
  <c r="N33" i="42"/>
  <c r="U95" i="26"/>
  <c r="J34" i="3" s="1"/>
  <c r="O33" i="42" l="1"/>
  <c r="T90" i="44"/>
  <c r="U95" i="44"/>
  <c r="Q11" i="42"/>
  <c r="Q14" i="42" s="1"/>
  <c r="U88" i="44"/>
  <c r="P20" i="42"/>
  <c r="S94" i="44"/>
  <c r="S98" i="44" s="1"/>
  <c r="S99" i="44" s="1"/>
  <c r="N35" i="42"/>
  <c r="N36" i="42" s="1"/>
  <c r="L64" i="31"/>
  <c r="L65" i="31" s="1"/>
  <c r="L62" i="31"/>
  <c r="P33" i="42" l="1"/>
  <c r="U90" i="44"/>
  <c r="V88" i="44"/>
  <c r="H86" i="30" s="1"/>
  <c r="V95" i="44"/>
  <c r="H93" i="30" s="1"/>
  <c r="F11" i="43"/>
  <c r="Q20" i="42"/>
  <c r="U14" i="42"/>
  <c r="T94" i="44"/>
  <c r="T98" i="44" s="1"/>
  <c r="T99" i="44" s="1"/>
  <c r="O35" i="42"/>
  <c r="O36" i="42" s="1"/>
  <c r="H95" i="44" l="1"/>
  <c r="H95" i="31"/>
  <c r="H95" i="45"/>
  <c r="H95" i="32"/>
  <c r="H88" i="45"/>
  <c r="H88" i="32"/>
  <c r="H88" i="44"/>
  <c r="H88" i="31"/>
  <c r="V90" i="44"/>
  <c r="H88" i="30" s="1"/>
  <c r="Q33" i="42"/>
  <c r="U20" i="42"/>
  <c r="R11" i="42"/>
  <c r="R14" i="42" s="1"/>
  <c r="R20" i="42" s="1"/>
  <c r="R33" i="42" s="1"/>
  <c r="R35" i="42" s="1"/>
  <c r="R36" i="42" s="1"/>
  <c r="F14" i="43"/>
  <c r="U94" i="44"/>
  <c r="U98" i="44" s="1"/>
  <c r="U99" i="44" s="1"/>
  <c r="P35" i="42"/>
  <c r="P36" i="42" s="1"/>
  <c r="O57" i="31"/>
  <c r="O58" i="31" s="1"/>
  <c r="N57" i="31"/>
  <c r="N58" i="31" s="1"/>
  <c r="V57" i="31"/>
  <c r="T57" i="31"/>
  <c r="T58" i="31" s="1"/>
  <c r="R60" i="31"/>
  <c r="L57" i="31"/>
  <c r="L58" i="31" s="1"/>
  <c r="S60" i="31"/>
  <c r="S57" i="31"/>
  <c r="S58" i="31" s="1"/>
  <c r="U57" i="31"/>
  <c r="U58" i="31" s="1"/>
  <c r="M57" i="31"/>
  <c r="M58" i="31" s="1"/>
  <c r="R57" i="31"/>
  <c r="R58" i="31" s="1"/>
  <c r="Q60" i="31"/>
  <c r="Q57" i="31"/>
  <c r="Q58" i="31" s="1"/>
  <c r="O60" i="31"/>
  <c r="P60" i="31"/>
  <c r="P57" i="31"/>
  <c r="P58" i="31" s="1"/>
  <c r="V60" i="31"/>
  <c r="N60" i="31"/>
  <c r="U60" i="31"/>
  <c r="M60" i="31"/>
  <c r="T60" i="31"/>
  <c r="L60" i="31"/>
  <c r="H90" i="44" l="1"/>
  <c r="H90" i="31"/>
  <c r="H90" i="45"/>
  <c r="H90" i="32"/>
  <c r="F20" i="43"/>
  <c r="K88" i="45"/>
  <c r="K95" i="45"/>
  <c r="G11" i="43"/>
  <c r="V94" i="44"/>
  <c r="H92" i="30" s="1"/>
  <c r="Q35" i="42"/>
  <c r="Q36" i="42" s="1"/>
  <c r="U33" i="42"/>
  <c r="F59" i="30"/>
  <c r="F60" i="32"/>
  <c r="F60" i="45"/>
  <c r="F60" i="31"/>
  <c r="F60" i="44"/>
  <c r="V58" i="31"/>
  <c r="F57" i="45"/>
  <c r="F57" i="31"/>
  <c r="F57" i="44"/>
  <c r="F56" i="30"/>
  <c r="F57" i="32"/>
  <c r="H94" i="45" l="1"/>
  <c r="H94" i="32"/>
  <c r="H94" i="44"/>
  <c r="H94" i="31"/>
  <c r="V98" i="44"/>
  <c r="S11" i="42"/>
  <c r="S14" i="42" s="1"/>
  <c r="S20" i="42" s="1"/>
  <c r="S33" i="42" s="1"/>
  <c r="S35" i="42" s="1"/>
  <c r="S36" i="42" s="1"/>
  <c r="G14" i="43"/>
  <c r="F33" i="43"/>
  <c r="K90" i="45"/>
  <c r="F58" i="32"/>
  <c r="F58" i="45"/>
  <c r="F57" i="30"/>
  <c r="F58" i="31"/>
  <c r="F58" i="44"/>
  <c r="V99" i="44" l="1"/>
  <c r="H97" i="30" s="1"/>
  <c r="H96" i="30"/>
  <c r="H11" i="43"/>
  <c r="L88" i="45"/>
  <c r="L95" i="45"/>
  <c r="G20" i="43"/>
  <c r="K94" i="45"/>
  <c r="K98" i="45" s="1"/>
  <c r="K99" i="45" s="1"/>
  <c r="F35" i="43"/>
  <c r="F36" i="43" s="1"/>
  <c r="H98" i="44" l="1"/>
  <c r="H98" i="31"/>
  <c r="H98" i="45"/>
  <c r="H98" i="32"/>
  <c r="H99" i="45"/>
  <c r="H99" i="32"/>
  <c r="H99" i="44"/>
  <c r="H99" i="31"/>
  <c r="G33" i="43"/>
  <c r="L90" i="45"/>
  <c r="H14" i="43"/>
  <c r="T11" i="42"/>
  <c r="T14" i="42" s="1"/>
  <c r="T20" i="42" s="1"/>
  <c r="T33" i="42" s="1"/>
  <c r="T35" i="42" s="1"/>
  <c r="T36" i="42" s="1"/>
  <c r="M88" i="45" l="1"/>
  <c r="I11" i="43"/>
  <c r="I14" i="43" s="1"/>
  <c r="H20" i="43"/>
  <c r="M95" i="45"/>
  <c r="L94" i="45"/>
  <c r="L98" i="45" s="1"/>
  <c r="L99" i="45" s="1"/>
  <c r="G35" i="43"/>
  <c r="G36" i="43" s="1"/>
  <c r="H33" i="43" l="1"/>
  <c r="M90" i="45"/>
  <c r="J11" i="43"/>
  <c r="J14" i="43" s="1"/>
  <c r="I20" i="43"/>
  <c r="N95" i="45"/>
  <c r="N88" i="45"/>
  <c r="I33" i="43" l="1"/>
  <c r="N90" i="45"/>
  <c r="O88" i="45"/>
  <c r="J20" i="43"/>
  <c r="O95" i="45"/>
  <c r="K11" i="43"/>
  <c r="K14" i="43" s="1"/>
  <c r="M94" i="45"/>
  <c r="M98" i="45" s="1"/>
  <c r="M99" i="45" s="1"/>
  <c r="H35" i="43"/>
  <c r="H36" i="43" s="1"/>
  <c r="P95" i="45" l="1"/>
  <c r="K20" i="43"/>
  <c r="L11" i="43"/>
  <c r="L14" i="43" s="1"/>
  <c r="P88" i="45"/>
  <c r="J33" i="43"/>
  <c r="O90" i="45"/>
  <c r="N94" i="45"/>
  <c r="N98" i="45" s="1"/>
  <c r="N99" i="45" s="1"/>
  <c r="I35" i="43"/>
  <c r="I36" i="43" s="1"/>
  <c r="J35" i="43" l="1"/>
  <c r="J36" i="43" s="1"/>
  <c r="O94" i="45"/>
  <c r="O98" i="45" s="1"/>
  <c r="O99" i="45" s="1"/>
  <c r="Q88" i="45"/>
  <c r="Q95" i="45"/>
  <c r="L20" i="43"/>
  <c r="M11" i="43"/>
  <c r="M14" i="43" s="1"/>
  <c r="P90" i="45"/>
  <c r="K33" i="43"/>
  <c r="K35" i="43" l="1"/>
  <c r="K36" i="43" s="1"/>
  <c r="P94" i="45"/>
  <c r="P98" i="45" s="1"/>
  <c r="P99" i="45" s="1"/>
  <c r="R88" i="45"/>
  <c r="R95" i="45"/>
  <c r="N11" i="43"/>
  <c r="N14" i="43" s="1"/>
  <c r="M20" i="43"/>
  <c r="Q90" i="45"/>
  <c r="L33" i="43"/>
  <c r="Q94" i="45" l="1"/>
  <c r="Q98" i="45" s="1"/>
  <c r="Q99" i="45" s="1"/>
  <c r="L35" i="43"/>
  <c r="L36" i="43" s="1"/>
  <c r="R90" i="45"/>
  <c r="M33" i="43"/>
  <c r="S88" i="45"/>
  <c r="S95" i="45"/>
  <c r="O11" i="43"/>
  <c r="O14" i="43" s="1"/>
  <c r="N20" i="43"/>
  <c r="N33" i="43" l="1"/>
  <c r="S90" i="45"/>
  <c r="T88" i="45"/>
  <c r="T95" i="45"/>
  <c r="O20" i="43"/>
  <c r="P11" i="43"/>
  <c r="P14" i="43" s="1"/>
  <c r="R94" i="45"/>
  <c r="R98" i="45" s="1"/>
  <c r="R99" i="45" s="1"/>
  <c r="M35" i="43"/>
  <c r="M36" i="43" s="1"/>
  <c r="U88" i="45" l="1"/>
  <c r="U95" i="45"/>
  <c r="P20" i="43"/>
  <c r="Q11" i="43"/>
  <c r="Q14" i="43" s="1"/>
  <c r="U14" i="43" s="1"/>
  <c r="O33" i="43"/>
  <c r="T90" i="45"/>
  <c r="N35" i="43"/>
  <c r="N36" i="43" s="1"/>
  <c r="S94" i="45"/>
  <c r="S98" i="45" s="1"/>
  <c r="S99" i="45" s="1"/>
  <c r="O35" i="43" l="1"/>
  <c r="O36" i="43" s="1"/>
  <c r="T94" i="45"/>
  <c r="T98" i="45" s="1"/>
  <c r="T99" i="45" s="1"/>
  <c r="V95" i="45"/>
  <c r="I93" i="30" s="1"/>
  <c r="Q20" i="43"/>
  <c r="V88" i="45"/>
  <c r="I86" i="30" s="1"/>
  <c r="P33" i="43"/>
  <c r="U90" i="45"/>
  <c r="I88" i="44" l="1"/>
  <c r="I88" i="31"/>
  <c r="I88" i="45"/>
  <c r="I88" i="32"/>
  <c r="I95" i="44"/>
  <c r="I95" i="31"/>
  <c r="I95" i="32"/>
  <c r="I95" i="45"/>
  <c r="V90" i="45"/>
  <c r="I88" i="30" s="1"/>
  <c r="Q33" i="43"/>
  <c r="U20" i="43"/>
  <c r="P35" i="43"/>
  <c r="P36" i="43" s="1"/>
  <c r="U94" i="45"/>
  <c r="U98" i="45" s="1"/>
  <c r="U99" i="45" s="1"/>
  <c r="I90" i="44" l="1"/>
  <c r="I90" i="31"/>
  <c r="I90" i="45"/>
  <c r="I90" i="32"/>
  <c r="Q35" i="43"/>
  <c r="Q36" i="43" s="1"/>
  <c r="V94" i="45"/>
  <c r="I92" i="30" s="1"/>
  <c r="U33" i="43"/>
  <c r="I94" i="45" l="1"/>
  <c r="I94" i="32"/>
  <c r="I94" i="44"/>
  <c r="I94" i="31"/>
  <c r="V98" i="45"/>
  <c r="V99" i="45" l="1"/>
  <c r="I97" i="30" s="1"/>
  <c r="I96" i="30"/>
  <c r="I98" i="44" l="1"/>
  <c r="I98" i="31"/>
  <c r="I98" i="45"/>
  <c r="I98" i="32"/>
  <c r="I99" i="45"/>
  <c r="I99" i="32"/>
  <c r="I99" i="44"/>
  <c r="I99" i="31"/>
  <c r="I42" i="52"/>
</calcChain>
</file>

<file path=xl/sharedStrings.xml><?xml version="1.0" encoding="utf-8"?>
<sst xmlns="http://schemas.openxmlformats.org/spreadsheetml/2006/main" count="3722" uniqueCount="377">
  <si>
    <t>Fiscal Year</t>
  </si>
  <si>
    <t>Sun</t>
  </si>
  <si>
    <t>Revenue</t>
  </si>
  <si>
    <t>COGS</t>
  </si>
  <si>
    <t>GROSS MARGIN</t>
  </si>
  <si>
    <t>Variable Expenses</t>
  </si>
  <si>
    <t>EBITDA</t>
  </si>
  <si>
    <t>Depreciation &amp; Amortization</t>
  </si>
  <si>
    <t>EBIT</t>
  </si>
  <si>
    <t>Net Interest Expense</t>
  </si>
  <si>
    <t>Net Profit Before Tax</t>
  </si>
  <si>
    <t>Tax Expense</t>
  </si>
  <si>
    <t>Net Profit After Tax</t>
  </si>
  <si>
    <t>Net Profit After Tax %</t>
  </si>
  <si>
    <t>Operating Cash Flows</t>
  </si>
  <si>
    <t>EBITDA %</t>
  </si>
  <si>
    <t>Break Even Analysis</t>
  </si>
  <si>
    <t>Break Even Chart</t>
  </si>
  <si>
    <t>Gross Margin</t>
  </si>
  <si>
    <t>Break Even level</t>
  </si>
  <si>
    <t>Year Ending</t>
  </si>
  <si>
    <t>Growth %</t>
  </si>
  <si>
    <t>% of Revenue</t>
  </si>
  <si>
    <t>GROSS MARGIN %</t>
  </si>
  <si>
    <t>Fixed Expenses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</si>
  <si>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</si>
  <si>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</si>
  <si>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</si>
  <si>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</si>
  <si>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</si>
  <si>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</si>
  <si>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</si>
  <si>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</si>
  <si>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</si>
  <si>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</si>
  <si>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</si>
  <si>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</si>
  <si>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Cash Receipts</t>
  </si>
  <si>
    <t>Cash Payments</t>
  </si>
  <si>
    <t>Other Operating Cash Flows</t>
  </si>
  <si>
    <t>Capital Expenditure</t>
  </si>
  <si>
    <t>Other Investing Cash Flows</t>
  </si>
  <si>
    <t>Investing Cash Flows</t>
  </si>
  <si>
    <t>Debt Drawdowns/(Repayments)</t>
  </si>
  <si>
    <t>Equity Raisings/(Buybacks)</t>
  </si>
  <si>
    <t>Other Financing Cash Flows</t>
  </si>
  <si>
    <t>Financing Cash Flows</t>
  </si>
  <si>
    <t>Closing Cash</t>
  </si>
  <si>
    <t>Current Assets</t>
  </si>
  <si>
    <t>Non-Current Assets</t>
  </si>
  <si>
    <t>Total Assets</t>
  </si>
  <si>
    <t>Current Liabilities</t>
  </si>
  <si>
    <t>Non-Current Liabilities</t>
  </si>
  <si>
    <t>Total Liabilities</t>
  </si>
  <si>
    <t>Net Assets</t>
  </si>
  <si>
    <t>Net Current Assets</t>
  </si>
  <si>
    <t>Ordinary Equity</t>
  </si>
  <si>
    <t>Other Equity</t>
  </si>
  <si>
    <t>Retained Profits</t>
  </si>
  <si>
    <t>Total Equity</t>
  </si>
  <si>
    <t>Wages</t>
  </si>
  <si>
    <t>Top Expenses To December 2023</t>
  </si>
  <si>
    <t>Top Expenses</t>
  </si>
  <si>
    <t>Month</t>
  </si>
  <si>
    <t>Mon-Fri</t>
  </si>
  <si>
    <t>Sat</t>
  </si>
  <si>
    <t>Breakdown Seasonal Assumptions</t>
  </si>
  <si>
    <t>Salaries Assumptions</t>
  </si>
  <si>
    <t>Department</t>
  </si>
  <si>
    <t>Number Of Employees and Wages</t>
  </si>
  <si>
    <t>Totals</t>
  </si>
  <si>
    <t>Advertising</t>
  </si>
  <si>
    <t>BUDGET</t>
  </si>
  <si>
    <t>NET EXPENSES</t>
  </si>
  <si>
    <t>REVENUE</t>
  </si>
  <si>
    <t>PROFIT MARGINS</t>
  </si>
  <si>
    <t>DEBT TO EQUITY RATIO</t>
  </si>
  <si>
    <t>NO.</t>
  </si>
  <si>
    <t>NAME</t>
  </si>
  <si>
    <t>GOAL</t>
  </si>
  <si>
    <t>ACTUAL</t>
  </si>
  <si>
    <t>REMAINDER</t>
  </si>
  <si>
    <t>ADDITIONAL</t>
  </si>
  <si>
    <t>TOTAL</t>
  </si>
  <si>
    <t>GROSS</t>
  </si>
  <si>
    <t>NET</t>
  </si>
  <si>
    <t>CALENDAR</t>
  </si>
  <si>
    <t>DEBT</t>
  </si>
  <si>
    <t>EQUITY</t>
  </si>
  <si>
    <t>Balance Sheet 2023</t>
  </si>
  <si>
    <t>Planned Value</t>
  </si>
  <si>
    <t>Actual</t>
  </si>
  <si>
    <t>Earned</t>
  </si>
  <si>
    <t>TEAM AVERAGE</t>
  </si>
  <si>
    <t>TIME OVER 1 WEEK</t>
  </si>
  <si>
    <t>Task</t>
  </si>
  <si>
    <t>% OF GOAL REACHED</t>
  </si>
  <si>
    <t>ROI</t>
  </si>
  <si>
    <t>Variables</t>
  </si>
  <si>
    <t>Target</t>
  </si>
  <si>
    <t>Variance</t>
  </si>
  <si>
    <t>Average</t>
  </si>
  <si>
    <t>Totals2</t>
  </si>
  <si>
    <t>Overuns</t>
  </si>
  <si>
    <t>OOS Costs</t>
  </si>
  <si>
    <t>% Of Costs</t>
  </si>
  <si>
    <t>Expenditure</t>
  </si>
  <si>
    <t>Areas</t>
  </si>
  <si>
    <t>Actual / Target</t>
  </si>
  <si>
    <t>% Target</t>
  </si>
  <si>
    <t>Location 1</t>
  </si>
  <si>
    <t>Location 2</t>
  </si>
  <si>
    <t>Location 3</t>
  </si>
  <si>
    <t>Location 4</t>
  </si>
  <si>
    <t>Location 5</t>
  </si>
  <si>
    <t>Location 6</t>
  </si>
  <si>
    <t>Actual Hours</t>
  </si>
  <si>
    <t>Target Hours</t>
  </si>
  <si>
    <t>Track Planned Hours vs Time Spent on Multiple Tasks in Multiple Locations</t>
  </si>
  <si>
    <t>Total Revenue</t>
  </si>
  <si>
    <t>Total COGS</t>
  </si>
  <si>
    <t>Placeholder 1</t>
  </si>
  <si>
    <t>Placeholder 2</t>
  </si>
  <si>
    <t>Placeholder 3</t>
  </si>
  <si>
    <t>Placeholder 4</t>
  </si>
  <si>
    <t>Placeholder 5</t>
  </si>
  <si>
    <t>Placeholder 6</t>
  </si>
  <si>
    <t>Placeholder 7</t>
  </si>
  <si>
    <t>Placeholder 8</t>
  </si>
  <si>
    <t>Total Variable Expenses</t>
  </si>
  <si>
    <t>Total Admin Salary and Wages</t>
  </si>
  <si>
    <t>Utilities</t>
  </si>
  <si>
    <t>Miscellaneous</t>
  </si>
  <si>
    <t>Placeholder7</t>
  </si>
  <si>
    <t>Placeholder8</t>
  </si>
  <si>
    <t>Placeholder9</t>
  </si>
  <si>
    <t>Placeholder10</t>
  </si>
  <si>
    <t>Placeholder11</t>
  </si>
  <si>
    <t>Placeholder12</t>
  </si>
  <si>
    <t>Placeholder13</t>
  </si>
  <si>
    <t>Placeholder14</t>
  </si>
  <si>
    <t>Placeholder15</t>
  </si>
  <si>
    <t>Total Fixed Expenses</t>
  </si>
  <si>
    <t>Total Depriciation &amp; Amortization</t>
  </si>
  <si>
    <t>Interest Expense</t>
  </si>
  <si>
    <t>Income Statement</t>
  </si>
  <si>
    <t>Income Statement £</t>
  </si>
  <si>
    <t>[Company Name]</t>
  </si>
  <si>
    <t>.</t>
  </si>
  <si>
    <t>Cash Flow Statement</t>
  </si>
  <si>
    <t>Model Name</t>
  </si>
  <si>
    <t>Go to the Table of Contents</t>
  </si>
  <si>
    <t>Cash Flow from Operating Activities</t>
  </si>
  <si>
    <t>Interest Paid</t>
  </si>
  <si>
    <t>Corporate Tax Paid</t>
  </si>
  <si>
    <t>CASH INFLOW</t>
  </si>
  <si>
    <t>CASH OUTFLOW</t>
  </si>
  <si>
    <t>Net Cash Flow from Operating Activities</t>
  </si>
  <si>
    <t>Cash Flow from Investing Activities</t>
  </si>
  <si>
    <t>Fixed Assets Capital Expenditure</t>
  </si>
  <si>
    <t>Net Cash Flow from Investing Activities</t>
  </si>
  <si>
    <t>Cash Flow from Financing Activities</t>
  </si>
  <si>
    <t>Debt Drawdowns</t>
  </si>
  <si>
    <t>Debt Repayments</t>
  </si>
  <si>
    <t>Ordinary Equity Raisings</t>
  </si>
  <si>
    <t>Ordinary Equity Buybacks</t>
  </si>
  <si>
    <t>Ordinary Equity Dividends Paid</t>
  </si>
  <si>
    <t>Net Cash Flow from Financing Activities</t>
  </si>
  <si>
    <t>Net Increase/(Decrease) in Cash Held</t>
  </si>
  <si>
    <t>Interest on Cash Breakdown</t>
  </si>
  <si>
    <t>Change in Cash (Pre-Corporate Tax &amp; Interest on Cash)</t>
  </si>
  <si>
    <t>Cash Flow to Capital Providers</t>
  </si>
  <si>
    <t>Cash Flow Available To Capital Providers (CFACP)</t>
  </si>
  <si>
    <t>Cash Flow Available to Equity (CFAE)</t>
  </si>
  <si>
    <t>Cash Flow Available for Dividends (CFAD)</t>
  </si>
  <si>
    <t>Cash Flow Statement, £</t>
  </si>
  <si>
    <t>Balance Sheet</t>
  </si>
  <si>
    <t>Financial Year</t>
  </si>
  <si>
    <t>Balance Sheet £</t>
  </si>
  <si>
    <t>Cash</t>
  </si>
  <si>
    <t>Accounts Receivable</t>
  </si>
  <si>
    <t>Inventory</t>
  </si>
  <si>
    <t>Total Current Assets</t>
  </si>
  <si>
    <t>Assets Closing Net Book Value</t>
  </si>
  <si>
    <t>CAPEX Prepayment</t>
  </si>
  <si>
    <t>Fixed Assets</t>
  </si>
  <si>
    <t>Total Non-Current Assets</t>
  </si>
  <si>
    <t>CAPEX Payable</t>
  </si>
  <si>
    <t>Accounts Payable</t>
  </si>
  <si>
    <t>Corporate Tax Payable</t>
  </si>
  <si>
    <t>Total Current Liabilities</t>
  </si>
  <si>
    <t>Debt</t>
  </si>
  <si>
    <t>Other Non-Current Liabilities</t>
  </si>
  <si>
    <t>Total Non-Current Liabilities</t>
  </si>
  <si>
    <t>Total Error Checks Result</t>
  </si>
  <si>
    <t>Alert Check (Negative Cash)</t>
  </si>
  <si>
    <t>Deviation</t>
  </si>
  <si>
    <t>-</t>
  </si>
  <si>
    <t>Admin Salaries &amp; Wages</t>
  </si>
  <si>
    <t>Financial year</t>
  </si>
  <si>
    <t>Placeholder</t>
  </si>
  <si>
    <t>Net Cash Flow from Operating Activities (Indirect)</t>
  </si>
  <si>
    <t>Change In Cash Held</t>
  </si>
  <si>
    <t>Non-Current Liabilties</t>
  </si>
  <si>
    <t>Income Statement Summer 2023</t>
  </si>
  <si>
    <t>Cash Flow Statement 2024</t>
  </si>
  <si>
    <t>Income Statement Summer 2024</t>
  </si>
  <si>
    <t>Balance Sheet 2024</t>
  </si>
  <si>
    <t>Direct Salaries and Wages</t>
  </si>
  <si>
    <t>COGS Placeholder 1</t>
  </si>
  <si>
    <t>COGS Placeholder 2</t>
  </si>
  <si>
    <t>COGS Placeholder 3</t>
  </si>
  <si>
    <t>COGS Placeholder 4</t>
  </si>
  <si>
    <t>COGS Placeholder 5</t>
  </si>
  <si>
    <t>COGS Placeholder 6</t>
  </si>
  <si>
    <t>Break Even Calculation</t>
  </si>
  <si>
    <t>Top Expenses To December 2024</t>
  </si>
  <si>
    <t>Number Of Employees</t>
  </si>
  <si>
    <t>Run 1</t>
  </si>
  <si>
    <t>Run 2</t>
  </si>
  <si>
    <t>Run 3</t>
  </si>
  <si>
    <t>Run 4</t>
  </si>
  <si>
    <t>Run 5</t>
  </si>
  <si>
    <t>Run 6</t>
  </si>
  <si>
    <t>Run 7</t>
  </si>
  <si>
    <t>Run 8</t>
  </si>
  <si>
    <t>Run 9</t>
  </si>
  <si>
    <t>Run 10</t>
  </si>
  <si>
    <t>Run 11</t>
  </si>
  <si>
    <t>Run 12</t>
  </si>
  <si>
    <t>Run</t>
  </si>
  <si>
    <t>Run Costs</t>
  </si>
  <si>
    <t>Planner Name:</t>
  </si>
  <si>
    <t>Manager:</t>
  </si>
  <si>
    <t>Planned</t>
  </si>
  <si>
    <t>COGS Assumptions</t>
  </si>
  <si>
    <t>Contract Name:</t>
  </si>
  <si>
    <t>Plan Manager:</t>
  </si>
  <si>
    <t>Equipment Rental</t>
  </si>
  <si>
    <t>Class KPIs</t>
  </si>
  <si>
    <t xml:space="preserve">Class Name: </t>
  </si>
  <si>
    <t>Trainer:</t>
  </si>
  <si>
    <t>Class Percent Usage</t>
  </si>
  <si>
    <t>Total Hire SOW</t>
  </si>
  <si>
    <t>Day Rate</t>
  </si>
  <si>
    <t>Total Days</t>
  </si>
  <si>
    <t>Total Fees</t>
  </si>
  <si>
    <t>Comments</t>
  </si>
  <si>
    <t>Net Totals</t>
  </si>
  <si>
    <t>Total Hire Forecast</t>
  </si>
  <si>
    <t>Total Hire Actuals</t>
  </si>
  <si>
    <t>Total Hire Variance</t>
  </si>
  <si>
    <t>Diff</t>
  </si>
  <si>
    <r>
      <rPr>
        <b/>
        <sz val="11"/>
        <color theme="1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= as forecast</t>
    </r>
  </si>
  <si>
    <t>Hire List</t>
  </si>
  <si>
    <r>
      <rPr>
        <b/>
        <sz val="11"/>
        <color theme="1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= more than forecast</t>
    </r>
  </si>
  <si>
    <r>
      <rPr>
        <b/>
        <sz val="11"/>
        <color theme="1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= less than forecast</t>
    </r>
  </si>
  <si>
    <t>Grand Totals Of Forecast</t>
  </si>
  <si>
    <t>Financial Income Per Month (Actuals)</t>
  </si>
  <si>
    <t>Financial Income Per Month (Forecast)</t>
  </si>
  <si>
    <t>Financial Income Per Month (SOW)</t>
  </si>
  <si>
    <t>Parking Rent</t>
  </si>
  <si>
    <t>Cleaning Equipment</t>
  </si>
  <si>
    <t>SUVs</t>
  </si>
  <si>
    <t>Cleaning and Delivery</t>
  </si>
  <si>
    <t>Delivery</t>
  </si>
  <si>
    <t>Cars</t>
  </si>
  <si>
    <t>Lot Rental</t>
  </si>
  <si>
    <t>Utility Charges</t>
  </si>
  <si>
    <t>% Rise Expected</t>
  </si>
  <si>
    <t>Cash Flow Statement 5 Years to December 2027</t>
  </si>
  <si>
    <t>Cash Flow Statement Summer 2023</t>
  </si>
  <si>
    <t>Income Statement 5 Years to December 2027</t>
  </si>
  <si>
    <t>Balance Sheet 5 Years to December 2027</t>
  </si>
  <si>
    <t>Cash Flow Statement 2025</t>
  </si>
  <si>
    <t>Income Statement Summer 2025</t>
  </si>
  <si>
    <t>Balance Sheet 2025</t>
  </si>
  <si>
    <t>Cash Flow Statement 2026</t>
  </si>
  <si>
    <t>Income Statement Summer 2026</t>
  </si>
  <si>
    <t>Balance Sheet 2026</t>
  </si>
  <si>
    <t>Cash Flow Statement 2027</t>
  </si>
  <si>
    <t>Income Statement Summer 2027</t>
  </si>
  <si>
    <t>Balance Sheet 2027</t>
  </si>
  <si>
    <t xml:space="preserve">Income Statement </t>
  </si>
  <si>
    <t xml:space="preserve">Balance Sheet </t>
  </si>
  <si>
    <t xml:space="preserve">Cash Flow Statement, </t>
  </si>
  <si>
    <t>Fitters</t>
  </si>
  <si>
    <t>Parts Manager</t>
  </si>
  <si>
    <t>Sales Reps</t>
  </si>
  <si>
    <t>Desk Controller</t>
  </si>
  <si>
    <t>Delivery Driver</t>
  </si>
  <si>
    <t>Workshop Manager</t>
  </si>
  <si>
    <t>Estimator</t>
  </si>
  <si>
    <t>Fuel</t>
  </si>
  <si>
    <t>Site 1</t>
  </si>
  <si>
    <t>Site 2</t>
  </si>
  <si>
    <t>Site 3</t>
  </si>
  <si>
    <t>Site 4</t>
  </si>
  <si>
    <t>Site 5</t>
  </si>
  <si>
    <t>Site 6</t>
  </si>
  <si>
    <t>Site 7</t>
  </si>
  <si>
    <t>Site 8</t>
  </si>
  <si>
    <t>Site 9</t>
  </si>
  <si>
    <t>Site 10</t>
  </si>
  <si>
    <t>Site 11</t>
  </si>
  <si>
    <t>Site 12</t>
  </si>
  <si>
    <t>Site 13</t>
  </si>
  <si>
    <t>Site 14</t>
  </si>
  <si>
    <t>Site 15</t>
  </si>
  <si>
    <t>Site 16</t>
  </si>
  <si>
    <t>Site 17</t>
  </si>
  <si>
    <t>Site 18</t>
  </si>
  <si>
    <t>Site 19</t>
  </si>
  <si>
    <t>Site 20</t>
  </si>
  <si>
    <t>Site 21</t>
  </si>
  <si>
    <t>Site 22</t>
  </si>
  <si>
    <t>Site 23</t>
  </si>
  <si>
    <t>Site 24</t>
  </si>
  <si>
    <t>Site 25</t>
  </si>
  <si>
    <t>Actual Days Hired</t>
  </si>
  <si>
    <t>Planned Days</t>
  </si>
  <si>
    <t>Planned Days Hired vs Actual Days Taken</t>
  </si>
  <si>
    <t>Percentages</t>
  </si>
  <si>
    <t>Actual Days Taken</t>
  </si>
  <si>
    <t>Planned Days for Hire</t>
  </si>
  <si>
    <t>Equipment 1</t>
  </si>
  <si>
    <t>Equipment 2</t>
  </si>
  <si>
    <t>Equipment 3</t>
  </si>
  <si>
    <t>Equipment 4</t>
  </si>
  <si>
    <t>Equipment 5</t>
  </si>
  <si>
    <t>Equipment 6</t>
  </si>
  <si>
    <t>Equipment 7</t>
  </si>
  <si>
    <t>Equipment 8</t>
  </si>
  <si>
    <t>Equipment 9</t>
  </si>
  <si>
    <t>Equipment 10</t>
  </si>
  <si>
    <t>Equipment 11</t>
  </si>
  <si>
    <t>Equipment 12</t>
  </si>
  <si>
    <t>Equipment 13</t>
  </si>
  <si>
    <t>Equipment 14</t>
  </si>
  <si>
    <t>Equipment 15</t>
  </si>
  <si>
    <t>Equipment 16</t>
  </si>
  <si>
    <t>Equipment 17</t>
  </si>
  <si>
    <t>Equipment 18</t>
  </si>
  <si>
    <t>Equipment 19</t>
  </si>
  <si>
    <t>Equipment 20</t>
  </si>
  <si>
    <t>Equipment 21</t>
  </si>
  <si>
    <t>Equipment 22</t>
  </si>
  <si>
    <t>Equipment 23</t>
  </si>
  <si>
    <t>Equipment 24</t>
  </si>
  <si>
    <t>Equipment 25</t>
  </si>
  <si>
    <t>Equipment 26</t>
  </si>
  <si>
    <t>Equipment 27</t>
  </si>
  <si>
    <t>Equipment 28</t>
  </si>
  <si>
    <t>Equipment 29</t>
  </si>
  <si>
    <t>Equipment 30</t>
  </si>
  <si>
    <t>Equipment 31</t>
  </si>
  <si>
    <t>Equipment 32</t>
  </si>
  <si>
    <t>Equipment 33</t>
  </si>
  <si>
    <t>Lease Manager</t>
  </si>
  <si>
    <t>Delivery &amp; Collection</t>
  </si>
  <si>
    <t>Maintenance</t>
  </si>
  <si>
    <t>Credit Card Fees</t>
  </si>
  <si>
    <t>Cleaning</t>
  </si>
  <si>
    <t>Insurance</t>
  </si>
  <si>
    <t>3rd Party HR</t>
  </si>
  <si>
    <t>Legal Services</t>
  </si>
  <si>
    <t>Services Assumptions</t>
  </si>
  <si>
    <t>Service 1</t>
  </si>
  <si>
    <t>Service 2</t>
  </si>
  <si>
    <t>Service 3</t>
  </si>
  <si>
    <t>Service 4</t>
  </si>
  <si>
    <t>Service 5</t>
  </si>
  <si>
    <t>Service 6</t>
  </si>
  <si>
    <t>Active Customers</t>
  </si>
  <si>
    <t>Billable Days</t>
  </si>
  <si>
    <t>Cost Per Day</t>
  </si>
  <si>
    <t>Percentage Increase From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</si>
</sst>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0.0%"/>
    <numFmt numFmtId="165" formatCode="&quot;£&quot;#,##0.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2" tint="-0.499984740745262"/>
      <name val="Arial"/>
      <family val="2"/>
    </font>
    <font>
      <sz val="10"/>
      <color theme="1"/>
      <name val="Arial"/>
      <family val="2"/>
    </font>
    <font>
      <shadow/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7" tint="-0.499984740745262"/>
      <name val="Arial"/>
      <family val="2"/>
    </font>
    <font>
      <sz val="18"/>
      <color theme="1" tint="0.34998626667073579"/>
      <name val="Century Gothic"/>
      <family val="2"/>
    </font>
    <font>
      <sz val="12"/>
      <color theme="8" tint="-0.249977111117893"/>
      <name val="Century Gothic"/>
      <family val="1"/>
    </font>
    <font>
      <sz val="10"/>
      <color theme="0"/>
      <name val="Century Gothic"/>
      <family val="2"/>
    </font>
    <font>
      <sz val="12"/>
      <color theme="1"/>
      <name val="Century Gothic"/>
      <family val="1"/>
    </font>
    <font>
      <sz val="11"/>
      <color theme="1" tint="0.1499984740745262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8200"/>
        <bgColor indexed="64"/>
      </patternFill>
    </fill>
    <fill>
      <patternFill patternType="solid">
        <fgColor rgb="FFFDDFA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8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8" tint="0.39997558519241921"/>
      </left>
      <right/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1" tint="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auto="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5" fillId="0" borderId="81" applyNumberFormat="0" applyFill="0" applyAlignment="0" applyProtection="0"/>
  </cellStyleXfs>
  <cellXfs count="452">
    <xf numFmtId="0" fontId="0" fillId="0" borderId="0" xfId="0"/>
    <xf numFmtId="3" fontId="0" fillId="0" borderId="0" xfId="0" applyNumberFormat="1"/>
    <xf numFmtId="10" fontId="0" fillId="0" borderId="0" xfId="0" applyNumberFormat="1"/>
    <xf numFmtId="1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0" xfId="0" applyFont="1"/>
    <xf numFmtId="0" fontId="0" fillId="0" borderId="8" xfId="0" applyBorder="1" applyAlignment="1">
      <alignment horizontal="center"/>
    </xf>
    <xf numFmtId="0" fontId="0" fillId="6" borderId="0" xfId="0" applyFill="1"/>
    <xf numFmtId="9" fontId="0" fillId="0" borderId="0" xfId="1" applyFont="1" applyAlignment="1">
      <alignment horizontal="center"/>
    </xf>
    <xf numFmtId="9" fontId="0" fillId="4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2" fillId="0" borderId="0" xfId="0" applyFont="1"/>
    <xf numFmtId="0" fontId="0" fillId="3" borderId="9" xfId="0" applyFill="1" applyBorder="1"/>
    <xf numFmtId="0" fontId="0" fillId="3" borderId="3" xfId="0" applyFill="1" applyBorder="1"/>
    <xf numFmtId="3" fontId="0" fillId="4" borderId="0" xfId="0" applyNumberForma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3" fontId="0" fillId="4" borderId="11" xfId="0" applyNumberForma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9" fontId="0" fillId="4" borderId="7" xfId="0" applyNumberForma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4" borderId="3" xfId="0" applyNumberFormat="1" applyFill="1" applyBorder="1" applyAlignment="1">
      <alignment horizontal="center"/>
    </xf>
    <xf numFmtId="9" fontId="0" fillId="4" borderId="4" xfId="0" applyNumberFormat="1" applyFill="1" applyBorder="1" applyAlignment="1">
      <alignment horizontal="center"/>
    </xf>
    <xf numFmtId="9" fontId="0" fillId="4" borderId="9" xfId="1" applyFont="1" applyFill="1" applyBorder="1" applyAlignment="1">
      <alignment horizontal="center"/>
    </xf>
    <xf numFmtId="9" fontId="0" fillId="4" borderId="11" xfId="1" applyFont="1" applyFill="1" applyBorder="1" applyAlignment="1">
      <alignment horizontal="center"/>
    </xf>
    <xf numFmtId="9" fontId="0" fillId="4" borderId="10" xfId="1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 indent="1"/>
    </xf>
    <xf numFmtId="0" fontId="11" fillId="7" borderId="24" xfId="0" applyFont="1" applyFill="1" applyBorder="1" applyAlignment="1">
      <alignment horizontal="left" vertical="center" wrapText="1" indent="1"/>
    </xf>
    <xf numFmtId="0" fontId="11" fillId="8" borderId="24" xfId="0" applyFont="1" applyFill="1" applyBorder="1" applyAlignment="1">
      <alignment horizontal="left" vertical="center" wrapText="1" indent="1"/>
    </xf>
    <xf numFmtId="0" fontId="11" fillId="2" borderId="24" xfId="0" applyFont="1" applyFill="1" applyBorder="1" applyAlignment="1">
      <alignment horizontal="left" vertical="center" wrapText="1" indent="1"/>
    </xf>
    <xf numFmtId="0" fontId="11" fillId="9" borderId="24" xfId="0" applyFont="1" applyFill="1" applyBorder="1" applyAlignment="1">
      <alignment horizontal="left" vertical="center" wrapText="1" indent="1"/>
    </xf>
    <xf numFmtId="0" fontId="9" fillId="10" borderId="24" xfId="0" applyFont="1" applyFill="1" applyBorder="1" applyAlignment="1">
      <alignment horizontal="left" vertical="center" wrapText="1" indent="1"/>
    </xf>
    <xf numFmtId="0" fontId="11" fillId="11" borderId="24" xfId="0" applyFont="1" applyFill="1" applyBorder="1" applyAlignment="1">
      <alignment horizontal="left" vertical="center" wrapText="1" indent="1"/>
    </xf>
    <xf numFmtId="0" fontId="11" fillId="12" borderId="24" xfId="0" applyFont="1" applyFill="1" applyBorder="1" applyAlignment="1">
      <alignment horizontal="left" vertical="center" wrapText="1" indent="1"/>
    </xf>
    <xf numFmtId="0" fontId="11" fillId="13" borderId="24" xfId="0" applyFont="1" applyFill="1" applyBorder="1" applyAlignment="1">
      <alignment horizontal="left" vertical="center" wrapText="1" indent="1"/>
    </xf>
    <xf numFmtId="0" fontId="10" fillId="0" borderId="25" xfId="0" applyFont="1" applyBorder="1" applyAlignment="1">
      <alignment horizontal="left" vertical="center" wrapText="1" indent="1"/>
    </xf>
    <xf numFmtId="9" fontId="10" fillId="0" borderId="25" xfId="1" applyFont="1" applyBorder="1" applyAlignment="1">
      <alignment horizontal="left" vertical="center" wrapText="1" indent="1"/>
    </xf>
    <xf numFmtId="1" fontId="10" fillId="0" borderId="25" xfId="0" applyNumberFormat="1" applyFont="1" applyBorder="1" applyAlignment="1">
      <alignment horizontal="left" vertical="center" wrapText="1" indent="1"/>
    </xf>
    <xf numFmtId="0" fontId="10" fillId="3" borderId="25" xfId="0" applyFont="1" applyFill="1" applyBorder="1" applyAlignment="1">
      <alignment horizontal="left" vertical="center" wrapText="1" indent="1"/>
    </xf>
    <xf numFmtId="9" fontId="10" fillId="3" borderId="25" xfId="1" applyFont="1" applyFill="1" applyBorder="1" applyAlignment="1">
      <alignment horizontal="left" vertical="center" wrapText="1" indent="1"/>
    </xf>
    <xf numFmtId="9" fontId="9" fillId="0" borderId="0" xfId="1" applyFont="1" applyAlignment="1">
      <alignment horizontal="left" vertical="center" wrapText="1" indent="1"/>
    </xf>
    <xf numFmtId="0" fontId="0" fillId="0" borderId="26" xfId="0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2" fillId="19" borderId="26" xfId="0" applyFont="1" applyFill="1" applyBorder="1" applyAlignment="1">
      <alignment horizontal="center" vertical="center" wrapText="1"/>
    </xf>
    <xf numFmtId="0" fontId="10" fillId="16" borderId="26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14" borderId="26" xfId="0" applyFont="1" applyFill="1" applyBorder="1" applyAlignment="1">
      <alignment horizontal="center" vertical="center" wrapText="1"/>
    </xf>
    <xf numFmtId="0" fontId="10" fillId="15" borderId="26" xfId="0" applyFont="1" applyFill="1" applyBorder="1" applyAlignment="1">
      <alignment horizontal="center" vertical="center" wrapText="1"/>
    </xf>
    <xf numFmtId="0" fontId="10" fillId="17" borderId="26" xfId="0" applyFont="1" applyFill="1" applyBorder="1" applyAlignment="1">
      <alignment horizontal="center" vertical="center" wrapText="1"/>
    </xf>
    <xf numFmtId="0" fontId="12" fillId="18" borderId="26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20" borderId="25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9" fontId="19" fillId="0" borderId="25" xfId="1" applyFont="1" applyBorder="1" applyAlignment="1">
      <alignment horizontal="center" vertical="center"/>
    </xf>
    <xf numFmtId="9" fontId="19" fillId="15" borderId="25" xfId="1" applyFont="1" applyFill="1" applyBorder="1" applyAlignment="1">
      <alignment horizontal="center" vertical="center"/>
    </xf>
    <xf numFmtId="0" fontId="20" fillId="0" borderId="0" xfId="0" applyFont="1"/>
    <xf numFmtId="0" fontId="21" fillId="2" borderId="0" xfId="0" applyFont="1" applyFill="1" applyAlignment="1">
      <alignment horizontal="center" vertical="center" wrapText="1"/>
    </xf>
    <xf numFmtId="2" fontId="22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  <xf numFmtId="0" fontId="13" fillId="3" borderId="39" xfId="0" applyFont="1" applyFill="1" applyBorder="1" applyAlignment="1">
      <alignment horizontal="right"/>
    </xf>
    <xf numFmtId="0" fontId="13" fillId="5" borderId="41" xfId="0" applyFont="1" applyFill="1" applyBorder="1"/>
    <xf numFmtId="0" fontId="13" fillId="6" borderId="0" xfId="0" applyFont="1" applyFill="1"/>
    <xf numFmtId="0" fontId="15" fillId="6" borderId="0" xfId="0" applyFont="1" applyFill="1" applyAlignment="1">
      <alignment horizontal="center" vertical="center"/>
    </xf>
    <xf numFmtId="0" fontId="0" fillId="0" borderId="0" xfId="0" applyAlignment="1">
      <alignment horizontal="left" indent="1"/>
    </xf>
    <xf numFmtId="0" fontId="23" fillId="0" borderId="0" xfId="0" applyFont="1" applyAlignment="1">
      <alignment horizontal="left"/>
    </xf>
    <xf numFmtId="0" fontId="11" fillId="21" borderId="24" xfId="0" applyFont="1" applyFill="1" applyBorder="1" applyAlignment="1">
      <alignment horizontal="left" vertical="center" wrapText="1" indent="1"/>
    </xf>
    <xf numFmtId="0" fontId="11" fillId="22" borderId="2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 wrapText="1" indent="1"/>
    </xf>
    <xf numFmtId="9" fontId="10" fillId="0" borderId="0" xfId="1" applyFont="1" applyFill="1" applyBorder="1" applyAlignment="1">
      <alignment horizontal="right" vertical="center" wrapText="1" indent="1"/>
    </xf>
    <xf numFmtId="0" fontId="26" fillId="3" borderId="0" xfId="0" applyFont="1" applyFill="1"/>
    <xf numFmtId="0" fontId="26" fillId="6" borderId="0" xfId="0" applyFont="1" applyFill="1"/>
    <xf numFmtId="0" fontId="27" fillId="3" borderId="42" xfId="0" applyFont="1" applyFill="1" applyBorder="1" applyAlignment="1">
      <alignment horizontal="right" vertical="center" indent="1"/>
    </xf>
    <xf numFmtId="0" fontId="28" fillId="0" borderId="0" xfId="0" applyFont="1" applyAlignment="1">
      <alignment horizontal="center"/>
    </xf>
    <xf numFmtId="0" fontId="31" fillId="5" borderId="42" xfId="0" applyFont="1" applyFill="1" applyBorder="1" applyAlignment="1">
      <alignment vertical="center"/>
    </xf>
    <xf numFmtId="9" fontId="32" fillId="3" borderId="42" xfId="0" applyNumberFormat="1" applyFont="1" applyFill="1" applyBorder="1" applyAlignment="1">
      <alignment horizontal="center" vertical="center"/>
    </xf>
    <xf numFmtId="2" fontId="32" fillId="3" borderId="42" xfId="0" applyNumberFormat="1" applyFont="1" applyFill="1" applyBorder="1" applyAlignment="1">
      <alignment horizontal="center" vertical="center"/>
    </xf>
    <xf numFmtId="0" fontId="24" fillId="10" borderId="44" xfId="0" applyFont="1" applyFill="1" applyBorder="1" applyAlignment="1">
      <alignment horizontal="right" vertical="center" wrapText="1" indent="1"/>
    </xf>
    <xf numFmtId="0" fontId="11" fillId="8" borderId="24" xfId="0" applyFont="1" applyFill="1" applyBorder="1" applyAlignment="1">
      <alignment horizontal="center" vertical="center" wrapText="1"/>
    </xf>
    <xf numFmtId="0" fontId="11" fillId="8" borderId="43" xfId="0" applyFont="1" applyFill="1" applyBorder="1" applyAlignment="1">
      <alignment horizontal="center" vertical="center" wrapText="1"/>
    </xf>
    <xf numFmtId="10" fontId="10" fillId="6" borderId="25" xfId="0" applyNumberFormat="1" applyFont="1" applyFill="1" applyBorder="1" applyAlignment="1">
      <alignment horizontal="right" vertical="center" wrapText="1" indent="1"/>
    </xf>
    <xf numFmtId="10" fontId="10" fillId="10" borderId="45" xfId="0" applyNumberFormat="1" applyFont="1" applyFill="1" applyBorder="1" applyAlignment="1">
      <alignment horizontal="right" vertical="center" wrapText="1" indent="1"/>
    </xf>
    <xf numFmtId="0" fontId="0" fillId="24" borderId="39" xfId="0" applyFill="1" applyBorder="1"/>
    <xf numFmtId="0" fontId="0" fillId="24" borderId="16" xfId="0" applyFill="1" applyBorder="1" applyAlignment="1">
      <alignment horizontal="right"/>
    </xf>
    <xf numFmtId="0" fontId="0" fillId="24" borderId="16" xfId="0" applyFill="1" applyBorder="1"/>
    <xf numFmtId="0" fontId="0" fillId="24" borderId="40" xfId="0" applyFill="1" applyBorder="1"/>
    <xf numFmtId="0" fontId="0" fillId="6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34" fillId="3" borderId="0" xfId="0" applyFont="1" applyFill="1" applyAlignment="1">
      <alignment horizontal="left" vertical="center"/>
    </xf>
    <xf numFmtId="0" fontId="35" fillId="6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0" fontId="0" fillId="0" borderId="49" xfId="0" applyBorder="1" applyAlignment="1" applyProtection="1">
      <alignment vertical="center"/>
      <protection hidden="1"/>
    </xf>
    <xf numFmtId="3" fontId="0" fillId="0" borderId="49" xfId="0" applyNumberFormat="1" applyBorder="1" applyAlignment="1" applyProtection="1">
      <alignment vertical="center"/>
      <protection locked="0"/>
    </xf>
    <xf numFmtId="3" fontId="2" fillId="3" borderId="49" xfId="0" applyNumberFormat="1" applyFont="1" applyFill="1" applyBorder="1" applyAlignment="1" applyProtection="1">
      <alignment vertical="center"/>
      <protection hidden="1"/>
    </xf>
    <xf numFmtId="164" fontId="0" fillId="0" borderId="49" xfId="1" applyNumberFormat="1" applyFont="1" applyBorder="1" applyAlignment="1" applyProtection="1">
      <alignment vertical="center"/>
      <protection locked="0"/>
    </xf>
    <xf numFmtId="164" fontId="2" fillId="3" borderId="49" xfId="1" applyNumberFormat="1" applyFont="1" applyFill="1" applyBorder="1" applyAlignment="1" applyProtection="1">
      <alignment vertical="center"/>
      <protection hidden="1"/>
    </xf>
    <xf numFmtId="1" fontId="0" fillId="0" borderId="49" xfId="0" applyNumberFormat="1" applyBorder="1" applyAlignment="1" applyProtection="1">
      <alignment vertical="center"/>
      <protection locked="0"/>
    </xf>
    <xf numFmtId="0" fontId="0" fillId="0" borderId="50" xfId="0" applyBorder="1"/>
    <xf numFmtId="0" fontId="0" fillId="0" borderId="51" xfId="0" applyBorder="1"/>
    <xf numFmtId="0" fontId="2" fillId="0" borderId="0" xfId="0" applyFont="1" applyAlignment="1">
      <alignment horizontal="left" indent="5"/>
    </xf>
    <xf numFmtId="0" fontId="2" fillId="6" borderId="0" xfId="0" applyFont="1" applyFill="1"/>
    <xf numFmtId="0" fontId="3" fillId="6" borderId="0" xfId="0" applyFont="1" applyFill="1" applyAlignment="1">
      <alignment horizontal="left" indent="5"/>
    </xf>
    <xf numFmtId="3" fontId="0" fillId="6" borderId="0" xfId="0" applyNumberFormat="1" applyFill="1"/>
    <xf numFmtId="0" fontId="3" fillId="6" borderId="0" xfId="0" applyFont="1" applyFill="1"/>
    <xf numFmtId="3" fontId="37" fillId="6" borderId="0" xfId="0" applyNumberFormat="1" applyFont="1" applyFill="1"/>
    <xf numFmtId="0" fontId="37" fillId="6" borderId="0" xfId="0" applyFont="1" applyFill="1"/>
    <xf numFmtId="0" fontId="36" fillId="6" borderId="0" xfId="0" applyFont="1" applyFill="1"/>
    <xf numFmtId="0" fontId="37" fillId="6" borderId="0" xfId="0" applyFont="1" applyFill="1" applyAlignment="1">
      <alignment horizontal="left" indent="2"/>
    </xf>
    <xf numFmtId="0" fontId="36" fillId="6" borderId="0" xfId="0" applyFont="1" applyFill="1" applyAlignment="1">
      <alignment vertical="center"/>
    </xf>
    <xf numFmtId="0" fontId="37" fillId="6" borderId="0" xfId="0" applyFont="1" applyFill="1" applyAlignment="1">
      <alignment horizontal="left" vertical="center" indent="2"/>
    </xf>
    <xf numFmtId="0" fontId="0" fillId="6" borderId="0" xfId="0" applyFill="1" applyAlignment="1">
      <alignment horizontal="left" vertical="center" indent="2"/>
    </xf>
    <xf numFmtId="0" fontId="0" fillId="20" borderId="0" xfId="0" applyFill="1"/>
    <xf numFmtId="0" fontId="40" fillId="20" borderId="0" xfId="0" applyFont="1" applyFill="1"/>
    <xf numFmtId="3" fontId="40" fillId="20" borderId="0" xfId="0" applyNumberFormat="1" applyFont="1" applyFill="1"/>
    <xf numFmtId="0" fontId="40" fillId="15" borderId="0" xfId="0" applyFont="1" applyFill="1"/>
    <xf numFmtId="0" fontId="41" fillId="20" borderId="0" xfId="0" applyFont="1" applyFill="1"/>
    <xf numFmtId="0" fontId="8" fillId="20" borderId="0" xfId="0" applyFont="1" applyFill="1"/>
    <xf numFmtId="0" fontId="8" fillId="15" borderId="0" xfId="0" applyFont="1" applyFill="1"/>
    <xf numFmtId="3" fontId="8" fillId="15" borderId="0" xfId="0" applyNumberFormat="1" applyFont="1" applyFill="1"/>
    <xf numFmtId="0" fontId="38" fillId="6" borderId="0" xfId="0" applyFont="1" applyFill="1"/>
    <xf numFmtId="3" fontId="38" fillId="6" borderId="0" xfId="0" applyNumberFormat="1" applyFont="1" applyFill="1"/>
    <xf numFmtId="0" fontId="37" fillId="6" borderId="0" xfId="0" applyFont="1" applyFill="1" applyAlignment="1">
      <alignment horizontal="right"/>
    </xf>
    <xf numFmtId="0" fontId="41" fillId="15" borderId="0" xfId="0" applyFont="1" applyFill="1"/>
    <xf numFmtId="3" fontId="40" fillId="15" borderId="0" xfId="0" applyNumberFormat="1" applyFont="1" applyFill="1"/>
    <xf numFmtId="3" fontId="8" fillId="20" borderId="0" xfId="0" applyNumberFormat="1" applyFont="1" applyFill="1"/>
    <xf numFmtId="0" fontId="42" fillId="10" borderId="53" xfId="0" applyFont="1" applyFill="1" applyBorder="1"/>
    <xf numFmtId="0" fontId="43" fillId="10" borderId="53" xfId="0" applyFont="1" applyFill="1" applyBorder="1"/>
    <xf numFmtId="3" fontId="42" fillId="10" borderId="53" xfId="0" applyNumberFormat="1" applyFont="1" applyFill="1" applyBorder="1"/>
    <xf numFmtId="0" fontId="0" fillId="15" borderId="0" xfId="0" applyFill="1"/>
    <xf numFmtId="0" fontId="2" fillId="15" borderId="0" xfId="0" applyFont="1" applyFill="1"/>
    <xf numFmtId="0" fontId="8" fillId="20" borderId="0" xfId="0" applyFont="1" applyFill="1" applyAlignment="1">
      <alignment vertical="center"/>
    </xf>
    <xf numFmtId="0" fontId="39" fillId="20" borderId="0" xfId="0" applyFont="1" applyFill="1" applyAlignment="1">
      <alignment vertical="center"/>
    </xf>
    <xf numFmtId="3" fontId="8" fillId="20" borderId="0" xfId="0" applyNumberFormat="1" applyFont="1" applyFill="1" applyAlignment="1">
      <alignment vertical="center"/>
    </xf>
    <xf numFmtId="0" fontId="8" fillId="15" borderId="0" xfId="0" applyFont="1" applyFill="1" applyAlignment="1">
      <alignment vertical="center"/>
    </xf>
    <xf numFmtId="0" fontId="39" fillId="15" borderId="0" xfId="0" applyFont="1" applyFill="1" applyAlignment="1">
      <alignment vertical="center"/>
    </xf>
    <xf numFmtId="3" fontId="8" fillId="15" borderId="0" xfId="0" applyNumberFormat="1" applyFont="1" applyFill="1" applyAlignment="1">
      <alignment vertical="center"/>
    </xf>
    <xf numFmtId="0" fontId="0" fillId="10" borderId="54" xfId="0" applyFill="1" applyBorder="1" applyAlignment="1">
      <alignment vertical="center"/>
    </xf>
    <xf numFmtId="0" fontId="36" fillId="10" borderId="54" xfId="0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3" fontId="37" fillId="0" borderId="0" xfId="0" applyNumberFormat="1" applyFont="1"/>
    <xf numFmtId="0" fontId="37" fillId="0" borderId="0" xfId="0" applyFont="1" applyAlignment="1">
      <alignment horizontal="left" indent="2"/>
    </xf>
    <xf numFmtId="0" fontId="37" fillId="0" borderId="0" xfId="0" applyFont="1" applyAlignment="1">
      <alignment horizontal="right"/>
    </xf>
    <xf numFmtId="0" fontId="39" fillId="20" borderId="0" xfId="0" applyFont="1" applyFill="1"/>
    <xf numFmtId="17" fontId="39" fillId="20" borderId="0" xfId="0" applyNumberFormat="1" applyFont="1" applyFill="1"/>
    <xf numFmtId="17" fontId="39" fillId="20" borderId="0" xfId="0" applyNumberFormat="1" applyFont="1" applyFill="1" applyAlignment="1">
      <alignment horizontal="center"/>
    </xf>
    <xf numFmtId="0" fontId="8" fillId="20" borderId="0" xfId="0" applyFont="1" applyFill="1" applyAlignment="1">
      <alignment horizontal="left" indent="1"/>
    </xf>
    <xf numFmtId="3" fontId="37" fillId="0" borderId="0" xfId="0" applyNumberFormat="1" applyFont="1" applyAlignment="1">
      <alignment horizontal="right"/>
    </xf>
    <xf numFmtId="0" fontId="36" fillId="0" borderId="0" xfId="0" applyFont="1" applyAlignment="1">
      <alignment horizontal="left" indent="2"/>
    </xf>
    <xf numFmtId="0" fontId="36" fillId="0" borderId="0" xfId="0" applyFont="1" applyAlignment="1">
      <alignment horizontal="left"/>
    </xf>
    <xf numFmtId="0" fontId="39" fillId="20" borderId="0" xfId="0" applyFont="1" applyFill="1" applyAlignment="1">
      <alignment horizontal="left" indent="2"/>
    </xf>
    <xf numFmtId="3" fontId="8" fillId="20" borderId="0" xfId="0" applyNumberFormat="1" applyFont="1" applyFill="1" applyAlignment="1">
      <alignment horizontal="right"/>
    </xf>
    <xf numFmtId="0" fontId="39" fillId="15" borderId="0" xfId="0" applyFont="1" applyFill="1" applyAlignment="1">
      <alignment horizontal="left" indent="2"/>
    </xf>
    <xf numFmtId="3" fontId="8" fillId="15" borderId="0" xfId="0" applyNumberFormat="1" applyFont="1" applyFill="1" applyAlignment="1">
      <alignment horizontal="right"/>
    </xf>
    <xf numFmtId="0" fontId="39" fillId="15" borderId="0" xfId="0" applyFont="1" applyFill="1"/>
    <xf numFmtId="0" fontId="8" fillId="15" borderId="0" xfId="0" applyFont="1" applyFill="1" applyAlignment="1">
      <alignment horizontal="right"/>
    </xf>
    <xf numFmtId="0" fontId="43" fillId="15" borderId="0" xfId="0" applyFont="1" applyFill="1"/>
    <xf numFmtId="0" fontId="43" fillId="15" borderId="0" xfId="0" applyFont="1" applyFill="1" applyAlignment="1">
      <alignment horizontal="center"/>
    </xf>
    <xf numFmtId="3" fontId="2" fillId="0" borderId="0" xfId="0" applyNumberFormat="1" applyFont="1"/>
    <xf numFmtId="0" fontId="8" fillId="15" borderId="56" xfId="0" applyFont="1" applyFill="1" applyBorder="1" applyAlignment="1">
      <alignment horizontal="left" indent="1"/>
    </xf>
    <xf numFmtId="0" fontId="8" fillId="15" borderId="56" xfId="0" applyFont="1" applyFill="1" applyBorder="1"/>
    <xf numFmtId="17" fontId="41" fillId="15" borderId="0" xfId="0" applyNumberFormat="1" applyFont="1" applyFill="1" applyAlignment="1">
      <alignment horizontal="center"/>
    </xf>
    <xf numFmtId="0" fontId="41" fillId="20" borderId="0" xfId="0" applyFont="1" applyFill="1" applyAlignment="1">
      <alignment horizontal="center"/>
    </xf>
    <xf numFmtId="0" fontId="39" fillId="15" borderId="0" xfId="0" applyFont="1" applyFill="1" applyAlignment="1">
      <alignment horizontal="center"/>
    </xf>
    <xf numFmtId="0" fontId="8" fillId="15" borderId="0" xfId="0" applyFont="1" applyFill="1" applyAlignment="1">
      <alignment horizontal="left" indent="1"/>
    </xf>
    <xf numFmtId="3" fontId="0" fillId="0" borderId="0" xfId="0" applyNumberFormat="1" applyAlignment="1">
      <alignment horizontal="center"/>
    </xf>
    <xf numFmtId="17" fontId="39" fillId="15" borderId="0" xfId="0" applyNumberFormat="1" applyFont="1" applyFill="1" applyAlignment="1">
      <alignment horizontal="center"/>
    </xf>
    <xf numFmtId="0" fontId="39" fillId="20" borderId="0" xfId="0" applyFont="1" applyFill="1" applyAlignment="1">
      <alignment horizontal="center"/>
    </xf>
    <xf numFmtId="0" fontId="0" fillId="2" borderId="0" xfId="0" applyFill="1"/>
    <xf numFmtId="3" fontId="2" fillId="0" borderId="0" xfId="0" applyNumberFormat="1" applyFont="1" applyAlignment="1">
      <alignment horizontal="center"/>
    </xf>
    <xf numFmtId="0" fontId="8" fillId="20" borderId="0" xfId="0" applyFont="1" applyFill="1" applyAlignment="1">
      <alignment horizontal="center"/>
    </xf>
    <xf numFmtId="3" fontId="8" fillId="20" borderId="0" xfId="0" applyNumberFormat="1" applyFont="1" applyFill="1" applyAlignment="1">
      <alignment horizontal="center"/>
    </xf>
    <xf numFmtId="3" fontId="8" fillId="15" borderId="56" xfId="0" applyNumberFormat="1" applyFont="1" applyFill="1" applyBorder="1" applyAlignment="1">
      <alignment horizontal="center"/>
    </xf>
    <xf numFmtId="3" fontId="8" fillId="15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3" fontId="37" fillId="0" borderId="55" xfId="0" applyNumberFormat="1" applyFont="1" applyBorder="1"/>
    <xf numFmtId="3" fontId="38" fillId="0" borderId="0" xfId="0" applyNumberFormat="1" applyFont="1"/>
    <xf numFmtId="3" fontId="0" fillId="10" borderId="52" xfId="0" applyNumberFormat="1" applyFill="1" applyBorder="1"/>
    <xf numFmtId="3" fontId="0" fillId="4" borderId="9" xfId="0" applyNumberFormat="1" applyFill="1" applyBorder="1" applyAlignment="1">
      <alignment horizontal="center"/>
    </xf>
    <xf numFmtId="3" fontId="0" fillId="23" borderId="12" xfId="0" applyNumberFormat="1" applyFill="1" applyBorder="1" applyAlignment="1">
      <alignment horizontal="left"/>
    </xf>
    <xf numFmtId="3" fontId="0" fillId="23" borderId="13" xfId="0" applyNumberFormat="1" applyFill="1" applyBorder="1" applyAlignment="1">
      <alignment horizontal="left"/>
    </xf>
    <xf numFmtId="3" fontId="0" fillId="23" borderId="14" xfId="0" applyNumberFormat="1" applyFill="1" applyBorder="1" applyAlignment="1">
      <alignment horizontal="left"/>
    </xf>
    <xf numFmtId="3" fontId="0" fillId="23" borderId="15" xfId="0" applyNumberFormat="1" applyFill="1" applyBorder="1" applyAlignment="1">
      <alignment horizontal="left"/>
    </xf>
    <xf numFmtId="3" fontId="0" fillId="23" borderId="16" xfId="0" applyNumberFormat="1" applyFill="1" applyBorder="1" applyAlignment="1">
      <alignment horizontal="left"/>
    </xf>
    <xf numFmtId="3" fontId="0" fillId="23" borderId="17" xfId="0" applyNumberFormat="1" applyFill="1" applyBorder="1" applyAlignment="1">
      <alignment horizontal="left"/>
    </xf>
    <xf numFmtId="3" fontId="10" fillId="6" borderId="25" xfId="0" applyNumberFormat="1" applyFont="1" applyFill="1" applyBorder="1" applyAlignment="1">
      <alignment horizontal="right" vertical="center" wrapText="1" indent="1"/>
    </xf>
    <xf numFmtId="3" fontId="10" fillId="23" borderId="25" xfId="0" applyNumberFormat="1" applyFont="1" applyFill="1" applyBorder="1" applyAlignment="1">
      <alignment horizontal="center" vertical="center" wrapText="1"/>
    </xf>
    <xf numFmtId="3" fontId="10" fillId="23" borderId="25" xfId="0" applyNumberFormat="1" applyFont="1" applyFill="1" applyBorder="1" applyAlignment="1">
      <alignment horizontal="right" vertical="center" wrapText="1" indent="1"/>
    </xf>
    <xf numFmtId="3" fontId="10" fillId="6" borderId="21" xfId="0" applyNumberFormat="1" applyFont="1" applyFill="1" applyBorder="1" applyAlignment="1">
      <alignment horizontal="right" vertical="center" wrapText="1" indent="1"/>
    </xf>
    <xf numFmtId="3" fontId="10" fillId="10" borderId="45" xfId="0" applyNumberFormat="1" applyFont="1" applyFill="1" applyBorder="1" applyAlignment="1">
      <alignment horizontal="right" vertical="center" wrapText="1" indent="1"/>
    </xf>
    <xf numFmtId="3" fontId="10" fillId="10" borderId="45" xfId="0" applyNumberFormat="1" applyFont="1" applyFill="1" applyBorder="1" applyAlignment="1">
      <alignment horizontal="center" vertical="center" wrapText="1"/>
    </xf>
    <xf numFmtId="3" fontId="10" fillId="0" borderId="25" xfId="2" applyNumberFormat="1" applyFont="1" applyBorder="1" applyAlignment="1">
      <alignment horizontal="left" vertical="center" wrapText="1" indent="1"/>
    </xf>
    <xf numFmtId="3" fontId="10" fillId="0" borderId="25" xfId="0" applyNumberFormat="1" applyFont="1" applyBorder="1" applyAlignment="1">
      <alignment horizontal="left" vertical="center" wrapText="1" indent="1"/>
    </xf>
    <xf numFmtId="3" fontId="10" fillId="3" borderId="25" xfId="2" applyNumberFormat="1" applyFont="1" applyFill="1" applyBorder="1" applyAlignment="1">
      <alignment horizontal="left" vertical="center" wrapText="1" indent="1"/>
    </xf>
    <xf numFmtId="3" fontId="10" fillId="3" borderId="25" xfId="0" applyNumberFormat="1" applyFont="1" applyFill="1" applyBorder="1" applyAlignment="1">
      <alignment horizontal="left" vertical="center" wrapText="1" indent="1"/>
    </xf>
    <xf numFmtId="3" fontId="9" fillId="0" borderId="0" xfId="0" applyNumberFormat="1" applyFont="1" applyAlignment="1">
      <alignment horizontal="left" vertical="center" wrapText="1" indent="1"/>
    </xf>
    <xf numFmtId="3" fontId="10" fillId="0" borderId="26" xfId="0" applyNumberFormat="1" applyFon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/>
    </xf>
    <xf numFmtId="0" fontId="0" fillId="25" borderId="0" xfId="0" applyFill="1"/>
    <xf numFmtId="0" fontId="0" fillId="25" borderId="0" xfId="0" applyFill="1" applyAlignment="1">
      <alignment horizontal="center"/>
    </xf>
    <xf numFmtId="0" fontId="39" fillId="20" borderId="49" xfId="0" applyFont="1" applyFill="1" applyBorder="1" applyAlignment="1">
      <alignment horizontal="center" vertical="center"/>
    </xf>
    <xf numFmtId="0" fontId="39" fillId="20" borderId="49" xfId="0" applyFont="1" applyFill="1" applyBorder="1" applyAlignment="1" applyProtection="1">
      <alignment horizontal="center" vertical="center"/>
      <protection hidden="1"/>
    </xf>
    <xf numFmtId="3" fontId="0" fillId="23" borderId="59" xfId="0" applyNumberFormat="1" applyFill="1" applyBorder="1" applyAlignment="1">
      <alignment horizontal="left"/>
    </xf>
    <xf numFmtId="3" fontId="0" fillId="23" borderId="60" xfId="0" applyNumberFormat="1" applyFill="1" applyBorder="1" applyAlignment="1">
      <alignment horizontal="left"/>
    </xf>
    <xf numFmtId="3" fontId="0" fillId="23" borderId="61" xfId="0" applyNumberFormat="1" applyFill="1" applyBorder="1" applyAlignment="1">
      <alignment horizontal="left"/>
    </xf>
    <xf numFmtId="3" fontId="0" fillId="23" borderId="9" xfId="0" applyNumberFormat="1" applyFill="1" applyBorder="1"/>
    <xf numFmtId="3" fontId="0" fillId="23" borderId="11" xfId="0" applyNumberFormat="1" applyFill="1" applyBorder="1"/>
    <xf numFmtId="3" fontId="0" fillId="23" borderId="10" xfId="0" applyNumberFormat="1" applyFill="1" applyBorder="1"/>
    <xf numFmtId="0" fontId="0" fillId="0" borderId="41" xfId="0" applyBorder="1"/>
    <xf numFmtId="0" fontId="0" fillId="6" borderId="41" xfId="0" applyFill="1" applyBorder="1"/>
    <xf numFmtId="0" fontId="2" fillId="6" borderId="41" xfId="0" applyFont="1" applyFill="1" applyBorder="1"/>
    <xf numFmtId="0" fontId="0" fillId="6" borderId="62" xfId="0" applyFill="1" applyBorder="1"/>
    <xf numFmtId="0" fontId="3" fillId="6" borderId="63" xfId="0" applyFont="1" applyFill="1" applyBorder="1"/>
    <xf numFmtId="0" fontId="0" fillId="6" borderId="63" xfId="0" applyFill="1" applyBorder="1"/>
    <xf numFmtId="0" fontId="0" fillId="6" borderId="64" xfId="0" applyFill="1" applyBorder="1"/>
    <xf numFmtId="0" fontId="0" fillId="6" borderId="65" xfId="0" applyFill="1" applyBorder="1"/>
    <xf numFmtId="0" fontId="0" fillId="6" borderId="49" xfId="0" applyFill="1" applyBorder="1"/>
    <xf numFmtId="0" fontId="0" fillId="6" borderId="66" xfId="0" applyFill="1" applyBorder="1"/>
    <xf numFmtId="0" fontId="2" fillId="6" borderId="66" xfId="0" applyFont="1" applyFill="1" applyBorder="1"/>
    <xf numFmtId="0" fontId="0" fillId="0" borderId="65" xfId="0" applyBorder="1"/>
    <xf numFmtId="0" fontId="0" fillId="0" borderId="49" xfId="0" applyBorder="1"/>
    <xf numFmtId="0" fontId="0" fillId="0" borderId="66" xfId="0" applyBorder="1"/>
    <xf numFmtId="0" fontId="37" fillId="6" borderId="65" xfId="0" applyFont="1" applyFill="1" applyBorder="1" applyAlignment="1">
      <alignment horizontal="left" indent="2"/>
    </xf>
    <xf numFmtId="9" fontId="0" fillId="0" borderId="49" xfId="0" applyNumberFormat="1" applyBorder="1"/>
    <xf numFmtId="9" fontId="0" fillId="6" borderId="49" xfId="0" applyNumberFormat="1" applyFill="1" applyBorder="1"/>
    <xf numFmtId="0" fontId="37" fillId="6" borderId="49" xfId="0" applyFont="1" applyFill="1" applyBorder="1" applyAlignment="1">
      <alignment horizontal="left" indent="2"/>
    </xf>
    <xf numFmtId="3" fontId="37" fillId="6" borderId="49" xfId="0" applyNumberFormat="1" applyFont="1" applyFill="1" applyBorder="1"/>
    <xf numFmtId="0" fontId="40" fillId="20" borderId="67" xfId="0" applyFont="1" applyFill="1" applyBorder="1"/>
    <xf numFmtId="0" fontId="41" fillId="20" borderId="68" xfId="0" applyFont="1" applyFill="1" applyBorder="1"/>
    <xf numFmtId="0" fontId="40" fillId="20" borderId="68" xfId="0" applyFont="1" applyFill="1" applyBorder="1"/>
    <xf numFmtId="0" fontId="40" fillId="12" borderId="68" xfId="0" applyFont="1" applyFill="1" applyBorder="1" applyAlignment="1">
      <alignment horizontal="center"/>
    </xf>
    <xf numFmtId="0" fontId="41" fillId="20" borderId="68" xfId="0" applyFont="1" applyFill="1" applyBorder="1" applyAlignment="1">
      <alignment horizontal="center"/>
    </xf>
    <xf numFmtId="0" fontId="41" fillId="20" borderId="69" xfId="0" applyFont="1" applyFill="1" applyBorder="1" applyAlignment="1">
      <alignment horizontal="center"/>
    </xf>
    <xf numFmtId="0" fontId="40" fillId="15" borderId="67" xfId="0" applyFont="1" applyFill="1" applyBorder="1"/>
    <xf numFmtId="0" fontId="41" fillId="15" borderId="68" xfId="0" applyFont="1" applyFill="1" applyBorder="1"/>
    <xf numFmtId="0" fontId="40" fillId="15" borderId="68" xfId="0" applyFont="1" applyFill="1" applyBorder="1"/>
    <xf numFmtId="17" fontId="41" fillId="15" borderId="68" xfId="0" applyNumberFormat="1" applyFont="1" applyFill="1" applyBorder="1" applyAlignment="1">
      <alignment horizontal="center"/>
    </xf>
    <xf numFmtId="17" fontId="41" fillId="15" borderId="69" xfId="0" applyNumberFormat="1" applyFont="1" applyFill="1" applyBorder="1" applyAlignment="1">
      <alignment horizontal="center"/>
    </xf>
    <xf numFmtId="3" fontId="40" fillId="12" borderId="68" xfId="0" applyNumberFormat="1" applyFont="1" applyFill="1" applyBorder="1" applyAlignment="1">
      <alignment horizontal="center"/>
    </xf>
    <xf numFmtId="3" fontId="40" fillId="20" borderId="68" xfId="0" applyNumberFormat="1" applyFont="1" applyFill="1" applyBorder="1"/>
    <xf numFmtId="3" fontId="40" fillId="12" borderId="68" xfId="0" applyNumberFormat="1" applyFont="1" applyFill="1" applyBorder="1"/>
    <xf numFmtId="3" fontId="40" fillId="15" borderId="68" xfId="0" applyNumberFormat="1" applyFont="1" applyFill="1" applyBorder="1"/>
    <xf numFmtId="0" fontId="41" fillId="15" borderId="67" xfId="0" applyFont="1" applyFill="1" applyBorder="1"/>
    <xf numFmtId="3" fontId="0" fillId="6" borderId="70" xfId="0" applyNumberFormat="1" applyFill="1" applyBorder="1"/>
    <xf numFmtId="0" fontId="0" fillId="15" borderId="66" xfId="0" applyFill="1" applyBorder="1"/>
    <xf numFmtId="3" fontId="8" fillId="20" borderId="66" xfId="0" applyNumberFormat="1" applyFont="1" applyFill="1" applyBorder="1"/>
    <xf numFmtId="3" fontId="8" fillId="15" borderId="70" xfId="0" applyNumberFormat="1" applyFont="1" applyFill="1" applyBorder="1"/>
    <xf numFmtId="0" fontId="39" fillId="20" borderId="66" xfId="0" applyFont="1" applyFill="1" applyBorder="1" applyAlignment="1">
      <alignment horizontal="center"/>
    </xf>
    <xf numFmtId="3" fontId="0" fillId="26" borderId="40" xfId="0" applyNumberFormat="1" applyFill="1" applyBorder="1"/>
    <xf numFmtId="0" fontId="0" fillId="26" borderId="40" xfId="0" applyFill="1" applyBorder="1"/>
    <xf numFmtId="0" fontId="38" fillId="6" borderId="0" xfId="0" applyFont="1" applyFill="1" applyAlignment="1">
      <alignment horizontal="right"/>
    </xf>
    <xf numFmtId="3" fontId="0" fillId="10" borderId="72" xfId="0" applyNumberFormat="1" applyFill="1" applyBorder="1"/>
    <xf numFmtId="3" fontId="0" fillId="10" borderId="73" xfId="0" applyNumberFormat="1" applyFill="1" applyBorder="1"/>
    <xf numFmtId="3" fontId="44" fillId="10" borderId="74" xfId="0" applyNumberFormat="1" applyFont="1" applyFill="1" applyBorder="1" applyAlignment="1">
      <alignment vertical="center"/>
    </xf>
    <xf numFmtId="3" fontId="44" fillId="10" borderId="72" xfId="0" applyNumberFormat="1" applyFont="1" applyFill="1" applyBorder="1"/>
    <xf numFmtId="3" fontId="44" fillId="10" borderId="54" xfId="0" applyNumberFormat="1" applyFont="1" applyFill="1" applyBorder="1" applyAlignment="1">
      <alignment vertical="center"/>
    </xf>
    <xf numFmtId="3" fontId="44" fillId="10" borderId="53" xfId="0" applyNumberFormat="1" applyFont="1" applyFill="1" applyBorder="1" applyAlignment="1">
      <alignment vertical="center"/>
    </xf>
    <xf numFmtId="3" fontId="44" fillId="10" borderId="52" xfId="0" applyNumberFormat="1" applyFont="1" applyFill="1" applyBorder="1"/>
    <xf numFmtId="0" fontId="0" fillId="6" borderId="75" xfId="0" applyFill="1" applyBorder="1"/>
    <xf numFmtId="3" fontId="37" fillId="6" borderId="76" xfId="0" applyNumberFormat="1" applyFont="1" applyFill="1" applyBorder="1"/>
    <xf numFmtId="0" fontId="0" fillId="6" borderId="77" xfId="0" applyFill="1" applyBorder="1"/>
    <xf numFmtId="0" fontId="37" fillId="6" borderId="78" xfId="0" applyFont="1" applyFill="1" applyBorder="1"/>
    <xf numFmtId="0" fontId="0" fillId="6" borderId="79" xfId="0" applyFill="1" applyBorder="1"/>
    <xf numFmtId="0" fontId="37" fillId="6" borderId="80" xfId="0" applyFont="1" applyFill="1" applyBorder="1"/>
    <xf numFmtId="0" fontId="46" fillId="27" borderId="47" xfId="0" applyFont="1" applyFill="1" applyBorder="1"/>
    <xf numFmtId="0" fontId="47" fillId="0" borderId="0" xfId="0" applyFont="1"/>
    <xf numFmtId="0" fontId="47" fillId="0" borderId="0" xfId="0" applyFont="1" applyAlignment="1">
      <alignment horizontal="right"/>
    </xf>
    <xf numFmtId="0" fontId="47" fillId="0" borderId="0" xfId="0" applyFont="1" applyAlignment="1">
      <alignment horizontal="center"/>
    </xf>
    <xf numFmtId="0" fontId="45" fillId="28" borderId="0" xfId="3" applyFill="1" applyBorder="1"/>
    <xf numFmtId="0" fontId="47" fillId="28" borderId="26" xfId="0" applyFont="1" applyFill="1" applyBorder="1" applyAlignment="1">
      <alignment horizontal="center"/>
    </xf>
    <xf numFmtId="0" fontId="47" fillId="28" borderId="26" xfId="0" applyFont="1" applyFill="1" applyBorder="1"/>
    <xf numFmtId="0" fontId="47" fillId="0" borderId="26" xfId="0" applyFont="1" applyBorder="1"/>
    <xf numFmtId="0" fontId="47" fillId="0" borderId="16" xfId="0" applyFont="1" applyBorder="1"/>
    <xf numFmtId="0" fontId="47" fillId="10" borderId="0" xfId="0" applyFont="1" applyFill="1" applyAlignment="1">
      <alignment horizontal="right"/>
    </xf>
    <xf numFmtId="165" fontId="47" fillId="4" borderId="83" xfId="0" applyNumberFormat="1" applyFont="1" applyFill="1" applyBorder="1" applyAlignment="1">
      <alignment horizontal="center"/>
    </xf>
    <xf numFmtId="0" fontId="47" fillId="0" borderId="58" xfId="0" applyFont="1" applyBorder="1" applyAlignment="1">
      <alignment horizontal="center"/>
    </xf>
    <xf numFmtId="165" fontId="47" fillId="0" borderId="58" xfId="0" applyNumberFormat="1" applyFont="1" applyBorder="1"/>
    <xf numFmtId="0" fontId="47" fillId="29" borderId="58" xfId="0" applyFont="1" applyFill="1" applyBorder="1"/>
    <xf numFmtId="0" fontId="47" fillId="29" borderId="84" xfId="0" applyFont="1" applyFill="1" applyBorder="1"/>
    <xf numFmtId="0" fontId="47" fillId="10" borderId="0" xfId="0" applyFont="1" applyFill="1"/>
    <xf numFmtId="0" fontId="47" fillId="0" borderId="16" xfId="0" applyFont="1" applyBorder="1" applyAlignment="1">
      <alignment horizontal="center"/>
    </xf>
    <xf numFmtId="165" fontId="47" fillId="0" borderId="16" xfId="0" applyNumberFormat="1" applyFont="1" applyBorder="1"/>
    <xf numFmtId="0" fontId="47" fillId="29" borderId="16" xfId="0" applyFont="1" applyFill="1" applyBorder="1"/>
    <xf numFmtId="0" fontId="47" fillId="29" borderId="40" xfId="0" applyFont="1" applyFill="1" applyBorder="1"/>
    <xf numFmtId="0" fontId="47" fillId="0" borderId="26" xfId="0" applyFont="1" applyBorder="1" applyAlignment="1">
      <alignment horizontal="right"/>
    </xf>
    <xf numFmtId="0" fontId="46" fillId="0" borderId="0" xfId="0" applyFont="1"/>
    <xf numFmtId="0" fontId="47" fillId="0" borderId="11" xfId="0" applyFont="1" applyBorder="1"/>
    <xf numFmtId="0" fontId="47" fillId="0" borderId="11" xfId="0" applyFont="1" applyBorder="1" applyAlignment="1">
      <alignment horizontal="center"/>
    </xf>
    <xf numFmtId="1" fontId="47" fillId="4" borderId="83" xfId="0" applyNumberFormat="1" applyFont="1" applyFill="1" applyBorder="1" applyAlignment="1">
      <alignment horizontal="center"/>
    </xf>
    <xf numFmtId="0" fontId="0" fillId="4" borderId="85" xfId="0" applyFill="1" applyBorder="1" applyAlignment="1">
      <alignment horizontal="left" vertical="center"/>
    </xf>
    <xf numFmtId="0" fontId="0" fillId="30" borderId="86" xfId="0" applyFill="1" applyBorder="1" applyAlignment="1">
      <alignment horizontal="left" vertical="center"/>
    </xf>
    <xf numFmtId="0" fontId="0" fillId="23" borderId="87" xfId="0" applyFill="1" applyBorder="1" applyAlignment="1">
      <alignment horizontal="left" vertical="center"/>
    </xf>
    <xf numFmtId="3" fontId="38" fillId="6" borderId="0" xfId="0" applyNumberFormat="1" applyFont="1" applyFill="1" applyAlignment="1">
      <alignment horizontal="right"/>
    </xf>
    <xf numFmtId="0" fontId="10" fillId="3" borderId="25" xfId="0" applyFont="1" applyFill="1" applyBorder="1" applyAlignment="1">
      <alignment horizontal="left" vertical="center" wrapText="1"/>
    </xf>
    <xf numFmtId="3" fontId="37" fillId="6" borderId="78" xfId="0" applyNumberFormat="1" applyFont="1" applyFill="1" applyBorder="1"/>
    <xf numFmtId="3" fontId="37" fillId="6" borderId="80" xfId="0" applyNumberFormat="1" applyFont="1" applyFill="1" applyBorder="1"/>
    <xf numFmtId="0" fontId="38" fillId="6" borderId="0" xfId="0" applyFont="1" applyFill="1" applyAlignment="1">
      <alignment vertical="center"/>
    </xf>
    <xf numFmtId="3" fontId="38" fillId="6" borderId="0" xfId="0" applyNumberFormat="1" applyFont="1" applyFill="1" applyAlignment="1">
      <alignment vertical="center"/>
    </xf>
    <xf numFmtId="0" fontId="38" fillId="0" borderId="0" xfId="0" applyFont="1" applyAlignment="1">
      <alignment horizontal="left" indent="1"/>
    </xf>
    <xf numFmtId="0" fontId="38" fillId="0" borderId="0" xfId="0" applyFont="1"/>
    <xf numFmtId="3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left" indent="3"/>
    </xf>
    <xf numFmtId="0" fontId="38" fillId="0" borderId="0" xfId="0" applyFont="1" applyAlignment="1">
      <alignment horizontal="center"/>
    </xf>
    <xf numFmtId="3" fontId="38" fillId="6" borderId="0" xfId="0" applyNumberFormat="1" applyFont="1" applyFill="1" applyAlignment="1">
      <alignment horizontal="center"/>
    </xf>
    <xf numFmtId="0" fontId="48" fillId="6" borderId="0" xfId="0" applyFont="1" applyFill="1"/>
    <xf numFmtId="0" fontId="38" fillId="6" borderId="0" xfId="0" applyFont="1" applyFill="1" applyAlignment="1">
      <alignment horizontal="center"/>
    </xf>
    <xf numFmtId="0" fontId="38" fillId="6" borderId="0" xfId="0" applyFont="1" applyFill="1" applyAlignment="1">
      <alignment horizontal="left" indent="1"/>
    </xf>
    <xf numFmtId="0" fontId="38" fillId="6" borderId="0" xfId="0" applyFont="1" applyFill="1" applyAlignment="1">
      <alignment horizontal="left" indent="3"/>
    </xf>
    <xf numFmtId="0" fontId="48" fillId="6" borderId="0" xfId="0" applyFont="1" applyFill="1" applyAlignment="1">
      <alignment horizontal="left"/>
    </xf>
    <xf numFmtId="0" fontId="38" fillId="2" borderId="0" xfId="0" applyFont="1" applyFill="1" applyAlignment="1">
      <alignment horizontal="left" indent="1"/>
    </xf>
    <xf numFmtId="0" fontId="38" fillId="2" borderId="0" xfId="0" applyFont="1" applyFill="1"/>
    <xf numFmtId="3" fontId="38" fillId="2" borderId="0" xfId="0" applyNumberFormat="1" applyFont="1" applyFill="1" applyAlignment="1">
      <alignment horizontal="center"/>
    </xf>
    <xf numFmtId="0" fontId="38" fillId="6" borderId="7" xfId="0" applyFont="1" applyFill="1" applyBorder="1"/>
    <xf numFmtId="3" fontId="38" fillId="6" borderId="7" xfId="0" applyNumberFormat="1" applyFont="1" applyFill="1" applyBorder="1" applyAlignment="1">
      <alignment horizontal="center"/>
    </xf>
    <xf numFmtId="3" fontId="38" fillId="6" borderId="55" xfId="0" applyNumberFormat="1" applyFont="1" applyFill="1" applyBorder="1" applyAlignment="1">
      <alignment horizontal="center"/>
    </xf>
    <xf numFmtId="3" fontId="38" fillId="0" borderId="55" xfId="0" applyNumberFormat="1" applyFont="1" applyBorder="1"/>
    <xf numFmtId="4" fontId="38" fillId="6" borderId="0" xfId="0" applyNumberFormat="1" applyFont="1" applyFill="1"/>
    <xf numFmtId="3" fontId="38" fillId="2" borderId="0" xfId="0" applyNumberFormat="1" applyFont="1" applyFill="1"/>
    <xf numFmtId="3" fontId="38" fillId="6" borderId="7" xfId="0" applyNumberFormat="1" applyFont="1" applyFill="1" applyBorder="1"/>
    <xf numFmtId="0" fontId="38" fillId="6" borderId="55" xfId="0" applyFont="1" applyFill="1" applyBorder="1"/>
    <xf numFmtId="3" fontId="38" fillId="0" borderId="0" xfId="0" applyNumberFormat="1" applyFont="1" applyAlignment="1">
      <alignment vertical="center"/>
    </xf>
    <xf numFmtId="1" fontId="38" fillId="2" borderId="0" xfId="0" applyNumberFormat="1" applyFont="1" applyFill="1"/>
    <xf numFmtId="3" fontId="38" fillId="6" borderId="55" xfId="0" applyNumberFormat="1" applyFont="1" applyFill="1" applyBorder="1"/>
    <xf numFmtId="165" fontId="47" fillId="10" borderId="0" xfId="0" applyNumberFormat="1" applyFont="1" applyFill="1"/>
    <xf numFmtId="165" fontId="47" fillId="10" borderId="60" xfId="0" applyNumberFormat="1" applyFont="1" applyFill="1" applyBorder="1"/>
    <xf numFmtId="1" fontId="38" fillId="6" borderId="0" xfId="0" applyNumberFormat="1" applyFont="1" applyFill="1"/>
    <xf numFmtId="0" fontId="0" fillId="0" borderId="86" xfId="0" applyBorder="1"/>
    <xf numFmtId="3" fontId="0" fillId="4" borderId="5" xfId="0" applyNumberFormat="1" applyFill="1" applyBorder="1" applyAlignment="1">
      <alignment horizontal="center"/>
    </xf>
    <xf numFmtId="3" fontId="0" fillId="4" borderId="8" xfId="0" applyNumberFormat="1" applyFill="1" applyBorder="1" applyAlignment="1">
      <alignment horizontal="center"/>
    </xf>
    <xf numFmtId="3" fontId="42" fillId="10" borderId="53" xfId="0" applyNumberFormat="1" applyFont="1" applyFill="1" applyBorder="1" applyAlignment="1">
      <alignment horizontal="right"/>
    </xf>
    <xf numFmtId="165" fontId="47" fillId="10" borderId="0" xfId="0" applyNumberFormat="1" applyFont="1" applyFill="1" applyAlignment="1">
      <alignment horizontal="center"/>
    </xf>
    <xf numFmtId="0" fontId="47" fillId="10" borderId="0" xfId="0" applyFont="1" applyFill="1" applyAlignment="1">
      <alignment horizontal="center"/>
    </xf>
    <xf numFmtId="0" fontId="47" fillId="30" borderId="0" xfId="0" applyFont="1" applyFill="1" applyAlignment="1">
      <alignment horizontal="center"/>
    </xf>
    <xf numFmtId="0" fontId="47" fillId="4" borderId="0" xfId="0" applyFont="1" applyFill="1" applyAlignment="1">
      <alignment horizontal="center"/>
    </xf>
    <xf numFmtId="0" fontId="47" fillId="10" borderId="82" xfId="0" applyFont="1" applyFill="1" applyBorder="1" applyAlignment="1">
      <alignment horizontal="center"/>
    </xf>
    <xf numFmtId="0" fontId="47" fillId="10" borderId="60" xfId="0" applyFont="1" applyFill="1" applyBorder="1" applyAlignment="1">
      <alignment horizontal="center"/>
    </xf>
    <xf numFmtId="0" fontId="47" fillId="10" borderId="88" xfId="0" applyFont="1" applyFill="1" applyBorder="1" applyAlignment="1">
      <alignment horizontal="center"/>
    </xf>
    <xf numFmtId="0" fontId="47" fillId="0" borderId="58" xfId="0" applyFont="1" applyBorder="1" applyAlignment="1">
      <alignment horizontal="center"/>
    </xf>
    <xf numFmtId="0" fontId="47" fillId="0" borderId="26" xfId="0" applyFont="1" applyBorder="1" applyAlignment="1">
      <alignment horizontal="center"/>
    </xf>
    <xf numFmtId="0" fontId="47" fillId="28" borderId="26" xfId="0" applyFont="1" applyFill="1" applyBorder="1" applyAlignment="1">
      <alignment horizontal="center"/>
    </xf>
    <xf numFmtId="165" fontId="47" fillId="0" borderId="26" xfId="0" applyNumberFormat="1" applyFont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165" fontId="47" fillId="0" borderId="39" xfId="0" applyNumberFormat="1" applyFont="1" applyBorder="1" applyAlignment="1">
      <alignment horizontal="center"/>
    </xf>
    <xf numFmtId="165" fontId="47" fillId="0" borderId="40" xfId="0" applyNumberFormat="1" applyFont="1" applyBorder="1" applyAlignment="1">
      <alignment horizontal="center"/>
    </xf>
    <xf numFmtId="0" fontId="39" fillId="20" borderId="0" xfId="0" applyFont="1" applyFill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5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7" xfId="0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71" xfId="0" applyBorder="1" applyAlignment="1">
      <alignment horizontal="center"/>
    </xf>
    <xf numFmtId="0" fontId="39" fillId="15" borderId="68" xfId="0" applyFont="1" applyFill="1" applyBorder="1" applyAlignment="1">
      <alignment horizontal="center"/>
    </xf>
    <xf numFmtId="0" fontId="39" fillId="15" borderId="69" xfId="0" applyFont="1" applyFill="1" applyBorder="1" applyAlignment="1">
      <alignment horizontal="center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39" fillId="20" borderId="9" xfId="0" applyFont="1" applyFill="1" applyBorder="1" applyAlignment="1">
      <alignment horizontal="center"/>
    </xf>
    <xf numFmtId="0" fontId="39" fillId="20" borderId="11" xfId="0" applyFont="1" applyFill="1" applyBorder="1" applyAlignment="1">
      <alignment horizontal="center"/>
    </xf>
    <xf numFmtId="0" fontId="39" fillId="20" borderId="10" xfId="0" applyFont="1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39" fillId="15" borderId="0" xfId="0" applyFont="1" applyFill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3" fillId="3" borderId="39" xfId="0" applyFont="1" applyFill="1" applyBorder="1" applyAlignment="1">
      <alignment horizontal="right"/>
    </xf>
    <xf numFmtId="0" fontId="13" fillId="3" borderId="16" xfId="0" applyFont="1" applyFill="1" applyBorder="1" applyAlignment="1">
      <alignment horizontal="right"/>
    </xf>
    <xf numFmtId="0" fontId="13" fillId="3" borderId="16" xfId="0" applyFont="1" applyFill="1" applyBorder="1" applyAlignment="1">
      <alignment horizontal="center"/>
    </xf>
    <xf numFmtId="0" fontId="13" fillId="3" borderId="40" xfId="0" applyFont="1" applyFill="1" applyBorder="1" applyAlignment="1">
      <alignment horizontal="center"/>
    </xf>
    <xf numFmtId="0" fontId="18" fillId="0" borderId="25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7" borderId="31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4" fillId="7" borderId="38" xfId="0" applyFont="1" applyFill="1" applyBorder="1" applyAlignment="1">
      <alignment horizontal="center" vertical="center"/>
    </xf>
    <xf numFmtId="0" fontId="17" fillId="20" borderId="25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14" fillId="7" borderId="28" xfId="0" applyFont="1" applyFill="1" applyBorder="1" applyAlignment="1">
      <alignment horizontal="center" vertical="center" wrapText="1"/>
    </xf>
    <xf numFmtId="0" fontId="14" fillId="7" borderId="29" xfId="0" applyFont="1" applyFill="1" applyBorder="1" applyAlignment="1">
      <alignment horizontal="center" vertical="center" wrapText="1"/>
    </xf>
    <xf numFmtId="0" fontId="14" fillId="7" borderId="32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4" fillId="7" borderId="30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9" fontId="16" fillId="0" borderId="35" xfId="1" applyFont="1" applyBorder="1" applyAlignment="1">
      <alignment horizontal="center" vertical="center"/>
    </xf>
    <xf numFmtId="9" fontId="16" fillId="0" borderId="37" xfId="1" applyFont="1" applyBorder="1" applyAlignment="1">
      <alignment horizontal="center" vertical="center"/>
    </xf>
    <xf numFmtId="0" fontId="27" fillId="3" borderId="46" xfId="0" applyFont="1" applyFill="1" applyBorder="1" applyAlignment="1">
      <alignment horizontal="left" vertical="center"/>
    </xf>
    <xf numFmtId="0" fontId="27" fillId="3" borderId="48" xfId="0" applyFont="1" applyFill="1" applyBorder="1" applyAlignment="1">
      <alignment horizontal="left" vertical="center"/>
    </xf>
    <xf numFmtId="0" fontId="29" fillId="6" borderId="0" xfId="0" applyFont="1" applyFill="1" applyAlignment="1">
      <alignment horizontal="center" vertical="center"/>
    </xf>
    <xf numFmtId="0" fontId="27" fillId="3" borderId="47" xfId="0" applyFont="1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1" fillId="7" borderId="21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left" vertical="center"/>
    </xf>
    <xf numFmtId="0" fontId="33" fillId="6" borderId="0" xfId="0" applyFont="1" applyFill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/>
    </xf>
    <xf numFmtId="0" fontId="0" fillId="25" borderId="0" xfId="0" applyFill="1" applyAlignment="1">
      <alignment horizontal="center"/>
    </xf>
    <xf numFmtId="0" fontId="0" fillId="3" borderId="14" xfId="0" applyFill="1" applyBorder="1" applyAlignment="1">
      <alignment horizontal="center"/>
    </xf>
    <xf numFmtId="9" fontId="0" fillId="6" borderId="26" xfId="1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39" fillId="20" borderId="58" xfId="0" applyFont="1" applyFill="1" applyBorder="1" applyAlignment="1">
      <alignment horizontal="center"/>
    </xf>
    <xf numFmtId="1" fontId="0" fillId="6" borderId="26" xfId="1" applyNumberFormat="1" applyFont="1" applyFill="1" applyBorder="1" applyAlignment="1">
      <alignment horizontal="center"/>
    </xf>
    <xf numFmtId="0" fontId="2" fillId="25" borderId="58" xfId="0" applyFont="1" applyFill="1" applyBorder="1" applyAlignment="1">
      <alignment horizontal="center"/>
    </xf>
    <xf numFmtId="3" fontId="0" fillId="6" borderId="26" xfId="1" applyNumberFormat="1" applyFont="1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0" fillId="6" borderId="7" xfId="0" applyFill="1" applyBorder="1"/>
  </cellXfs>
  <cellStyles count="4">
    <cellStyle name="Currency" xfId="2" builtinId="4"/>
    <cellStyle name="Heading 3" xfId="3" builtinId="18"/>
    <cellStyle name="Normal" xfId="0" builtinId="0"/>
    <cellStyle name="Percent" xfId="1" builtinId="5"/>
  </cellStyles>
  <dxfs count="28"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>
          <fgColor rgb="FF000000"/>
          <bgColor rgb="FFFFFFFF"/>
        </patternFill>
      </fill>
      <alignment horizontal="righ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24997711111789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2023'!$B$44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2023'!$E$44:$I$44</c:f>
              <c:numCache>
                <c:formatCode>#,##0</c:formatCode>
                <c:ptCount val="5"/>
                <c:pt idx="0">
                  <c:v>84955</c:v>
                </c:pt>
                <c:pt idx="1">
                  <c:v>93205</c:v>
                </c:pt>
                <c:pt idx="2">
                  <c:v>97115</c:v>
                </c:pt>
                <c:pt idx="3">
                  <c:v>104160</c:v>
                </c:pt>
                <c:pt idx="4">
                  <c:v>104160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F-41C1-A1F0-01419F3AB6B7}"/>
            </c:ext>
          </c:extLst>
        </c:ser>
        <c:ser>
          <c:idx val="1"/>
          <c:order val="1"/>
          <c:tx>
            <c:strRef>
              <c:f>'Statements Summary 2023'!$B$56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2023'!$E$56:$I$56</c:f>
              <c:numCache>
                <c:formatCode>#,##0</c:formatCode>
                <c:ptCount val="5"/>
                <c:pt idx="0">
                  <c:v>71605</c:v>
                </c:pt>
                <c:pt idx="1">
                  <c:v>85145</c:v>
                </c:pt>
                <c:pt idx="2">
                  <c:v>88855</c:v>
                </c:pt>
                <c:pt idx="3">
                  <c:v>95600</c:v>
                </c:pt>
                <c:pt idx="4">
                  <c:v>95300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F-41C1-A1F0-01419F3AB6B7}"/>
            </c:ext>
          </c:extLst>
        </c:ser>
        <c:ser>
          <c:idx val="2"/>
          <c:order val="2"/>
          <c:tx>
            <c:strRef>
              <c:f>'Statements Summary 2023'!$B$63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2023'!$E$63:$I$63</c:f>
              <c:numCache>
                <c:formatCode>#,##0</c:formatCode>
                <c:ptCount val="5"/>
                <c:pt idx="0">
                  <c:v>57284</c:v>
                </c:pt>
                <c:pt idx="1">
                  <c:v>68116</c:v>
                </c:pt>
                <c:pt idx="2">
                  <c:v>71084</c:v>
                </c:pt>
                <c:pt idx="3">
                  <c:v>76480</c:v>
                </c:pt>
                <c:pt idx="4">
                  <c:v>76240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F-41C1-A1F0-01419F3AB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2023'!$B$44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2023'!$K$44:$V$44</c:f>
              <c:numCache>
                <c:formatCode>#,##0</c:formatCode>
                <c:ptCount val="12"/>
                <c:pt idx="0">
                  <c:v>53685</c:v>
                </c:pt>
                <c:pt idx="1">
                  <c:v>54260</c:v>
                </c:pt>
                <c:pt idx="2">
                  <c:v>82190</c:v>
                </c:pt>
                <c:pt idx="3">
                  <c:v>82190</c:v>
                </c:pt>
                <c:pt idx="4">
                  <c:v>82190</c:v>
                </c:pt>
                <c:pt idx="5">
                  <c:v>82190</c:v>
                </c:pt>
                <c:pt idx="6">
                  <c:v>82190</c:v>
                </c:pt>
                <c:pt idx="7">
                  <c:v>82190</c:v>
                </c:pt>
                <c:pt idx="8">
                  <c:v>84955</c:v>
                </c:pt>
                <c:pt idx="9">
                  <c:v>84955</c:v>
                </c:pt>
                <c:pt idx="10">
                  <c:v>84955</c:v>
                </c:pt>
                <c:pt idx="11">
                  <c:v>84955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4-4AAB-905F-61474D627CE8}"/>
            </c:ext>
          </c:extLst>
        </c:ser>
        <c:ser>
          <c:idx val="1"/>
          <c:order val="1"/>
          <c:tx>
            <c:strRef>
              <c:f>'Statements Summary 2023'!$B$56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2023'!$K$56:$V$56</c:f>
              <c:numCache>
                <c:formatCode>#,##0</c:formatCode>
                <c:ptCount val="12"/>
                <c:pt idx="0">
                  <c:v>40335</c:v>
                </c:pt>
                <c:pt idx="1">
                  <c:v>40910</c:v>
                </c:pt>
                <c:pt idx="2">
                  <c:v>68840</c:v>
                </c:pt>
                <c:pt idx="3">
                  <c:v>68840</c:v>
                </c:pt>
                <c:pt idx="4">
                  <c:v>68840</c:v>
                </c:pt>
                <c:pt idx="5">
                  <c:v>68840</c:v>
                </c:pt>
                <c:pt idx="6">
                  <c:v>68840</c:v>
                </c:pt>
                <c:pt idx="7">
                  <c:v>68840</c:v>
                </c:pt>
                <c:pt idx="8">
                  <c:v>71605</c:v>
                </c:pt>
                <c:pt idx="9">
                  <c:v>71605</c:v>
                </c:pt>
                <c:pt idx="10">
                  <c:v>71605</c:v>
                </c:pt>
                <c:pt idx="11">
                  <c:v>71605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4-4AAB-905F-61474D627CE8}"/>
            </c:ext>
          </c:extLst>
        </c:ser>
        <c:ser>
          <c:idx val="2"/>
          <c:order val="2"/>
          <c:tx>
            <c:strRef>
              <c:f>'Statements Summary 2023'!$B$63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2023'!$K$63:$V$63</c:f>
              <c:numCache>
                <c:formatCode>#,##0</c:formatCode>
                <c:ptCount val="12"/>
                <c:pt idx="0">
                  <c:v>32268</c:v>
                </c:pt>
                <c:pt idx="1">
                  <c:v>32728</c:v>
                </c:pt>
                <c:pt idx="2">
                  <c:v>55072</c:v>
                </c:pt>
                <c:pt idx="3">
                  <c:v>55072</c:v>
                </c:pt>
                <c:pt idx="4">
                  <c:v>55072</c:v>
                </c:pt>
                <c:pt idx="5">
                  <c:v>55072</c:v>
                </c:pt>
                <c:pt idx="6">
                  <c:v>55072</c:v>
                </c:pt>
                <c:pt idx="7">
                  <c:v>55072</c:v>
                </c:pt>
                <c:pt idx="8">
                  <c:v>57284</c:v>
                </c:pt>
                <c:pt idx="9">
                  <c:v>57284</c:v>
                </c:pt>
                <c:pt idx="10">
                  <c:v>57284</c:v>
                </c:pt>
                <c:pt idx="11">
                  <c:v>57284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34-4AAB-905F-61474D627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62824</c:v>
                </c:pt>
                <c:pt idx="1">
                  <c:v>71246</c:v>
                </c:pt>
                <c:pt idx="2">
                  <c:v>77294</c:v>
                </c:pt>
                <c:pt idx="3">
                  <c:v>84590</c:v>
                </c:pt>
                <c:pt idx="4">
                  <c:v>84650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5-436D-B9EC-7CC844A9F589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5-436D-B9EC-7CC844A9F589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-1200</c:v>
                </c:pt>
                <c:pt idx="1">
                  <c:v>-1200</c:v>
                </c:pt>
                <c:pt idx="2">
                  <c:v>-1200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5-436D-B9EC-7CC844A9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62824</c:v>
                </c:pt>
                <c:pt idx="1">
                  <c:v>71246</c:v>
                </c:pt>
                <c:pt idx="2">
                  <c:v>77294</c:v>
                </c:pt>
                <c:pt idx="3">
                  <c:v>84590</c:v>
                </c:pt>
                <c:pt idx="4">
                  <c:v>84650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55-436D-B9EC-7CC844A9F589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124448</c:v>
                </c:pt>
                <c:pt idx="1">
                  <c:v>141292</c:v>
                </c:pt>
                <c:pt idx="2">
                  <c:v>153388</c:v>
                </c:pt>
                <c:pt idx="3">
                  <c:v>169180</c:v>
                </c:pt>
                <c:pt idx="4">
                  <c:v>169300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55-436D-B9EC-7CC844A9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2023'!$K$8:$V$8</c:f>
              <c:numCache>
                <c:formatCode>#,##0</c:formatCode>
                <c:ptCount val="12"/>
                <c:pt idx="0">
                  <c:v>35168</c:v>
                </c:pt>
                <c:pt idx="1">
                  <c:v>35868</c:v>
                </c:pt>
                <c:pt idx="2">
                  <c:v>58452</c:v>
                </c:pt>
                <c:pt idx="3">
                  <c:v>58692</c:v>
                </c:pt>
                <c:pt idx="4">
                  <c:v>58932</c:v>
                </c:pt>
                <c:pt idx="5">
                  <c:v>59172</c:v>
                </c:pt>
                <c:pt idx="6">
                  <c:v>59412</c:v>
                </c:pt>
                <c:pt idx="7">
                  <c:v>59652</c:v>
                </c:pt>
                <c:pt idx="8">
                  <c:v>62104</c:v>
                </c:pt>
                <c:pt idx="9">
                  <c:v>62344</c:v>
                </c:pt>
                <c:pt idx="10">
                  <c:v>62584</c:v>
                </c:pt>
                <c:pt idx="11">
                  <c:v>62824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F-4AD1-80AC-1E69F404F42C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2023'!$K$11:$V$11</c:f>
              <c:numCache>
                <c:formatCode>#,##0</c:formatCode>
                <c:ptCount val="12"/>
                <c:pt idx="0">
                  <c:v>50000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F-4AD1-80AC-1E69F404F42C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2023'!$K$15:$V$15</c:f>
              <c:numCache>
                <c:formatCode>#,##0</c:formatCode>
                <c:ptCount val="12"/>
                <c:pt idx="0">
                  <c:v>0</c:v>
                </c:pt>
                <c:pt idx="1">
                  <c:v>-1200</c:v>
                </c:pt>
                <c:pt idx="2">
                  <c:v>-1200</c:v>
                </c:pt>
                <c:pt idx="3">
                  <c:v>-1200</c:v>
                </c:pt>
                <c:pt idx="4">
                  <c:v>-1200</c:v>
                </c:pt>
                <c:pt idx="5">
                  <c:v>-1200</c:v>
                </c:pt>
                <c:pt idx="6">
                  <c:v>-1200</c:v>
                </c:pt>
                <c:pt idx="7">
                  <c:v>-1200</c:v>
                </c:pt>
                <c:pt idx="8">
                  <c:v>-1200</c:v>
                </c:pt>
                <c:pt idx="9">
                  <c:v>-1200</c:v>
                </c:pt>
                <c:pt idx="10">
                  <c:v>-1200</c:v>
                </c:pt>
                <c:pt idx="11">
                  <c:v>-1200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3F-4AD1-80AC-1E69F404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2023'!$K$16:$V$16</c:f>
              <c:numCache>
                <c:formatCode>#,##0</c:formatCode>
                <c:ptCount val="12"/>
                <c:pt idx="0">
                  <c:v>50000</c:v>
                </c:pt>
                <c:pt idx="1">
                  <c:v>35868</c:v>
                </c:pt>
                <c:pt idx="2">
                  <c:v>58452</c:v>
                </c:pt>
                <c:pt idx="3">
                  <c:v>58692</c:v>
                </c:pt>
                <c:pt idx="4">
                  <c:v>58932</c:v>
                </c:pt>
                <c:pt idx="5">
                  <c:v>59172</c:v>
                </c:pt>
                <c:pt idx="6">
                  <c:v>59412</c:v>
                </c:pt>
                <c:pt idx="7">
                  <c:v>59652</c:v>
                </c:pt>
                <c:pt idx="8">
                  <c:v>62104</c:v>
                </c:pt>
                <c:pt idx="9">
                  <c:v>62344</c:v>
                </c:pt>
                <c:pt idx="10">
                  <c:v>62584</c:v>
                </c:pt>
                <c:pt idx="11">
                  <c:v>62824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3F-4AD1-80AC-1E69F404F42C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2023'!$K$17:$V$17</c:f>
              <c:numCache>
                <c:formatCode>#,##0</c:formatCode>
                <c:ptCount val="12"/>
                <c:pt idx="0">
                  <c:v>70336</c:v>
                </c:pt>
                <c:pt idx="1">
                  <c:v>70536</c:v>
                </c:pt>
                <c:pt idx="2">
                  <c:v>115704</c:v>
                </c:pt>
                <c:pt idx="3">
                  <c:v>116184</c:v>
                </c:pt>
                <c:pt idx="4">
                  <c:v>116664</c:v>
                </c:pt>
                <c:pt idx="5">
                  <c:v>117144</c:v>
                </c:pt>
                <c:pt idx="6">
                  <c:v>117624</c:v>
                </c:pt>
                <c:pt idx="7">
                  <c:v>118104</c:v>
                </c:pt>
                <c:pt idx="8">
                  <c:v>123008</c:v>
                </c:pt>
                <c:pt idx="9">
                  <c:v>123488</c:v>
                </c:pt>
                <c:pt idx="10">
                  <c:v>123968</c:v>
                </c:pt>
                <c:pt idx="11">
                  <c:v>124448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3F-4AD1-80AC-1E69F404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2023'!$B$86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2023'!$K$85:$V$85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2023'!$K$86:$V$86</c:f>
              <c:numCache>
                <c:formatCode>#,##0</c:formatCode>
                <c:ptCount val="12"/>
                <c:pt idx="0">
                  <c:v>35168</c:v>
                </c:pt>
                <c:pt idx="1">
                  <c:v>69836</c:v>
                </c:pt>
                <c:pt idx="2">
                  <c:v>127088</c:v>
                </c:pt>
                <c:pt idx="3">
                  <c:v>184580</c:v>
                </c:pt>
                <c:pt idx="4">
                  <c:v>242312</c:v>
                </c:pt>
                <c:pt idx="5">
                  <c:v>300284</c:v>
                </c:pt>
                <c:pt idx="6">
                  <c:v>358496</c:v>
                </c:pt>
                <c:pt idx="7">
                  <c:v>416948</c:v>
                </c:pt>
                <c:pt idx="8">
                  <c:v>477852</c:v>
                </c:pt>
                <c:pt idx="9">
                  <c:v>538996</c:v>
                </c:pt>
                <c:pt idx="10">
                  <c:v>600380</c:v>
                </c:pt>
                <c:pt idx="11">
                  <c:v>662004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C-4F68-99DB-1225325C85C7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2023'!$K$85:$V$85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2023'!$K$89:$V$89</c:f>
              <c:numCache>
                <c:formatCode>#,##0</c:formatCode>
                <c:ptCount val="12"/>
                <c:pt idx="1">
                  <c:v>-8182</c:v>
                </c:pt>
                <c:pt idx="2">
                  <c:v>-13768</c:v>
                </c:pt>
                <c:pt idx="3">
                  <c:v>-13768</c:v>
                </c:pt>
                <c:pt idx="4">
                  <c:v>-13768</c:v>
                </c:pt>
                <c:pt idx="5">
                  <c:v>-13768</c:v>
                </c:pt>
                <c:pt idx="6">
                  <c:v>-13768</c:v>
                </c:pt>
                <c:pt idx="7">
                  <c:v>-13768</c:v>
                </c:pt>
                <c:pt idx="8">
                  <c:v>-14321</c:v>
                </c:pt>
                <c:pt idx="9">
                  <c:v>-14321</c:v>
                </c:pt>
                <c:pt idx="10">
                  <c:v>-14321</c:v>
                </c:pt>
                <c:pt idx="11">
                  <c:v>-14321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C-4F68-99DB-1225325C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71135"/>
        <c:axId val="9127725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2023'!$K$88:$V$88</c:f>
              <c:numCache>
                <c:formatCode>#,##0</c:formatCode>
                <c:ptCount val="12"/>
                <c:pt idx="0">
                  <c:v>85878</c:v>
                </c:pt>
                <c:pt idx="1">
                  <c:v>121256</c:v>
                </c:pt>
                <c:pt idx="2">
                  <c:v>179218</c:v>
                </c:pt>
                <c:pt idx="3">
                  <c:v>237420</c:v>
                </c:pt>
                <c:pt idx="4">
                  <c:v>295862</c:v>
                </c:pt>
                <c:pt idx="5">
                  <c:v>354544</c:v>
                </c:pt>
                <c:pt idx="6">
                  <c:v>413466</c:v>
                </c:pt>
                <c:pt idx="7">
                  <c:v>472628</c:v>
                </c:pt>
                <c:pt idx="8">
                  <c:v>534242</c:v>
                </c:pt>
                <c:pt idx="9">
                  <c:v>596096</c:v>
                </c:pt>
                <c:pt idx="10">
                  <c:v>658190</c:v>
                </c:pt>
                <c:pt idx="11">
                  <c:v>720524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C-4F68-99DB-1225325C85C7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2023'!$K$92:$V$92</c:f>
              <c:numCache>
                <c:formatCode>#,##0</c:formatCode>
                <c:ptCount val="12"/>
                <c:pt idx="0">
                  <c:v>27811</c:v>
                </c:pt>
                <c:pt idx="1">
                  <c:v>64274</c:v>
                </c:pt>
                <c:pt idx="2">
                  <c:v>117850</c:v>
                </c:pt>
                <c:pt idx="3">
                  <c:v>177252</c:v>
                </c:pt>
                <c:pt idx="4">
                  <c:v>236894</c:v>
                </c:pt>
                <c:pt idx="5">
                  <c:v>296776</c:v>
                </c:pt>
                <c:pt idx="6">
                  <c:v>356898</c:v>
                </c:pt>
                <c:pt idx="7">
                  <c:v>417260</c:v>
                </c:pt>
                <c:pt idx="8">
                  <c:v>479521</c:v>
                </c:pt>
                <c:pt idx="9">
                  <c:v>542575</c:v>
                </c:pt>
                <c:pt idx="10">
                  <c:v>605869</c:v>
                </c:pt>
                <c:pt idx="11">
                  <c:v>669403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5C-4F68-99DB-1225325C85C7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2023'!$K$93:$V$93</c:f>
              <c:numCache>
                <c:formatCode>#,##0</c:formatCode>
                <c:ptCount val="12"/>
                <c:pt idx="0">
                  <c:v>35168</c:v>
                </c:pt>
                <c:pt idx="1">
                  <c:v>69836</c:v>
                </c:pt>
                <c:pt idx="2">
                  <c:v>127088</c:v>
                </c:pt>
                <c:pt idx="3">
                  <c:v>184580</c:v>
                </c:pt>
                <c:pt idx="4">
                  <c:v>242312</c:v>
                </c:pt>
                <c:pt idx="5">
                  <c:v>300284</c:v>
                </c:pt>
                <c:pt idx="6">
                  <c:v>358496</c:v>
                </c:pt>
                <c:pt idx="7">
                  <c:v>416948</c:v>
                </c:pt>
                <c:pt idx="8">
                  <c:v>477852</c:v>
                </c:pt>
                <c:pt idx="9">
                  <c:v>538996</c:v>
                </c:pt>
                <c:pt idx="10">
                  <c:v>600380</c:v>
                </c:pt>
                <c:pt idx="11">
                  <c:v>662004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5C-4F68-99DB-1225325C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71135"/>
        <c:axId val="912772575"/>
      </c:lineChart>
      <c:catAx>
        <c:axId val="91277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2575"/>
        <c:crosses val="autoZero"/>
        <c:auto val="1"/>
        <c:lblAlgn val="ctr"/>
        <c:lblOffset val="100"/>
        <c:noMultiLvlLbl val="0"/>
      </c:catAx>
      <c:valAx>
        <c:axId val="91277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2023'!$B$86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662004</c:v>
                </c:pt>
                <c:pt idx="1">
                  <c:v>1470756</c:v>
                </c:pt>
                <c:pt idx="2">
                  <c:v>2333740</c:v>
                </c:pt>
                <c:pt idx="3">
                  <c:v>3292122</c:v>
                </c:pt>
                <c:pt idx="4">
                  <c:v>4323334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4-4576-85A4-AE9A296A7F3E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-14321</c:v>
                </c:pt>
                <c:pt idx="1">
                  <c:v>-17029</c:v>
                </c:pt>
                <c:pt idx="2">
                  <c:v>-17771</c:v>
                </c:pt>
                <c:pt idx="3">
                  <c:v>-19120</c:v>
                </c:pt>
                <c:pt idx="4">
                  <c:v>-19060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B4-4576-85A4-AE9A296A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720524</c:v>
                </c:pt>
                <c:pt idx="1">
                  <c:v>1537796</c:v>
                </c:pt>
                <c:pt idx="2">
                  <c:v>2409300</c:v>
                </c:pt>
                <c:pt idx="3">
                  <c:v>3376202</c:v>
                </c:pt>
                <c:pt idx="4">
                  <c:v>4415934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4-4576-85A4-AE9A296A7F3E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669403</c:v>
                </c:pt>
                <c:pt idx="1">
                  <c:v>1498367</c:v>
                </c:pt>
                <c:pt idx="2">
                  <c:v>2393300</c:v>
                </c:pt>
                <c:pt idx="3">
                  <c:v>3357082</c:v>
                </c:pt>
                <c:pt idx="4">
                  <c:v>4396874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B4-4576-85A4-AE9A296A7F3E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662004</c:v>
                </c:pt>
                <c:pt idx="1">
                  <c:v>1470756</c:v>
                </c:pt>
                <c:pt idx="2">
                  <c:v>2333740</c:v>
                </c:pt>
                <c:pt idx="3">
                  <c:v>3292122</c:v>
                </c:pt>
                <c:pt idx="4">
                  <c:v>4323334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B4-4576-85A4-AE9A296A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2024'!$B$45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2024'!$E$45:$I$45</c:f>
              <c:numCache>
                <c:formatCode>#,##0</c:formatCode>
                <c:ptCount val="5"/>
                <c:pt idx="0">
                  <c:v>84955</c:v>
                </c:pt>
                <c:pt idx="1">
                  <c:v>93205</c:v>
                </c:pt>
                <c:pt idx="2">
                  <c:v>97115</c:v>
                </c:pt>
                <c:pt idx="3">
                  <c:v>104160</c:v>
                </c:pt>
                <c:pt idx="4">
                  <c:v>104160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2A-4F2A-9271-472F962DB847}"/>
            </c:ext>
          </c:extLst>
        </c:ser>
        <c:ser>
          <c:idx val="1"/>
          <c:order val="1"/>
          <c:tx>
            <c:strRef>
              <c:f>'Statements Summary 2024'!$B$57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2024'!$E$57:$I$57</c:f>
              <c:numCache>
                <c:formatCode>#,##0</c:formatCode>
                <c:ptCount val="5"/>
                <c:pt idx="0">
                  <c:v>71605</c:v>
                </c:pt>
                <c:pt idx="1">
                  <c:v>85145</c:v>
                </c:pt>
                <c:pt idx="2">
                  <c:v>88855</c:v>
                </c:pt>
                <c:pt idx="3">
                  <c:v>95600</c:v>
                </c:pt>
                <c:pt idx="4">
                  <c:v>95300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A-4F2A-9271-472F962DB847}"/>
            </c:ext>
          </c:extLst>
        </c:ser>
        <c:ser>
          <c:idx val="2"/>
          <c:order val="2"/>
          <c:tx>
            <c:strRef>
              <c:f>'Statements Summary 2024'!$B$64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2024'!$E$44:$I$44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2024'!$E$64:$I$64</c:f>
              <c:numCache>
                <c:formatCode>#,##0</c:formatCode>
                <c:ptCount val="5"/>
                <c:pt idx="0">
                  <c:v>57284</c:v>
                </c:pt>
                <c:pt idx="1">
                  <c:v>68116</c:v>
                </c:pt>
                <c:pt idx="2">
                  <c:v>71084</c:v>
                </c:pt>
                <c:pt idx="3">
                  <c:v>76480</c:v>
                </c:pt>
                <c:pt idx="4">
                  <c:v>76240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2A-4F2A-9271-472F962DB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2024'!$B$45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2024'!$K$45:$V$45</c:f>
              <c:numCache>
                <c:formatCode>#,##0</c:formatCode>
                <c:ptCount val="12"/>
                <c:pt idx="0">
                  <c:v>84955</c:v>
                </c:pt>
                <c:pt idx="1">
                  <c:v>85320</c:v>
                </c:pt>
                <c:pt idx="2">
                  <c:v>88520</c:v>
                </c:pt>
                <c:pt idx="3">
                  <c:v>88590</c:v>
                </c:pt>
                <c:pt idx="4">
                  <c:v>94335</c:v>
                </c:pt>
                <c:pt idx="5">
                  <c:v>94675</c:v>
                </c:pt>
                <c:pt idx="6">
                  <c:v>93745</c:v>
                </c:pt>
                <c:pt idx="7">
                  <c:v>93775</c:v>
                </c:pt>
                <c:pt idx="8">
                  <c:v>93865</c:v>
                </c:pt>
                <c:pt idx="9">
                  <c:v>93555</c:v>
                </c:pt>
                <c:pt idx="10">
                  <c:v>94015</c:v>
                </c:pt>
                <c:pt idx="11">
                  <c:v>93205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7-4A6D-B199-78FC8EF8617B}"/>
            </c:ext>
          </c:extLst>
        </c:ser>
        <c:ser>
          <c:idx val="1"/>
          <c:order val="1"/>
          <c:tx>
            <c:strRef>
              <c:f>'Statements Summary 2024'!$B$57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2024'!$K$57:$V$57</c:f>
              <c:numCache>
                <c:formatCode>#,##0</c:formatCode>
                <c:ptCount val="12"/>
                <c:pt idx="0">
                  <c:v>76955</c:v>
                </c:pt>
                <c:pt idx="1">
                  <c:v>77320</c:v>
                </c:pt>
                <c:pt idx="2">
                  <c:v>80520</c:v>
                </c:pt>
                <c:pt idx="3">
                  <c:v>80530</c:v>
                </c:pt>
                <c:pt idx="4">
                  <c:v>86275</c:v>
                </c:pt>
                <c:pt idx="5">
                  <c:v>86615</c:v>
                </c:pt>
                <c:pt idx="6">
                  <c:v>85685</c:v>
                </c:pt>
                <c:pt idx="7">
                  <c:v>85715</c:v>
                </c:pt>
                <c:pt idx="8">
                  <c:v>85805</c:v>
                </c:pt>
                <c:pt idx="9">
                  <c:v>85495</c:v>
                </c:pt>
                <c:pt idx="10">
                  <c:v>85955</c:v>
                </c:pt>
                <c:pt idx="11">
                  <c:v>85145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7-4A6D-B199-78FC8EF8617B}"/>
            </c:ext>
          </c:extLst>
        </c:ser>
        <c:ser>
          <c:idx val="2"/>
          <c:order val="2"/>
          <c:tx>
            <c:strRef>
              <c:f>'Statements Summary 2024'!$B$64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2024'!$K$44:$V$44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2024'!$K$64:$V$64</c:f>
              <c:numCache>
                <c:formatCode>#,##0</c:formatCode>
                <c:ptCount val="12"/>
                <c:pt idx="0">
                  <c:v>61564</c:v>
                </c:pt>
                <c:pt idx="1">
                  <c:v>61856</c:v>
                </c:pt>
                <c:pt idx="2">
                  <c:v>64416</c:v>
                </c:pt>
                <c:pt idx="3">
                  <c:v>64424</c:v>
                </c:pt>
                <c:pt idx="4">
                  <c:v>69020</c:v>
                </c:pt>
                <c:pt idx="5">
                  <c:v>69292</c:v>
                </c:pt>
                <c:pt idx="6">
                  <c:v>68548</c:v>
                </c:pt>
                <c:pt idx="7">
                  <c:v>68572</c:v>
                </c:pt>
                <c:pt idx="8">
                  <c:v>68644</c:v>
                </c:pt>
                <c:pt idx="9">
                  <c:v>68396</c:v>
                </c:pt>
                <c:pt idx="10">
                  <c:v>68764</c:v>
                </c:pt>
                <c:pt idx="11">
                  <c:v>68116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67-4A6D-B199-78FC8EF86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62824</c:v>
                </c:pt>
                <c:pt idx="1">
                  <c:v>71246</c:v>
                </c:pt>
                <c:pt idx="2">
                  <c:v>77294</c:v>
                </c:pt>
                <c:pt idx="3">
                  <c:v>84590</c:v>
                </c:pt>
                <c:pt idx="4">
                  <c:v>84650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2-4A03-952F-673C721080F4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2-4A03-952F-673C721080F4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-1200</c:v>
                </c:pt>
                <c:pt idx="1">
                  <c:v>-1200</c:v>
                </c:pt>
                <c:pt idx="2">
                  <c:v>-1200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2-4A03-952F-673C7210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62824</c:v>
                </c:pt>
                <c:pt idx="1">
                  <c:v>71246</c:v>
                </c:pt>
                <c:pt idx="2">
                  <c:v>77294</c:v>
                </c:pt>
                <c:pt idx="3">
                  <c:v>84590</c:v>
                </c:pt>
                <c:pt idx="4">
                  <c:v>84650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32-4A03-952F-673C721080F4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124448</c:v>
                </c:pt>
                <c:pt idx="1">
                  <c:v>141292</c:v>
                </c:pt>
                <c:pt idx="2">
                  <c:v>153388</c:v>
                </c:pt>
                <c:pt idx="3">
                  <c:v>169180</c:v>
                </c:pt>
                <c:pt idx="4">
                  <c:v>169300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32-4A03-952F-673C7210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2024'!$K$8:$V$8</c:f>
              <c:numCache>
                <c:formatCode>#,##0</c:formatCode>
                <c:ptCount val="12"/>
                <c:pt idx="0">
                  <c:v>61994</c:v>
                </c:pt>
                <c:pt idx="1">
                  <c:v>62526</c:v>
                </c:pt>
                <c:pt idx="2">
                  <c:v>65326</c:v>
                </c:pt>
                <c:pt idx="3">
                  <c:v>65634</c:v>
                </c:pt>
                <c:pt idx="4">
                  <c:v>70470</c:v>
                </c:pt>
                <c:pt idx="5">
                  <c:v>70982</c:v>
                </c:pt>
                <c:pt idx="6">
                  <c:v>70478</c:v>
                </c:pt>
                <c:pt idx="7">
                  <c:v>70742</c:v>
                </c:pt>
                <c:pt idx="8">
                  <c:v>71054</c:v>
                </c:pt>
                <c:pt idx="9">
                  <c:v>71046</c:v>
                </c:pt>
                <c:pt idx="10">
                  <c:v>71654</c:v>
                </c:pt>
                <c:pt idx="11">
                  <c:v>71246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1-46A9-9663-4C44FC9624FC}"/>
            </c:ext>
          </c:extLst>
        </c:ser>
        <c:ser>
          <c:idx val="1"/>
          <c:order val="1"/>
          <c:tx>
            <c:strRef>
              <c:f>'Statements Summary 2024'!$B$11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1-46A9-9663-4C44FC9624FC}"/>
            </c:ext>
          </c:extLst>
        </c:ser>
        <c:ser>
          <c:idx val="2"/>
          <c:order val="2"/>
          <c:tx>
            <c:strRef>
              <c:f>'Statements Summary 2024'!$B$15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2024'!$K$15:$V$15</c:f>
              <c:numCache>
                <c:formatCode>#,##0</c:formatCode>
                <c:ptCount val="12"/>
                <c:pt idx="0">
                  <c:v>0</c:v>
                </c:pt>
                <c:pt idx="1">
                  <c:v>-1200</c:v>
                </c:pt>
                <c:pt idx="2">
                  <c:v>-1200</c:v>
                </c:pt>
                <c:pt idx="3">
                  <c:v>-1200</c:v>
                </c:pt>
                <c:pt idx="4">
                  <c:v>-1200</c:v>
                </c:pt>
                <c:pt idx="5">
                  <c:v>-1200</c:v>
                </c:pt>
                <c:pt idx="6">
                  <c:v>-1200</c:v>
                </c:pt>
                <c:pt idx="7">
                  <c:v>-1200</c:v>
                </c:pt>
                <c:pt idx="8">
                  <c:v>-1200</c:v>
                </c:pt>
                <c:pt idx="9">
                  <c:v>-1200</c:v>
                </c:pt>
                <c:pt idx="10">
                  <c:v>-1200</c:v>
                </c:pt>
                <c:pt idx="11">
                  <c:v>-1200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1-46A9-9663-4C44FC96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2024'!$B$16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2024'!$K$16:$V$16</c:f>
              <c:numCache>
                <c:formatCode>#,##0</c:formatCode>
                <c:ptCount val="12"/>
                <c:pt idx="0">
                  <c:v>0</c:v>
                </c:pt>
                <c:pt idx="1">
                  <c:v>62526</c:v>
                </c:pt>
                <c:pt idx="2">
                  <c:v>65326</c:v>
                </c:pt>
                <c:pt idx="3">
                  <c:v>65634</c:v>
                </c:pt>
                <c:pt idx="4">
                  <c:v>70470</c:v>
                </c:pt>
                <c:pt idx="5">
                  <c:v>70982</c:v>
                </c:pt>
                <c:pt idx="6">
                  <c:v>70478</c:v>
                </c:pt>
                <c:pt idx="7">
                  <c:v>70742</c:v>
                </c:pt>
                <c:pt idx="8">
                  <c:v>71054</c:v>
                </c:pt>
                <c:pt idx="9">
                  <c:v>71046</c:v>
                </c:pt>
                <c:pt idx="10">
                  <c:v>71654</c:v>
                </c:pt>
                <c:pt idx="11">
                  <c:v>71246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E1-46A9-9663-4C44FC9624FC}"/>
            </c:ext>
          </c:extLst>
        </c:ser>
        <c:ser>
          <c:idx val="4"/>
          <c:order val="4"/>
          <c:tx>
            <c:strRef>
              <c:f>'Statements Summary 2024'!$B$17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2024'!$K$17:$V$17</c:f>
              <c:numCache>
                <c:formatCode>#,##0</c:formatCode>
                <c:ptCount val="12"/>
                <c:pt idx="0">
                  <c:v>122788</c:v>
                </c:pt>
                <c:pt idx="1">
                  <c:v>123852</c:v>
                </c:pt>
                <c:pt idx="2">
                  <c:v>129452</c:v>
                </c:pt>
                <c:pt idx="3">
                  <c:v>130068</c:v>
                </c:pt>
                <c:pt idx="4">
                  <c:v>139740</c:v>
                </c:pt>
                <c:pt idx="5">
                  <c:v>140764</c:v>
                </c:pt>
                <c:pt idx="6">
                  <c:v>139756</c:v>
                </c:pt>
                <c:pt idx="7">
                  <c:v>140284</c:v>
                </c:pt>
                <c:pt idx="8">
                  <c:v>140908</c:v>
                </c:pt>
                <c:pt idx="9">
                  <c:v>140892</c:v>
                </c:pt>
                <c:pt idx="10">
                  <c:v>142108</c:v>
                </c:pt>
                <c:pt idx="11">
                  <c:v>141292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E1-46A9-9663-4C44FC96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662004</c:v>
                </c:pt>
                <c:pt idx="1">
                  <c:v>1470756</c:v>
                </c:pt>
                <c:pt idx="2">
                  <c:v>2333740</c:v>
                </c:pt>
                <c:pt idx="3">
                  <c:v>3292122</c:v>
                </c:pt>
                <c:pt idx="4">
                  <c:v>4323334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E-4D02-B4F4-134602C8C471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-14321</c:v>
                </c:pt>
                <c:pt idx="1">
                  <c:v>-17029</c:v>
                </c:pt>
                <c:pt idx="2">
                  <c:v>-17771</c:v>
                </c:pt>
                <c:pt idx="3">
                  <c:v>-19120</c:v>
                </c:pt>
                <c:pt idx="4">
                  <c:v>-19060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E-4D02-B4F4-134602C8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720524</c:v>
                </c:pt>
                <c:pt idx="1">
                  <c:v>1537796</c:v>
                </c:pt>
                <c:pt idx="2">
                  <c:v>2409300</c:v>
                </c:pt>
                <c:pt idx="3">
                  <c:v>3376202</c:v>
                </c:pt>
                <c:pt idx="4">
                  <c:v>4415934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BE-4D02-B4F4-134602C8C471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669403</c:v>
                </c:pt>
                <c:pt idx="1">
                  <c:v>1498367</c:v>
                </c:pt>
                <c:pt idx="2">
                  <c:v>2393300</c:v>
                </c:pt>
                <c:pt idx="3">
                  <c:v>3357082</c:v>
                </c:pt>
                <c:pt idx="4">
                  <c:v>4396874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E-4D02-B4F4-134602C8C471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662004</c:v>
                </c:pt>
                <c:pt idx="1">
                  <c:v>1470756</c:v>
                </c:pt>
                <c:pt idx="2">
                  <c:v>2333740</c:v>
                </c:pt>
                <c:pt idx="3">
                  <c:v>3292122</c:v>
                </c:pt>
                <c:pt idx="4">
                  <c:v>4323334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E-4D02-B4F4-134602C8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2024'!$K$88:$V$88</c:f>
              <c:numCache>
                <c:formatCode>#,##0</c:formatCode>
                <c:ptCount val="12"/>
                <c:pt idx="0">
                  <c:v>722798</c:v>
                </c:pt>
                <c:pt idx="1">
                  <c:v>784124</c:v>
                </c:pt>
                <c:pt idx="2">
                  <c:v>848250</c:v>
                </c:pt>
                <c:pt idx="3">
                  <c:v>912684</c:v>
                </c:pt>
                <c:pt idx="4">
                  <c:v>981954</c:v>
                </c:pt>
                <c:pt idx="5">
                  <c:v>1051736</c:v>
                </c:pt>
                <c:pt idx="6">
                  <c:v>1121014</c:v>
                </c:pt>
                <c:pt idx="7">
                  <c:v>1190556</c:v>
                </c:pt>
                <c:pt idx="8">
                  <c:v>1260410</c:v>
                </c:pt>
                <c:pt idx="9">
                  <c:v>1330256</c:v>
                </c:pt>
                <c:pt idx="10">
                  <c:v>1400710</c:v>
                </c:pt>
                <c:pt idx="11">
                  <c:v>1470756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1-4C48-B4EE-F56C24335B42}"/>
            </c:ext>
          </c:extLst>
        </c:ser>
        <c:ser>
          <c:idx val="2"/>
          <c:order val="2"/>
          <c:tx>
            <c:strRef>
              <c:f>'Statements Summary 2024'!$B$91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2024'!$K$91:$V$91</c:f>
              <c:numCache>
                <c:formatCode>#,##0</c:formatCode>
                <c:ptCount val="12"/>
                <c:pt idx="1">
                  <c:v>-15464</c:v>
                </c:pt>
                <c:pt idx="2">
                  <c:v>-16104</c:v>
                </c:pt>
                <c:pt idx="3">
                  <c:v>-16106</c:v>
                </c:pt>
                <c:pt idx="4">
                  <c:v>-17255</c:v>
                </c:pt>
                <c:pt idx="5">
                  <c:v>-17323</c:v>
                </c:pt>
                <c:pt idx="6">
                  <c:v>-17137</c:v>
                </c:pt>
                <c:pt idx="7">
                  <c:v>-17143</c:v>
                </c:pt>
                <c:pt idx="8">
                  <c:v>-17161</c:v>
                </c:pt>
                <c:pt idx="9">
                  <c:v>-17099</c:v>
                </c:pt>
                <c:pt idx="10">
                  <c:v>-17191</c:v>
                </c:pt>
                <c:pt idx="11">
                  <c:v>-17029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91-4C48-B4EE-F56C2433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2024'!$B$90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2024'!$K$90:$V$90</c:f>
              <c:numCache>
                <c:formatCode>#,##0</c:formatCode>
                <c:ptCount val="12"/>
                <c:pt idx="0">
                  <c:v>782028</c:v>
                </c:pt>
                <c:pt idx="1">
                  <c:v>844064</c:v>
                </c:pt>
                <c:pt idx="2">
                  <c:v>908900</c:v>
                </c:pt>
                <c:pt idx="3">
                  <c:v>974044</c:v>
                </c:pt>
                <c:pt idx="4">
                  <c:v>1044024</c:v>
                </c:pt>
                <c:pt idx="5">
                  <c:v>1114516</c:v>
                </c:pt>
                <c:pt idx="6">
                  <c:v>1184504</c:v>
                </c:pt>
                <c:pt idx="7">
                  <c:v>1254756</c:v>
                </c:pt>
                <c:pt idx="8">
                  <c:v>1325320</c:v>
                </c:pt>
                <c:pt idx="9">
                  <c:v>1395876</c:v>
                </c:pt>
                <c:pt idx="10">
                  <c:v>1467040</c:v>
                </c:pt>
                <c:pt idx="11">
                  <c:v>1537796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1-4C48-B4EE-F56C24335B42}"/>
            </c:ext>
          </c:extLst>
        </c:ser>
        <c:ser>
          <c:idx val="3"/>
          <c:order val="3"/>
          <c:tx>
            <c:strRef>
              <c:f>'Statements Summary 2024'!$B$94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2024'!$K$94:$V$94</c:f>
              <c:numCache>
                <c:formatCode>#,##0</c:formatCode>
                <c:ptCount val="12"/>
                <c:pt idx="0">
                  <c:v>731037</c:v>
                </c:pt>
                <c:pt idx="1">
                  <c:v>794200</c:v>
                </c:pt>
                <c:pt idx="2">
                  <c:v>859596</c:v>
                </c:pt>
                <c:pt idx="3">
                  <c:v>925938</c:v>
                </c:pt>
                <c:pt idx="4">
                  <c:v>995969</c:v>
                </c:pt>
                <c:pt idx="5">
                  <c:v>1067593</c:v>
                </c:pt>
                <c:pt idx="6">
                  <c:v>1138967</c:v>
                </c:pt>
                <c:pt idx="7">
                  <c:v>1210413</c:v>
                </c:pt>
                <c:pt idx="8">
                  <c:v>1282159</c:v>
                </c:pt>
                <c:pt idx="9">
                  <c:v>1353977</c:v>
                </c:pt>
                <c:pt idx="10">
                  <c:v>1426249</c:v>
                </c:pt>
                <c:pt idx="11">
                  <c:v>1498367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1-4C48-B4EE-F56C24335B42}"/>
            </c:ext>
          </c:extLst>
        </c:ser>
        <c:ser>
          <c:idx val="4"/>
          <c:order val="4"/>
          <c:tx>
            <c:strRef>
              <c:f>'Statements Summary 2024'!$B$95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2024'!$K$95:$V$95</c:f>
              <c:numCache>
                <c:formatCode>#,##0</c:formatCode>
                <c:ptCount val="12"/>
                <c:pt idx="0">
                  <c:v>722798</c:v>
                </c:pt>
                <c:pt idx="1">
                  <c:v>784124</c:v>
                </c:pt>
                <c:pt idx="2">
                  <c:v>848250</c:v>
                </c:pt>
                <c:pt idx="3">
                  <c:v>912684</c:v>
                </c:pt>
                <c:pt idx="4">
                  <c:v>981954</c:v>
                </c:pt>
                <c:pt idx="5">
                  <c:v>1051736</c:v>
                </c:pt>
                <c:pt idx="6">
                  <c:v>1121014</c:v>
                </c:pt>
                <c:pt idx="7">
                  <c:v>1190556</c:v>
                </c:pt>
                <c:pt idx="8">
                  <c:v>1260410</c:v>
                </c:pt>
                <c:pt idx="9">
                  <c:v>1330256</c:v>
                </c:pt>
                <c:pt idx="10">
                  <c:v>1400710</c:v>
                </c:pt>
                <c:pt idx="11">
                  <c:v>1470756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1-4C48-B4EE-F56C2433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2025'!$B$45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2025'!$E$45:$I$45</c:f>
              <c:numCache>
                <c:formatCode>#,##0</c:formatCode>
                <c:ptCount val="5"/>
                <c:pt idx="0">
                  <c:v>84955</c:v>
                </c:pt>
                <c:pt idx="1">
                  <c:v>93205</c:v>
                </c:pt>
                <c:pt idx="2">
                  <c:v>97115</c:v>
                </c:pt>
                <c:pt idx="3">
                  <c:v>104160</c:v>
                </c:pt>
                <c:pt idx="4">
                  <c:v>104160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5-4A71-B291-6E646D762A23}"/>
            </c:ext>
          </c:extLst>
        </c:ser>
        <c:ser>
          <c:idx val="1"/>
          <c:order val="1"/>
          <c:tx>
            <c:strRef>
              <c:f>'Statements Summary 2025'!$B$57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2025'!$E$57:$I$57</c:f>
              <c:numCache>
                <c:formatCode>#,##0</c:formatCode>
                <c:ptCount val="5"/>
                <c:pt idx="0">
                  <c:v>71605</c:v>
                </c:pt>
                <c:pt idx="1">
                  <c:v>85145</c:v>
                </c:pt>
                <c:pt idx="2">
                  <c:v>88855</c:v>
                </c:pt>
                <c:pt idx="3">
                  <c:v>95600</c:v>
                </c:pt>
                <c:pt idx="4">
                  <c:v>95300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5-4A71-B291-6E646D762A23}"/>
            </c:ext>
          </c:extLst>
        </c:ser>
        <c:ser>
          <c:idx val="2"/>
          <c:order val="2"/>
          <c:tx>
            <c:strRef>
              <c:f>'Statements Summary 2025'!$B$64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2025'!$E$64:$I$64</c:f>
              <c:numCache>
                <c:formatCode>#,##0</c:formatCode>
                <c:ptCount val="5"/>
                <c:pt idx="0">
                  <c:v>57284</c:v>
                </c:pt>
                <c:pt idx="1">
                  <c:v>68116</c:v>
                </c:pt>
                <c:pt idx="2">
                  <c:v>71084</c:v>
                </c:pt>
                <c:pt idx="3">
                  <c:v>76480</c:v>
                </c:pt>
                <c:pt idx="4">
                  <c:v>76240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95-4A71-B291-6E646D76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2025'!$B$45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2025'!$K$45:$V$45</c:f>
              <c:numCache>
                <c:formatCode>#,##0</c:formatCode>
                <c:ptCount val="12"/>
                <c:pt idx="0">
                  <c:v>93215</c:v>
                </c:pt>
                <c:pt idx="1">
                  <c:v>93495</c:v>
                </c:pt>
                <c:pt idx="2">
                  <c:v>88110</c:v>
                </c:pt>
                <c:pt idx="3">
                  <c:v>88120</c:v>
                </c:pt>
                <c:pt idx="4">
                  <c:v>93145</c:v>
                </c:pt>
                <c:pt idx="5">
                  <c:v>93805</c:v>
                </c:pt>
                <c:pt idx="6">
                  <c:v>93725</c:v>
                </c:pt>
                <c:pt idx="7">
                  <c:v>95965</c:v>
                </c:pt>
                <c:pt idx="8">
                  <c:v>93885</c:v>
                </c:pt>
                <c:pt idx="9">
                  <c:v>96665</c:v>
                </c:pt>
                <c:pt idx="10">
                  <c:v>95405</c:v>
                </c:pt>
                <c:pt idx="11">
                  <c:v>97115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C-490A-B1DA-88F731D52EC8}"/>
            </c:ext>
          </c:extLst>
        </c:ser>
        <c:ser>
          <c:idx val="1"/>
          <c:order val="1"/>
          <c:tx>
            <c:strRef>
              <c:f>'Statements Summary 2025'!$B$57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2025'!$K$57:$V$57</c:f>
              <c:numCache>
                <c:formatCode>#,##0</c:formatCode>
                <c:ptCount val="12"/>
                <c:pt idx="0">
                  <c:v>85155</c:v>
                </c:pt>
                <c:pt idx="1">
                  <c:v>85435</c:v>
                </c:pt>
                <c:pt idx="2">
                  <c:v>80050</c:v>
                </c:pt>
                <c:pt idx="3">
                  <c:v>79860</c:v>
                </c:pt>
                <c:pt idx="4">
                  <c:v>84885</c:v>
                </c:pt>
                <c:pt idx="5">
                  <c:v>85545</c:v>
                </c:pt>
                <c:pt idx="6">
                  <c:v>85465</c:v>
                </c:pt>
                <c:pt idx="7">
                  <c:v>87705</c:v>
                </c:pt>
                <c:pt idx="8">
                  <c:v>85625</c:v>
                </c:pt>
                <c:pt idx="9">
                  <c:v>88405</c:v>
                </c:pt>
                <c:pt idx="10">
                  <c:v>87145</c:v>
                </c:pt>
                <c:pt idx="11">
                  <c:v>88855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C-490A-B1DA-88F731D52EC8}"/>
            </c:ext>
          </c:extLst>
        </c:ser>
        <c:ser>
          <c:idx val="2"/>
          <c:order val="2"/>
          <c:tx>
            <c:strRef>
              <c:f>'Statements Summary 2025'!$B$64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2025'!$K$64:$V$64</c:f>
              <c:numCache>
                <c:formatCode>#,##0</c:formatCode>
                <c:ptCount val="12"/>
                <c:pt idx="0">
                  <c:v>68124</c:v>
                </c:pt>
                <c:pt idx="1">
                  <c:v>68348</c:v>
                </c:pt>
                <c:pt idx="2">
                  <c:v>64040</c:v>
                </c:pt>
                <c:pt idx="3">
                  <c:v>63888</c:v>
                </c:pt>
                <c:pt idx="4">
                  <c:v>67908</c:v>
                </c:pt>
                <c:pt idx="5">
                  <c:v>68436</c:v>
                </c:pt>
                <c:pt idx="6">
                  <c:v>68372</c:v>
                </c:pt>
                <c:pt idx="7">
                  <c:v>70164</c:v>
                </c:pt>
                <c:pt idx="8">
                  <c:v>68500</c:v>
                </c:pt>
                <c:pt idx="9">
                  <c:v>70724</c:v>
                </c:pt>
                <c:pt idx="10">
                  <c:v>69716</c:v>
                </c:pt>
                <c:pt idx="11">
                  <c:v>71084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C-490A-B1DA-88F731D52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62824</c:v>
                </c:pt>
                <c:pt idx="1">
                  <c:v>71246</c:v>
                </c:pt>
                <c:pt idx="2">
                  <c:v>77294</c:v>
                </c:pt>
                <c:pt idx="3">
                  <c:v>84590</c:v>
                </c:pt>
                <c:pt idx="4">
                  <c:v>84650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1-4891-A9E3-2C9B9FFCC8CA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1-4891-A9E3-2C9B9FFCC8CA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-1200</c:v>
                </c:pt>
                <c:pt idx="1">
                  <c:v>-1200</c:v>
                </c:pt>
                <c:pt idx="2">
                  <c:v>-1200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01-4891-A9E3-2C9B9FFC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62824</c:v>
                </c:pt>
                <c:pt idx="1">
                  <c:v>71246</c:v>
                </c:pt>
                <c:pt idx="2">
                  <c:v>77294</c:v>
                </c:pt>
                <c:pt idx="3">
                  <c:v>84590</c:v>
                </c:pt>
                <c:pt idx="4">
                  <c:v>84650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01-4891-A9E3-2C9B9FFCC8CA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124448</c:v>
                </c:pt>
                <c:pt idx="1">
                  <c:v>141292</c:v>
                </c:pt>
                <c:pt idx="2">
                  <c:v>153388</c:v>
                </c:pt>
                <c:pt idx="3">
                  <c:v>169180</c:v>
                </c:pt>
                <c:pt idx="4">
                  <c:v>169300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01-4891-A9E3-2C9B9FFC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2025'!$K$8:$V$8</c:f>
              <c:numCache>
                <c:formatCode>#,##0</c:formatCode>
                <c:ptCount val="12"/>
                <c:pt idx="0">
                  <c:v>71494</c:v>
                </c:pt>
                <c:pt idx="1">
                  <c:v>71958</c:v>
                </c:pt>
                <c:pt idx="2">
                  <c:v>67890</c:v>
                </c:pt>
                <c:pt idx="3">
                  <c:v>68178</c:v>
                </c:pt>
                <c:pt idx="4">
                  <c:v>72438</c:v>
                </c:pt>
                <c:pt idx="5">
                  <c:v>73206</c:v>
                </c:pt>
                <c:pt idx="6">
                  <c:v>73382</c:v>
                </c:pt>
                <c:pt idx="7">
                  <c:v>75414</c:v>
                </c:pt>
                <c:pt idx="8">
                  <c:v>73990</c:v>
                </c:pt>
                <c:pt idx="9">
                  <c:v>76454</c:v>
                </c:pt>
                <c:pt idx="10">
                  <c:v>75686</c:v>
                </c:pt>
                <c:pt idx="11">
                  <c:v>77294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8-4671-A121-BF78DA05D373}"/>
            </c:ext>
          </c:extLst>
        </c:ser>
        <c:ser>
          <c:idx val="1"/>
          <c:order val="1"/>
          <c:tx>
            <c:strRef>
              <c:f>'Statements Summary 2025'!$B$11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8-4671-A121-BF78DA05D373}"/>
            </c:ext>
          </c:extLst>
        </c:ser>
        <c:ser>
          <c:idx val="2"/>
          <c:order val="2"/>
          <c:tx>
            <c:strRef>
              <c:f>'Statements Summary 2025'!$B$15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2025'!$K$15:$V$15</c:f>
              <c:numCache>
                <c:formatCode>#,##0</c:formatCode>
                <c:ptCount val="12"/>
                <c:pt idx="0">
                  <c:v>0</c:v>
                </c:pt>
                <c:pt idx="1">
                  <c:v>-1200</c:v>
                </c:pt>
                <c:pt idx="2">
                  <c:v>-1200</c:v>
                </c:pt>
                <c:pt idx="3">
                  <c:v>-1200</c:v>
                </c:pt>
                <c:pt idx="4">
                  <c:v>-1200</c:v>
                </c:pt>
                <c:pt idx="5">
                  <c:v>-1200</c:v>
                </c:pt>
                <c:pt idx="6">
                  <c:v>-1200</c:v>
                </c:pt>
                <c:pt idx="7">
                  <c:v>-1200</c:v>
                </c:pt>
                <c:pt idx="8">
                  <c:v>-1200</c:v>
                </c:pt>
                <c:pt idx="9">
                  <c:v>-1200</c:v>
                </c:pt>
                <c:pt idx="10">
                  <c:v>-1200</c:v>
                </c:pt>
                <c:pt idx="11">
                  <c:v>-1200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E8-4671-A121-BF78DA05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2025'!$B$16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2025'!$K$16:$V$16</c:f>
              <c:numCache>
                <c:formatCode>#,##0</c:formatCode>
                <c:ptCount val="12"/>
                <c:pt idx="0">
                  <c:v>0</c:v>
                </c:pt>
                <c:pt idx="1">
                  <c:v>71958</c:v>
                </c:pt>
                <c:pt idx="2">
                  <c:v>67890</c:v>
                </c:pt>
                <c:pt idx="3">
                  <c:v>68178</c:v>
                </c:pt>
                <c:pt idx="4">
                  <c:v>72438</c:v>
                </c:pt>
                <c:pt idx="5">
                  <c:v>73206</c:v>
                </c:pt>
                <c:pt idx="6">
                  <c:v>73382</c:v>
                </c:pt>
                <c:pt idx="7">
                  <c:v>75414</c:v>
                </c:pt>
                <c:pt idx="8">
                  <c:v>73990</c:v>
                </c:pt>
                <c:pt idx="9">
                  <c:v>76454</c:v>
                </c:pt>
                <c:pt idx="10">
                  <c:v>75686</c:v>
                </c:pt>
                <c:pt idx="11">
                  <c:v>77294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8-4671-A121-BF78DA05D373}"/>
            </c:ext>
          </c:extLst>
        </c:ser>
        <c:ser>
          <c:idx val="4"/>
          <c:order val="4"/>
          <c:tx>
            <c:strRef>
              <c:f>'Statements Summary 2025'!$B$17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2025'!$K$17:$V$17</c:f>
              <c:numCache>
                <c:formatCode>#,##0</c:formatCode>
                <c:ptCount val="12"/>
                <c:pt idx="0">
                  <c:v>141788</c:v>
                </c:pt>
                <c:pt idx="1">
                  <c:v>142716</c:v>
                </c:pt>
                <c:pt idx="2">
                  <c:v>134580</c:v>
                </c:pt>
                <c:pt idx="3">
                  <c:v>135156</c:v>
                </c:pt>
                <c:pt idx="4">
                  <c:v>143676</c:v>
                </c:pt>
                <c:pt idx="5">
                  <c:v>145212</c:v>
                </c:pt>
                <c:pt idx="6">
                  <c:v>145564</c:v>
                </c:pt>
                <c:pt idx="7">
                  <c:v>149628</c:v>
                </c:pt>
                <c:pt idx="8">
                  <c:v>146780</c:v>
                </c:pt>
                <c:pt idx="9">
                  <c:v>151708</c:v>
                </c:pt>
                <c:pt idx="10">
                  <c:v>150172</c:v>
                </c:pt>
                <c:pt idx="11">
                  <c:v>153388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E8-4671-A121-BF78DA05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662004</c:v>
                </c:pt>
                <c:pt idx="1">
                  <c:v>1470756</c:v>
                </c:pt>
                <c:pt idx="2">
                  <c:v>2333740</c:v>
                </c:pt>
                <c:pt idx="3">
                  <c:v>3292122</c:v>
                </c:pt>
                <c:pt idx="4">
                  <c:v>4323334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D-4DDF-A5EB-AD1ED8647ADF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-14321</c:v>
                </c:pt>
                <c:pt idx="1">
                  <c:v>-17029</c:v>
                </c:pt>
                <c:pt idx="2">
                  <c:v>-17771</c:v>
                </c:pt>
                <c:pt idx="3">
                  <c:v>-19120</c:v>
                </c:pt>
                <c:pt idx="4">
                  <c:v>-19060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D-4DDF-A5EB-AD1ED864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720524</c:v>
                </c:pt>
                <c:pt idx="1">
                  <c:v>1537796</c:v>
                </c:pt>
                <c:pt idx="2">
                  <c:v>2409300</c:v>
                </c:pt>
                <c:pt idx="3">
                  <c:v>3376202</c:v>
                </c:pt>
                <c:pt idx="4">
                  <c:v>4415934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0D-4DDF-A5EB-AD1ED8647ADF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669403</c:v>
                </c:pt>
                <c:pt idx="1">
                  <c:v>1498367</c:v>
                </c:pt>
                <c:pt idx="2">
                  <c:v>2393300</c:v>
                </c:pt>
                <c:pt idx="3">
                  <c:v>3357082</c:v>
                </c:pt>
                <c:pt idx="4">
                  <c:v>4396874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0D-4DDF-A5EB-AD1ED8647ADF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662004</c:v>
                </c:pt>
                <c:pt idx="1">
                  <c:v>1470756</c:v>
                </c:pt>
                <c:pt idx="2">
                  <c:v>2333740</c:v>
                </c:pt>
                <c:pt idx="3">
                  <c:v>3292122</c:v>
                </c:pt>
                <c:pt idx="4">
                  <c:v>4323334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0D-4DDF-A5EB-AD1ED864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2025'!$K$88:$V$88</c:f>
              <c:numCache>
                <c:formatCode>#,##0</c:formatCode>
                <c:ptCount val="12"/>
                <c:pt idx="0">
                  <c:v>1541050</c:v>
                </c:pt>
                <c:pt idx="1">
                  <c:v>1611808</c:v>
                </c:pt>
                <c:pt idx="2">
                  <c:v>1678498</c:v>
                </c:pt>
                <c:pt idx="3">
                  <c:v>1745476</c:v>
                </c:pt>
                <c:pt idx="4">
                  <c:v>1816714</c:v>
                </c:pt>
                <c:pt idx="5">
                  <c:v>1888720</c:v>
                </c:pt>
                <c:pt idx="6">
                  <c:v>1960902</c:v>
                </c:pt>
                <c:pt idx="7">
                  <c:v>2035116</c:v>
                </c:pt>
                <c:pt idx="8">
                  <c:v>2107906</c:v>
                </c:pt>
                <c:pt idx="9">
                  <c:v>2183160</c:v>
                </c:pt>
                <c:pt idx="10">
                  <c:v>2257646</c:v>
                </c:pt>
                <c:pt idx="11">
                  <c:v>2333740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4-4227-BB7D-EE0C0A9EAA1E}"/>
            </c:ext>
          </c:extLst>
        </c:ser>
        <c:ser>
          <c:idx val="2"/>
          <c:order val="2"/>
          <c:tx>
            <c:strRef>
              <c:f>'Statements Summary 2025'!$B$91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2025'!$K$91:$V$91</c:f>
              <c:numCache>
                <c:formatCode>#,##0</c:formatCode>
                <c:ptCount val="12"/>
                <c:pt idx="0">
                  <c:v>-17031</c:v>
                </c:pt>
                <c:pt idx="1">
                  <c:v>-17087</c:v>
                </c:pt>
                <c:pt idx="2">
                  <c:v>-16010</c:v>
                </c:pt>
                <c:pt idx="3">
                  <c:v>-15972</c:v>
                </c:pt>
                <c:pt idx="4">
                  <c:v>-16977</c:v>
                </c:pt>
                <c:pt idx="5">
                  <c:v>-17109</c:v>
                </c:pt>
                <c:pt idx="6">
                  <c:v>-17093</c:v>
                </c:pt>
                <c:pt idx="7">
                  <c:v>-17541</c:v>
                </c:pt>
                <c:pt idx="8">
                  <c:v>-17125</c:v>
                </c:pt>
                <c:pt idx="9">
                  <c:v>-17681</c:v>
                </c:pt>
                <c:pt idx="10">
                  <c:v>-17429</c:v>
                </c:pt>
                <c:pt idx="11">
                  <c:v>-17771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4-4227-BB7D-EE0C0A9E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2025'!$B$90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2025'!$K$90:$V$90</c:f>
              <c:numCache>
                <c:formatCode>#,##0</c:formatCode>
                <c:ptCount val="12"/>
                <c:pt idx="0">
                  <c:v>1608800</c:v>
                </c:pt>
                <c:pt idx="1">
                  <c:v>1680268</c:v>
                </c:pt>
                <c:pt idx="2">
                  <c:v>1747668</c:v>
                </c:pt>
                <c:pt idx="3">
                  <c:v>1815356</c:v>
                </c:pt>
                <c:pt idx="4">
                  <c:v>1887304</c:v>
                </c:pt>
                <c:pt idx="5">
                  <c:v>1960020</c:v>
                </c:pt>
                <c:pt idx="6">
                  <c:v>2032912</c:v>
                </c:pt>
                <c:pt idx="7">
                  <c:v>2107836</c:v>
                </c:pt>
                <c:pt idx="8">
                  <c:v>2181336</c:v>
                </c:pt>
                <c:pt idx="9">
                  <c:v>2257300</c:v>
                </c:pt>
                <c:pt idx="10">
                  <c:v>2332496</c:v>
                </c:pt>
                <c:pt idx="11">
                  <c:v>2409300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4-4227-BB7D-EE0C0A9EAA1E}"/>
            </c:ext>
          </c:extLst>
        </c:ser>
        <c:ser>
          <c:idx val="3"/>
          <c:order val="3"/>
          <c:tx>
            <c:strRef>
              <c:f>'Statements Summary 2025'!$B$94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2025'!$K$94:$V$94</c:f>
              <c:numCache>
                <c:formatCode>#,##0</c:formatCode>
                <c:ptCount val="12"/>
                <c:pt idx="0">
                  <c:v>1566400</c:v>
                </c:pt>
                <c:pt idx="1">
                  <c:v>1640268</c:v>
                </c:pt>
                <c:pt idx="2">
                  <c:v>1710068</c:v>
                </c:pt>
                <c:pt idx="3">
                  <c:v>1780156</c:v>
                </c:pt>
                <c:pt idx="4">
                  <c:v>1854504</c:v>
                </c:pt>
                <c:pt idx="5">
                  <c:v>1929620</c:v>
                </c:pt>
                <c:pt idx="6">
                  <c:v>2004912</c:v>
                </c:pt>
                <c:pt idx="7">
                  <c:v>2082236</c:v>
                </c:pt>
                <c:pt idx="8">
                  <c:v>2158136</c:v>
                </c:pt>
                <c:pt idx="9">
                  <c:v>2236500</c:v>
                </c:pt>
                <c:pt idx="10">
                  <c:v>2314096</c:v>
                </c:pt>
                <c:pt idx="11">
                  <c:v>2393300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4-4227-BB7D-EE0C0A9EAA1E}"/>
            </c:ext>
          </c:extLst>
        </c:ser>
        <c:ser>
          <c:idx val="4"/>
          <c:order val="4"/>
          <c:tx>
            <c:strRef>
              <c:f>'Statements Summary 2025'!$B$95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2025'!$K$95:$V$95</c:f>
              <c:numCache>
                <c:formatCode>#,##0</c:formatCode>
                <c:ptCount val="12"/>
                <c:pt idx="0">
                  <c:v>1541050</c:v>
                </c:pt>
                <c:pt idx="1">
                  <c:v>1611808</c:v>
                </c:pt>
                <c:pt idx="2">
                  <c:v>1678498</c:v>
                </c:pt>
                <c:pt idx="3">
                  <c:v>1745476</c:v>
                </c:pt>
                <c:pt idx="4">
                  <c:v>1816714</c:v>
                </c:pt>
                <c:pt idx="5">
                  <c:v>1888720</c:v>
                </c:pt>
                <c:pt idx="6">
                  <c:v>1960902</c:v>
                </c:pt>
                <c:pt idx="7">
                  <c:v>2035116</c:v>
                </c:pt>
                <c:pt idx="8">
                  <c:v>2107906</c:v>
                </c:pt>
                <c:pt idx="9">
                  <c:v>2183160</c:v>
                </c:pt>
                <c:pt idx="10">
                  <c:v>2257646</c:v>
                </c:pt>
                <c:pt idx="11">
                  <c:v>2333740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4-4227-BB7D-EE0C0A9E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2026'!$B$45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2026'!$E$45:$I$45</c:f>
              <c:numCache>
                <c:formatCode>#,##0</c:formatCode>
                <c:ptCount val="5"/>
                <c:pt idx="0">
                  <c:v>84955</c:v>
                </c:pt>
                <c:pt idx="1">
                  <c:v>93205</c:v>
                </c:pt>
                <c:pt idx="2">
                  <c:v>97115</c:v>
                </c:pt>
                <c:pt idx="3">
                  <c:v>104160</c:v>
                </c:pt>
                <c:pt idx="4">
                  <c:v>104160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0-4CCA-B69E-D80880633BED}"/>
            </c:ext>
          </c:extLst>
        </c:ser>
        <c:ser>
          <c:idx val="1"/>
          <c:order val="1"/>
          <c:tx>
            <c:strRef>
              <c:f>'Statements Summary 2026'!$B$57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2026'!$E$57:$I$57</c:f>
              <c:numCache>
                <c:formatCode>#,##0</c:formatCode>
                <c:ptCount val="5"/>
                <c:pt idx="0">
                  <c:v>71605</c:v>
                </c:pt>
                <c:pt idx="1">
                  <c:v>85145</c:v>
                </c:pt>
                <c:pt idx="2">
                  <c:v>88855</c:v>
                </c:pt>
                <c:pt idx="3">
                  <c:v>95600</c:v>
                </c:pt>
                <c:pt idx="4">
                  <c:v>95300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70-4CCA-B69E-D80880633BED}"/>
            </c:ext>
          </c:extLst>
        </c:ser>
        <c:ser>
          <c:idx val="2"/>
          <c:order val="2"/>
          <c:tx>
            <c:strRef>
              <c:f>'Statements Summary 2026'!$B$64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2026'!$E$64:$I$64</c:f>
              <c:numCache>
                <c:formatCode>#,##0</c:formatCode>
                <c:ptCount val="5"/>
                <c:pt idx="0">
                  <c:v>57284</c:v>
                </c:pt>
                <c:pt idx="1">
                  <c:v>68116</c:v>
                </c:pt>
                <c:pt idx="2">
                  <c:v>71084</c:v>
                </c:pt>
                <c:pt idx="3">
                  <c:v>76480</c:v>
                </c:pt>
                <c:pt idx="4">
                  <c:v>76240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70-4CCA-B69E-D80880633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2026'!$B$45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2026'!$K$45:$V$45</c:f>
              <c:numCache>
                <c:formatCode>#,##0</c:formatCode>
                <c:ptCount val="12"/>
                <c:pt idx="0">
                  <c:v>92765</c:v>
                </c:pt>
                <c:pt idx="1">
                  <c:v>93006.5</c:v>
                </c:pt>
                <c:pt idx="2">
                  <c:v>93751</c:v>
                </c:pt>
                <c:pt idx="3">
                  <c:v>97520</c:v>
                </c:pt>
                <c:pt idx="4">
                  <c:v>97200</c:v>
                </c:pt>
                <c:pt idx="5">
                  <c:v>98610</c:v>
                </c:pt>
                <c:pt idx="6">
                  <c:v>103450</c:v>
                </c:pt>
                <c:pt idx="7">
                  <c:v>104090</c:v>
                </c:pt>
                <c:pt idx="8">
                  <c:v>104240</c:v>
                </c:pt>
                <c:pt idx="9">
                  <c:v>103270</c:v>
                </c:pt>
                <c:pt idx="10">
                  <c:v>103160</c:v>
                </c:pt>
                <c:pt idx="11">
                  <c:v>104160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2-4079-B57A-253305099B26}"/>
            </c:ext>
          </c:extLst>
        </c:ser>
        <c:ser>
          <c:idx val="1"/>
          <c:order val="1"/>
          <c:tx>
            <c:strRef>
              <c:f>'Statements Summary 2026'!$B$57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2026'!$K$57:$V$57</c:f>
              <c:numCache>
                <c:formatCode>#,##0</c:formatCode>
                <c:ptCount val="12"/>
                <c:pt idx="0">
                  <c:v>84505</c:v>
                </c:pt>
                <c:pt idx="1">
                  <c:v>84746.5</c:v>
                </c:pt>
                <c:pt idx="2">
                  <c:v>85491</c:v>
                </c:pt>
                <c:pt idx="3">
                  <c:v>89260</c:v>
                </c:pt>
                <c:pt idx="4">
                  <c:v>88940</c:v>
                </c:pt>
                <c:pt idx="5">
                  <c:v>90350</c:v>
                </c:pt>
                <c:pt idx="6">
                  <c:v>95190</c:v>
                </c:pt>
                <c:pt idx="7">
                  <c:v>95830</c:v>
                </c:pt>
                <c:pt idx="8">
                  <c:v>95980</c:v>
                </c:pt>
                <c:pt idx="9">
                  <c:v>94710</c:v>
                </c:pt>
                <c:pt idx="10">
                  <c:v>94600</c:v>
                </c:pt>
                <c:pt idx="11">
                  <c:v>95600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2-4079-B57A-253305099B26}"/>
            </c:ext>
          </c:extLst>
        </c:ser>
        <c:ser>
          <c:idx val="2"/>
          <c:order val="2"/>
          <c:tx>
            <c:strRef>
              <c:f>'Statements Summary 2026'!$B$64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2026'!$K$64:$V$64</c:f>
              <c:numCache>
                <c:formatCode>#,##0</c:formatCode>
                <c:ptCount val="12"/>
                <c:pt idx="0">
                  <c:v>67604</c:v>
                </c:pt>
                <c:pt idx="1">
                  <c:v>67797.2</c:v>
                </c:pt>
                <c:pt idx="2">
                  <c:v>68392.800000000003</c:v>
                </c:pt>
                <c:pt idx="3">
                  <c:v>71408</c:v>
                </c:pt>
                <c:pt idx="4">
                  <c:v>71152</c:v>
                </c:pt>
                <c:pt idx="5">
                  <c:v>72280</c:v>
                </c:pt>
                <c:pt idx="6">
                  <c:v>76152</c:v>
                </c:pt>
                <c:pt idx="7">
                  <c:v>76664</c:v>
                </c:pt>
                <c:pt idx="8">
                  <c:v>76784</c:v>
                </c:pt>
                <c:pt idx="9">
                  <c:v>75768</c:v>
                </c:pt>
                <c:pt idx="10">
                  <c:v>75680</c:v>
                </c:pt>
                <c:pt idx="11">
                  <c:v>76480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2-4079-B57A-253305099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62824</c:v>
                </c:pt>
                <c:pt idx="1">
                  <c:v>71246</c:v>
                </c:pt>
                <c:pt idx="2">
                  <c:v>77294</c:v>
                </c:pt>
                <c:pt idx="3">
                  <c:v>84590</c:v>
                </c:pt>
                <c:pt idx="4">
                  <c:v>84650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F-4E1A-A13B-341EA18E40C5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F-4E1A-A13B-341EA18E40C5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-1200</c:v>
                </c:pt>
                <c:pt idx="1">
                  <c:v>-1200</c:v>
                </c:pt>
                <c:pt idx="2">
                  <c:v>-1200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5F-4E1A-A13B-341EA18E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62824</c:v>
                </c:pt>
                <c:pt idx="1">
                  <c:v>71246</c:v>
                </c:pt>
                <c:pt idx="2">
                  <c:v>77294</c:v>
                </c:pt>
                <c:pt idx="3">
                  <c:v>84590</c:v>
                </c:pt>
                <c:pt idx="4">
                  <c:v>84650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5F-4E1A-A13B-341EA18E40C5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124448</c:v>
                </c:pt>
                <c:pt idx="1">
                  <c:v>141292</c:v>
                </c:pt>
                <c:pt idx="2">
                  <c:v>153388</c:v>
                </c:pt>
                <c:pt idx="3">
                  <c:v>169180</c:v>
                </c:pt>
                <c:pt idx="4">
                  <c:v>169300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5F-4E1A-A13B-341EA18E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2026'!$B$8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2026'!$K$8:$V$8</c:f>
              <c:numCache>
                <c:formatCode>#,##0</c:formatCode>
                <c:ptCount val="12"/>
                <c:pt idx="0">
                  <c:v>74054</c:v>
                </c:pt>
                <c:pt idx="1">
                  <c:v>74487.199999999997</c:v>
                </c:pt>
                <c:pt idx="2">
                  <c:v>75322.8</c:v>
                </c:pt>
                <c:pt idx="3">
                  <c:v>78578</c:v>
                </c:pt>
                <c:pt idx="4">
                  <c:v>78562</c:v>
                </c:pt>
                <c:pt idx="5">
                  <c:v>80090</c:v>
                </c:pt>
                <c:pt idx="6">
                  <c:v>83962</c:v>
                </c:pt>
                <c:pt idx="7">
                  <c:v>84474</c:v>
                </c:pt>
                <c:pt idx="8">
                  <c:v>84594</c:v>
                </c:pt>
                <c:pt idx="9">
                  <c:v>83878</c:v>
                </c:pt>
                <c:pt idx="10">
                  <c:v>83790</c:v>
                </c:pt>
                <c:pt idx="11">
                  <c:v>84590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8-4414-9CF6-6BAA6C240A1C}"/>
            </c:ext>
          </c:extLst>
        </c:ser>
        <c:ser>
          <c:idx val="1"/>
          <c:order val="1"/>
          <c:tx>
            <c:strRef>
              <c:f>'Statements Summary 2026'!$B$11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8-4414-9CF6-6BAA6C240A1C}"/>
            </c:ext>
          </c:extLst>
        </c:ser>
        <c:ser>
          <c:idx val="2"/>
          <c:order val="2"/>
          <c:tx>
            <c:strRef>
              <c:f>'Statements Summary 2026'!$B$15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2026'!$K$15:$V$15</c:f>
              <c:numCache>
                <c:formatCode>#,##0</c:formatCode>
                <c:ptCount val="12"/>
                <c:pt idx="0">
                  <c:v>0</c:v>
                </c:pt>
                <c:pt idx="1">
                  <c:v>-1200</c:v>
                </c:pt>
                <c:pt idx="2">
                  <c:v>-1200</c:v>
                </c:pt>
                <c:pt idx="3">
                  <c:v>-1200</c:v>
                </c:pt>
                <c:pt idx="4">
                  <c:v>-1200</c:v>
                </c:pt>
                <c:pt idx="5">
                  <c:v>-2000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68-4414-9CF6-6BAA6C24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2026'!$B$16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2026'!$K$16:$V$16</c:f>
              <c:numCache>
                <c:formatCode>#,##0</c:formatCode>
                <c:ptCount val="12"/>
                <c:pt idx="0">
                  <c:v>0</c:v>
                </c:pt>
                <c:pt idx="1">
                  <c:v>74487.199999999997</c:v>
                </c:pt>
                <c:pt idx="2">
                  <c:v>75322.8</c:v>
                </c:pt>
                <c:pt idx="3">
                  <c:v>78578</c:v>
                </c:pt>
                <c:pt idx="4">
                  <c:v>78562</c:v>
                </c:pt>
                <c:pt idx="5">
                  <c:v>80090</c:v>
                </c:pt>
                <c:pt idx="6">
                  <c:v>83962</c:v>
                </c:pt>
                <c:pt idx="7">
                  <c:v>84474</c:v>
                </c:pt>
                <c:pt idx="8">
                  <c:v>84594</c:v>
                </c:pt>
                <c:pt idx="9">
                  <c:v>83878</c:v>
                </c:pt>
                <c:pt idx="10">
                  <c:v>83790</c:v>
                </c:pt>
                <c:pt idx="11">
                  <c:v>84590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68-4414-9CF6-6BAA6C240A1C}"/>
            </c:ext>
          </c:extLst>
        </c:ser>
        <c:ser>
          <c:idx val="4"/>
          <c:order val="4"/>
          <c:tx>
            <c:strRef>
              <c:f>'Statements Summary 2026'!$B$17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2026'!$K$17:$V$17</c:f>
              <c:numCache>
                <c:formatCode>#,##0</c:formatCode>
                <c:ptCount val="12"/>
                <c:pt idx="0">
                  <c:v>146908</c:v>
                </c:pt>
                <c:pt idx="1">
                  <c:v>147774.40000000002</c:v>
                </c:pt>
                <c:pt idx="2">
                  <c:v>149445.59999999998</c:v>
                </c:pt>
                <c:pt idx="3">
                  <c:v>155956</c:v>
                </c:pt>
                <c:pt idx="4">
                  <c:v>155924</c:v>
                </c:pt>
                <c:pt idx="5">
                  <c:v>158180</c:v>
                </c:pt>
                <c:pt idx="6">
                  <c:v>167924</c:v>
                </c:pt>
                <c:pt idx="7">
                  <c:v>168948</c:v>
                </c:pt>
                <c:pt idx="8">
                  <c:v>169188</c:v>
                </c:pt>
                <c:pt idx="9">
                  <c:v>167756</c:v>
                </c:pt>
                <c:pt idx="10">
                  <c:v>167580</c:v>
                </c:pt>
                <c:pt idx="11">
                  <c:v>169180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68-4414-9CF6-6BAA6C24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662004</c:v>
                </c:pt>
                <c:pt idx="1">
                  <c:v>1470756</c:v>
                </c:pt>
                <c:pt idx="2">
                  <c:v>2333740</c:v>
                </c:pt>
                <c:pt idx="3">
                  <c:v>3292122</c:v>
                </c:pt>
                <c:pt idx="4">
                  <c:v>4323334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C-4AB4-84DF-EC15E6365F18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-14321</c:v>
                </c:pt>
                <c:pt idx="1">
                  <c:v>-17029</c:v>
                </c:pt>
                <c:pt idx="2">
                  <c:v>-17771</c:v>
                </c:pt>
                <c:pt idx="3">
                  <c:v>-19120</c:v>
                </c:pt>
                <c:pt idx="4">
                  <c:v>-19060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C-4AB4-84DF-EC15E636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720524</c:v>
                </c:pt>
                <c:pt idx="1">
                  <c:v>1537796</c:v>
                </c:pt>
                <c:pt idx="2">
                  <c:v>2409300</c:v>
                </c:pt>
                <c:pt idx="3">
                  <c:v>3376202</c:v>
                </c:pt>
                <c:pt idx="4">
                  <c:v>4415934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DC-4AB4-84DF-EC15E6365F18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669403</c:v>
                </c:pt>
                <c:pt idx="1">
                  <c:v>1498367</c:v>
                </c:pt>
                <c:pt idx="2">
                  <c:v>2393300</c:v>
                </c:pt>
                <c:pt idx="3">
                  <c:v>3357082</c:v>
                </c:pt>
                <c:pt idx="4">
                  <c:v>4396874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DC-4AB4-84DF-EC15E6365F18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662004</c:v>
                </c:pt>
                <c:pt idx="1">
                  <c:v>1470756</c:v>
                </c:pt>
                <c:pt idx="2">
                  <c:v>2333740</c:v>
                </c:pt>
                <c:pt idx="3">
                  <c:v>3292122</c:v>
                </c:pt>
                <c:pt idx="4">
                  <c:v>4323334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DC-4AB4-84DF-EC15E636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2026'!$B$88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2026'!$K$88:$V$88</c:f>
              <c:numCache>
                <c:formatCode>#,##0</c:formatCode>
                <c:ptCount val="12"/>
                <c:pt idx="0">
                  <c:v>2406594</c:v>
                </c:pt>
                <c:pt idx="1">
                  <c:v>2479881.2000000002</c:v>
                </c:pt>
                <c:pt idx="2">
                  <c:v>2554004</c:v>
                </c:pt>
                <c:pt idx="3">
                  <c:v>2631382</c:v>
                </c:pt>
                <c:pt idx="4">
                  <c:v>2708744</c:v>
                </c:pt>
                <c:pt idx="5">
                  <c:v>2786834</c:v>
                </c:pt>
                <c:pt idx="6">
                  <c:v>2870796</c:v>
                </c:pt>
                <c:pt idx="7">
                  <c:v>2955270</c:v>
                </c:pt>
                <c:pt idx="8">
                  <c:v>3039864</c:v>
                </c:pt>
                <c:pt idx="9">
                  <c:v>3123742</c:v>
                </c:pt>
                <c:pt idx="10">
                  <c:v>3207532</c:v>
                </c:pt>
                <c:pt idx="11">
                  <c:v>3292122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1-4702-B493-0F6A9D4722D7}"/>
            </c:ext>
          </c:extLst>
        </c:ser>
        <c:ser>
          <c:idx val="2"/>
          <c:order val="2"/>
          <c:tx>
            <c:strRef>
              <c:f>'Statements Summary 2026'!$B$91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2026'!$K$91:$V$91</c:f>
              <c:numCache>
                <c:formatCode>#,##0</c:formatCode>
                <c:ptCount val="12"/>
                <c:pt idx="0">
                  <c:v>-16901</c:v>
                </c:pt>
                <c:pt idx="1">
                  <c:v>-16949.3</c:v>
                </c:pt>
                <c:pt idx="2">
                  <c:v>-17098.2</c:v>
                </c:pt>
                <c:pt idx="3">
                  <c:v>-17852</c:v>
                </c:pt>
                <c:pt idx="4">
                  <c:v>-17788</c:v>
                </c:pt>
                <c:pt idx="5">
                  <c:v>-18070</c:v>
                </c:pt>
                <c:pt idx="6">
                  <c:v>-19038</c:v>
                </c:pt>
                <c:pt idx="7">
                  <c:v>-19166</c:v>
                </c:pt>
                <c:pt idx="8">
                  <c:v>-19196</c:v>
                </c:pt>
                <c:pt idx="9">
                  <c:v>-18942</c:v>
                </c:pt>
                <c:pt idx="10">
                  <c:v>-18920</c:v>
                </c:pt>
                <c:pt idx="11">
                  <c:v>-19120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1-4702-B493-0F6A9D47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2026'!$B$90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2026'!$K$90:$V$90</c:f>
              <c:numCache>
                <c:formatCode>#,##0</c:formatCode>
                <c:ptCount val="12"/>
                <c:pt idx="0">
                  <c:v>2482864</c:v>
                </c:pt>
                <c:pt idx="1">
                  <c:v>2556861.2000000002</c:v>
                </c:pt>
                <c:pt idx="2">
                  <c:v>2631694</c:v>
                </c:pt>
                <c:pt idx="3">
                  <c:v>2709782</c:v>
                </c:pt>
                <c:pt idx="4">
                  <c:v>2787854</c:v>
                </c:pt>
                <c:pt idx="5">
                  <c:v>2866654</c:v>
                </c:pt>
                <c:pt idx="6">
                  <c:v>2951326</c:v>
                </c:pt>
                <c:pt idx="7">
                  <c:v>3036510</c:v>
                </c:pt>
                <c:pt idx="8">
                  <c:v>3121814</c:v>
                </c:pt>
                <c:pt idx="9">
                  <c:v>3206402</c:v>
                </c:pt>
                <c:pt idx="10">
                  <c:v>3290902</c:v>
                </c:pt>
                <c:pt idx="11">
                  <c:v>3376202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1-4702-B493-0F6A9D4722D7}"/>
            </c:ext>
          </c:extLst>
        </c:ser>
        <c:ser>
          <c:idx val="3"/>
          <c:order val="3"/>
          <c:tx>
            <c:strRef>
              <c:f>'Statements Summary 2026'!$B$94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2026'!$K$94:$V$94</c:f>
              <c:numCache>
                <c:formatCode>#,##0</c:formatCode>
                <c:ptCount val="12"/>
                <c:pt idx="0">
                  <c:v>2459163</c:v>
                </c:pt>
                <c:pt idx="1">
                  <c:v>2534311.9000000004</c:v>
                </c:pt>
                <c:pt idx="2">
                  <c:v>2610195.7999999998</c:v>
                </c:pt>
                <c:pt idx="3">
                  <c:v>2688730</c:v>
                </c:pt>
                <c:pt idx="4">
                  <c:v>2768066</c:v>
                </c:pt>
                <c:pt idx="5">
                  <c:v>2848584</c:v>
                </c:pt>
                <c:pt idx="6">
                  <c:v>2932288</c:v>
                </c:pt>
                <c:pt idx="7">
                  <c:v>3017344</c:v>
                </c:pt>
                <c:pt idx="8">
                  <c:v>3102618</c:v>
                </c:pt>
                <c:pt idx="9">
                  <c:v>3187460</c:v>
                </c:pt>
                <c:pt idx="10">
                  <c:v>3271982</c:v>
                </c:pt>
                <c:pt idx="11">
                  <c:v>3357082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C1-4702-B493-0F6A9D4722D7}"/>
            </c:ext>
          </c:extLst>
        </c:ser>
        <c:ser>
          <c:idx val="4"/>
          <c:order val="4"/>
          <c:tx>
            <c:strRef>
              <c:f>'Statements Summary 2026'!$B$95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2026'!$K$95:$V$95</c:f>
              <c:numCache>
                <c:formatCode>#,##0</c:formatCode>
                <c:ptCount val="12"/>
                <c:pt idx="0">
                  <c:v>2406594</c:v>
                </c:pt>
                <c:pt idx="1">
                  <c:v>2479881.2000000002</c:v>
                </c:pt>
                <c:pt idx="2">
                  <c:v>2554004</c:v>
                </c:pt>
                <c:pt idx="3">
                  <c:v>2631382</c:v>
                </c:pt>
                <c:pt idx="4">
                  <c:v>2708744</c:v>
                </c:pt>
                <c:pt idx="5">
                  <c:v>2786834</c:v>
                </c:pt>
                <c:pt idx="6">
                  <c:v>2870796</c:v>
                </c:pt>
                <c:pt idx="7">
                  <c:v>2955270</c:v>
                </c:pt>
                <c:pt idx="8">
                  <c:v>3039864</c:v>
                </c:pt>
                <c:pt idx="9">
                  <c:v>3123742</c:v>
                </c:pt>
                <c:pt idx="10">
                  <c:v>3207532</c:v>
                </c:pt>
                <c:pt idx="11">
                  <c:v>3292122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C1-4702-B493-0F6A9D47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2027'!$B$45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2027'!$E$45:$I$45</c:f>
              <c:numCache>
                <c:formatCode>#,##0</c:formatCode>
                <c:ptCount val="5"/>
                <c:pt idx="0">
                  <c:v>84955</c:v>
                </c:pt>
                <c:pt idx="1">
                  <c:v>93205</c:v>
                </c:pt>
                <c:pt idx="2">
                  <c:v>97115</c:v>
                </c:pt>
                <c:pt idx="3">
                  <c:v>104160</c:v>
                </c:pt>
                <c:pt idx="4">
                  <c:v>104160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4-4AED-9C1A-D21D9E19807A}"/>
            </c:ext>
          </c:extLst>
        </c:ser>
        <c:ser>
          <c:idx val="1"/>
          <c:order val="1"/>
          <c:tx>
            <c:strRef>
              <c:f>'Statements Summary 2027'!$B$57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2027'!$E$57:$I$57</c:f>
              <c:numCache>
                <c:formatCode>#,##0</c:formatCode>
                <c:ptCount val="5"/>
                <c:pt idx="0">
                  <c:v>71605</c:v>
                </c:pt>
                <c:pt idx="1">
                  <c:v>85145</c:v>
                </c:pt>
                <c:pt idx="2">
                  <c:v>88855</c:v>
                </c:pt>
                <c:pt idx="3">
                  <c:v>95600</c:v>
                </c:pt>
                <c:pt idx="4">
                  <c:v>95300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4-4AED-9C1A-D21D9E19807A}"/>
            </c:ext>
          </c:extLst>
        </c:ser>
        <c:ser>
          <c:idx val="2"/>
          <c:order val="2"/>
          <c:tx>
            <c:strRef>
              <c:f>'Statements Summary 2027'!$B$64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2027'!$E$64:$I$64</c:f>
              <c:numCache>
                <c:formatCode>#,##0</c:formatCode>
                <c:ptCount val="5"/>
                <c:pt idx="0">
                  <c:v>57284</c:v>
                </c:pt>
                <c:pt idx="1">
                  <c:v>68116</c:v>
                </c:pt>
                <c:pt idx="2">
                  <c:v>71084</c:v>
                </c:pt>
                <c:pt idx="3">
                  <c:v>76480</c:v>
                </c:pt>
                <c:pt idx="4">
                  <c:v>76240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4-4AED-9C1A-D21D9E19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2027'!$B$45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2027'!$K$45:$V$45</c:f>
              <c:numCache>
                <c:formatCode>#,##0</c:formatCode>
                <c:ptCount val="12"/>
                <c:pt idx="0">
                  <c:v>104160</c:v>
                </c:pt>
                <c:pt idx="1">
                  <c:v>104160</c:v>
                </c:pt>
                <c:pt idx="2">
                  <c:v>104860</c:v>
                </c:pt>
                <c:pt idx="3">
                  <c:v>104860</c:v>
                </c:pt>
                <c:pt idx="4">
                  <c:v>106995</c:v>
                </c:pt>
                <c:pt idx="5">
                  <c:v>107755</c:v>
                </c:pt>
                <c:pt idx="6">
                  <c:v>108540</c:v>
                </c:pt>
                <c:pt idx="7">
                  <c:v>110095</c:v>
                </c:pt>
                <c:pt idx="8">
                  <c:v>105620</c:v>
                </c:pt>
                <c:pt idx="9">
                  <c:v>104270</c:v>
                </c:pt>
                <c:pt idx="10">
                  <c:v>104160</c:v>
                </c:pt>
                <c:pt idx="11">
                  <c:v>104160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7-4E6A-963A-750F60867B32}"/>
            </c:ext>
          </c:extLst>
        </c:ser>
        <c:ser>
          <c:idx val="1"/>
          <c:order val="1"/>
          <c:tx>
            <c:strRef>
              <c:f>'Statements Summary 2027'!$B$57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2027'!$K$57:$V$57</c:f>
              <c:numCache>
                <c:formatCode>#,##0</c:formatCode>
                <c:ptCount val="12"/>
                <c:pt idx="0">
                  <c:v>95600</c:v>
                </c:pt>
                <c:pt idx="1">
                  <c:v>95600</c:v>
                </c:pt>
                <c:pt idx="2">
                  <c:v>96300</c:v>
                </c:pt>
                <c:pt idx="3">
                  <c:v>96300</c:v>
                </c:pt>
                <c:pt idx="4">
                  <c:v>98435</c:v>
                </c:pt>
                <c:pt idx="5">
                  <c:v>99195</c:v>
                </c:pt>
                <c:pt idx="6">
                  <c:v>99680</c:v>
                </c:pt>
                <c:pt idx="7">
                  <c:v>101235</c:v>
                </c:pt>
                <c:pt idx="8">
                  <c:v>96760</c:v>
                </c:pt>
                <c:pt idx="9">
                  <c:v>95410</c:v>
                </c:pt>
                <c:pt idx="10">
                  <c:v>95300</c:v>
                </c:pt>
                <c:pt idx="11">
                  <c:v>95300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7-4E6A-963A-750F60867B32}"/>
            </c:ext>
          </c:extLst>
        </c:ser>
        <c:ser>
          <c:idx val="2"/>
          <c:order val="2"/>
          <c:tx>
            <c:strRef>
              <c:f>'Statements Summary 2027'!$B$64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2027'!$K$64:$V$64</c:f>
              <c:numCache>
                <c:formatCode>#,##0</c:formatCode>
                <c:ptCount val="12"/>
                <c:pt idx="0">
                  <c:v>76480</c:v>
                </c:pt>
                <c:pt idx="1">
                  <c:v>76480</c:v>
                </c:pt>
                <c:pt idx="2">
                  <c:v>77040</c:v>
                </c:pt>
                <c:pt idx="3">
                  <c:v>77040</c:v>
                </c:pt>
                <c:pt idx="4">
                  <c:v>78748</c:v>
                </c:pt>
                <c:pt idx="5">
                  <c:v>79356</c:v>
                </c:pt>
                <c:pt idx="6">
                  <c:v>79744</c:v>
                </c:pt>
                <c:pt idx="7">
                  <c:v>80988</c:v>
                </c:pt>
                <c:pt idx="8">
                  <c:v>77408</c:v>
                </c:pt>
                <c:pt idx="9">
                  <c:v>76328</c:v>
                </c:pt>
                <c:pt idx="10">
                  <c:v>76240</c:v>
                </c:pt>
                <c:pt idx="11">
                  <c:v>76240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97-4E6A-963A-750F60867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62824</c:v>
                </c:pt>
                <c:pt idx="1">
                  <c:v>71246</c:v>
                </c:pt>
                <c:pt idx="2">
                  <c:v>77294</c:v>
                </c:pt>
                <c:pt idx="3">
                  <c:v>84590</c:v>
                </c:pt>
                <c:pt idx="4">
                  <c:v>84650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2-43AA-AF24-381DF7D0E6F4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2-43AA-AF24-381DF7D0E6F4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-1200</c:v>
                </c:pt>
                <c:pt idx="1">
                  <c:v>-1200</c:v>
                </c:pt>
                <c:pt idx="2">
                  <c:v>-1200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A2-43AA-AF24-381DF7D0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62824</c:v>
                </c:pt>
                <c:pt idx="1">
                  <c:v>71246</c:v>
                </c:pt>
                <c:pt idx="2">
                  <c:v>77294</c:v>
                </c:pt>
                <c:pt idx="3">
                  <c:v>84590</c:v>
                </c:pt>
                <c:pt idx="4">
                  <c:v>84650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A2-43AA-AF24-381DF7D0E6F4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124448</c:v>
                </c:pt>
                <c:pt idx="1">
                  <c:v>141292</c:v>
                </c:pt>
                <c:pt idx="2">
                  <c:v>153388</c:v>
                </c:pt>
                <c:pt idx="3">
                  <c:v>169180</c:v>
                </c:pt>
                <c:pt idx="4">
                  <c:v>169300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A2-43AA-AF24-381DF7D0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2027'!$B$8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2027'!$K$8:$V$8</c:f>
              <c:numCache>
                <c:formatCode>#,##0</c:formatCode>
                <c:ptCount val="12"/>
                <c:pt idx="0">
                  <c:v>84590</c:v>
                </c:pt>
                <c:pt idx="1">
                  <c:v>84590</c:v>
                </c:pt>
                <c:pt idx="2">
                  <c:v>85150</c:v>
                </c:pt>
                <c:pt idx="3">
                  <c:v>85150</c:v>
                </c:pt>
                <c:pt idx="4">
                  <c:v>86858</c:v>
                </c:pt>
                <c:pt idx="5">
                  <c:v>87466</c:v>
                </c:pt>
                <c:pt idx="6">
                  <c:v>88154</c:v>
                </c:pt>
                <c:pt idx="7">
                  <c:v>89398</c:v>
                </c:pt>
                <c:pt idx="8">
                  <c:v>85818</c:v>
                </c:pt>
                <c:pt idx="9">
                  <c:v>84738</c:v>
                </c:pt>
                <c:pt idx="10">
                  <c:v>84650</c:v>
                </c:pt>
                <c:pt idx="11">
                  <c:v>84650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C-4EB5-870E-A2CCEFAD287F}"/>
            </c:ext>
          </c:extLst>
        </c:ser>
        <c:ser>
          <c:idx val="1"/>
          <c:order val="1"/>
          <c:tx>
            <c:strRef>
              <c:f>'Statements Summary 2027'!$B$11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C-4EB5-870E-A2CCEFAD287F}"/>
            </c:ext>
          </c:extLst>
        </c:ser>
        <c:ser>
          <c:idx val="2"/>
          <c:order val="2"/>
          <c:tx>
            <c:strRef>
              <c:f>'Statements Summary 2027'!$B$15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2027'!$K$15:$V$15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9C-4EB5-870E-A2CCEFAD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2027'!$B$16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2027'!$K$16:$V$16</c:f>
              <c:numCache>
                <c:formatCode>#,##0</c:formatCode>
                <c:ptCount val="12"/>
                <c:pt idx="0">
                  <c:v>0</c:v>
                </c:pt>
                <c:pt idx="1">
                  <c:v>84590</c:v>
                </c:pt>
                <c:pt idx="2">
                  <c:v>85150</c:v>
                </c:pt>
                <c:pt idx="3">
                  <c:v>85150</c:v>
                </c:pt>
                <c:pt idx="4">
                  <c:v>86858</c:v>
                </c:pt>
                <c:pt idx="5">
                  <c:v>87466</c:v>
                </c:pt>
                <c:pt idx="6">
                  <c:v>88154</c:v>
                </c:pt>
                <c:pt idx="7">
                  <c:v>89398</c:v>
                </c:pt>
                <c:pt idx="8">
                  <c:v>85818</c:v>
                </c:pt>
                <c:pt idx="9">
                  <c:v>84738</c:v>
                </c:pt>
                <c:pt idx="10">
                  <c:v>84650</c:v>
                </c:pt>
                <c:pt idx="11">
                  <c:v>84650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9C-4EB5-870E-A2CCEFAD287F}"/>
            </c:ext>
          </c:extLst>
        </c:ser>
        <c:ser>
          <c:idx val="4"/>
          <c:order val="4"/>
          <c:tx>
            <c:strRef>
              <c:f>'Statements Summary 2027'!$B$17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2027'!$K$17:$V$17</c:f>
              <c:numCache>
                <c:formatCode>#,##0</c:formatCode>
                <c:ptCount val="12"/>
                <c:pt idx="0">
                  <c:v>169180</c:v>
                </c:pt>
                <c:pt idx="1">
                  <c:v>169180</c:v>
                </c:pt>
                <c:pt idx="2">
                  <c:v>170300</c:v>
                </c:pt>
                <c:pt idx="3">
                  <c:v>170300</c:v>
                </c:pt>
                <c:pt idx="4">
                  <c:v>173716</c:v>
                </c:pt>
                <c:pt idx="5">
                  <c:v>174932</c:v>
                </c:pt>
                <c:pt idx="6">
                  <c:v>176308</c:v>
                </c:pt>
                <c:pt idx="7">
                  <c:v>178796</c:v>
                </c:pt>
                <c:pt idx="8">
                  <c:v>171636</c:v>
                </c:pt>
                <c:pt idx="9">
                  <c:v>169476</c:v>
                </c:pt>
                <c:pt idx="10">
                  <c:v>169300</c:v>
                </c:pt>
                <c:pt idx="11">
                  <c:v>169300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9C-4EB5-870E-A2CCEFAD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662004</c:v>
                </c:pt>
                <c:pt idx="1">
                  <c:v>1470756</c:v>
                </c:pt>
                <c:pt idx="2">
                  <c:v>2333740</c:v>
                </c:pt>
                <c:pt idx="3">
                  <c:v>3292122</c:v>
                </c:pt>
                <c:pt idx="4">
                  <c:v>4323334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1-40FE-B8A8-A6508339DDC5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-14321</c:v>
                </c:pt>
                <c:pt idx="1">
                  <c:v>-17029</c:v>
                </c:pt>
                <c:pt idx="2">
                  <c:v>-17771</c:v>
                </c:pt>
                <c:pt idx="3">
                  <c:v>-19120</c:v>
                </c:pt>
                <c:pt idx="4">
                  <c:v>-19060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B1-40FE-B8A8-A6508339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720524</c:v>
                </c:pt>
                <c:pt idx="1">
                  <c:v>1537796</c:v>
                </c:pt>
                <c:pt idx="2">
                  <c:v>2409300</c:v>
                </c:pt>
                <c:pt idx="3">
                  <c:v>3376202</c:v>
                </c:pt>
                <c:pt idx="4">
                  <c:v>4415934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B1-40FE-B8A8-A6508339DDC5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669403</c:v>
                </c:pt>
                <c:pt idx="1">
                  <c:v>1498367</c:v>
                </c:pt>
                <c:pt idx="2">
                  <c:v>2393300</c:v>
                </c:pt>
                <c:pt idx="3">
                  <c:v>3357082</c:v>
                </c:pt>
                <c:pt idx="4">
                  <c:v>4396874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B1-40FE-B8A8-A6508339DDC5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662004</c:v>
                </c:pt>
                <c:pt idx="1">
                  <c:v>1470756</c:v>
                </c:pt>
                <c:pt idx="2">
                  <c:v>2333740</c:v>
                </c:pt>
                <c:pt idx="3">
                  <c:v>3292122</c:v>
                </c:pt>
                <c:pt idx="4">
                  <c:v>4323334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B1-40FE-B8A8-A6508339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2027'!$B$88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2027'!$K$88:$V$88</c:f>
              <c:numCache>
                <c:formatCode>#,##0</c:formatCode>
                <c:ptCount val="12"/>
                <c:pt idx="0">
                  <c:v>3376712</c:v>
                </c:pt>
                <c:pt idx="1">
                  <c:v>3461302</c:v>
                </c:pt>
                <c:pt idx="2">
                  <c:v>3546452</c:v>
                </c:pt>
                <c:pt idx="3">
                  <c:v>3631602</c:v>
                </c:pt>
                <c:pt idx="4">
                  <c:v>3718460</c:v>
                </c:pt>
                <c:pt idx="5">
                  <c:v>3805926</c:v>
                </c:pt>
                <c:pt idx="6">
                  <c:v>3894080</c:v>
                </c:pt>
                <c:pt idx="7">
                  <c:v>3983478</c:v>
                </c:pt>
                <c:pt idx="8">
                  <c:v>4069296</c:v>
                </c:pt>
                <c:pt idx="9">
                  <c:v>4154034</c:v>
                </c:pt>
                <c:pt idx="10">
                  <c:v>4238684</c:v>
                </c:pt>
                <c:pt idx="11">
                  <c:v>4323334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B-417E-A1EC-5CA047233CBB}"/>
            </c:ext>
          </c:extLst>
        </c:ser>
        <c:ser>
          <c:idx val="2"/>
          <c:order val="2"/>
          <c:tx>
            <c:strRef>
              <c:f>'Statements Summary 2027'!$B$91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2024'!$K$87:$V$87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2027'!$K$91:$V$91</c:f>
              <c:numCache>
                <c:formatCode>#,##0</c:formatCode>
                <c:ptCount val="12"/>
                <c:pt idx="0">
                  <c:v>-19120</c:v>
                </c:pt>
                <c:pt idx="1">
                  <c:v>-19120</c:v>
                </c:pt>
                <c:pt idx="2">
                  <c:v>-19260</c:v>
                </c:pt>
                <c:pt idx="3">
                  <c:v>-19260</c:v>
                </c:pt>
                <c:pt idx="4">
                  <c:v>-19687</c:v>
                </c:pt>
                <c:pt idx="5">
                  <c:v>-19839</c:v>
                </c:pt>
                <c:pt idx="6">
                  <c:v>-19936</c:v>
                </c:pt>
                <c:pt idx="7">
                  <c:v>-20247</c:v>
                </c:pt>
                <c:pt idx="8">
                  <c:v>-19352</c:v>
                </c:pt>
                <c:pt idx="9">
                  <c:v>-19082</c:v>
                </c:pt>
                <c:pt idx="10">
                  <c:v>-19060</c:v>
                </c:pt>
                <c:pt idx="11">
                  <c:v>-19060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B-417E-A1EC-5CA04723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2027'!$B$90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2027'!$K$90:$V$90</c:f>
              <c:numCache>
                <c:formatCode>#,##0</c:formatCode>
                <c:ptCount val="12"/>
                <c:pt idx="0">
                  <c:v>3461502</c:v>
                </c:pt>
                <c:pt idx="1">
                  <c:v>3546802</c:v>
                </c:pt>
                <c:pt idx="2">
                  <c:v>3632662</c:v>
                </c:pt>
                <c:pt idx="3">
                  <c:v>3718522</c:v>
                </c:pt>
                <c:pt idx="4">
                  <c:v>3806090</c:v>
                </c:pt>
                <c:pt idx="5">
                  <c:v>3894266</c:v>
                </c:pt>
                <c:pt idx="6">
                  <c:v>3983130</c:v>
                </c:pt>
                <c:pt idx="7">
                  <c:v>4073238</c:v>
                </c:pt>
                <c:pt idx="8">
                  <c:v>4159766</c:v>
                </c:pt>
                <c:pt idx="9">
                  <c:v>4245214</c:v>
                </c:pt>
                <c:pt idx="10">
                  <c:v>4330574</c:v>
                </c:pt>
                <c:pt idx="11">
                  <c:v>4415934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B-417E-A1EC-5CA047233CBB}"/>
            </c:ext>
          </c:extLst>
        </c:ser>
        <c:ser>
          <c:idx val="3"/>
          <c:order val="3"/>
          <c:tx>
            <c:strRef>
              <c:f>'Statements Summary 2027'!$B$94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2027'!$K$94:$V$94</c:f>
              <c:numCache>
                <c:formatCode>#,##0</c:formatCode>
                <c:ptCount val="12"/>
                <c:pt idx="0">
                  <c:v>3442382</c:v>
                </c:pt>
                <c:pt idx="1">
                  <c:v>3527682</c:v>
                </c:pt>
                <c:pt idx="2">
                  <c:v>3613402</c:v>
                </c:pt>
                <c:pt idx="3">
                  <c:v>3699262</c:v>
                </c:pt>
                <c:pt idx="4">
                  <c:v>3786403</c:v>
                </c:pt>
                <c:pt idx="5">
                  <c:v>3874427</c:v>
                </c:pt>
                <c:pt idx="6">
                  <c:v>3963194</c:v>
                </c:pt>
                <c:pt idx="7">
                  <c:v>4052991</c:v>
                </c:pt>
                <c:pt idx="8">
                  <c:v>4140414</c:v>
                </c:pt>
                <c:pt idx="9">
                  <c:v>4226132</c:v>
                </c:pt>
                <c:pt idx="10">
                  <c:v>4311514</c:v>
                </c:pt>
                <c:pt idx="11">
                  <c:v>4396874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2B-417E-A1EC-5CA047233CBB}"/>
            </c:ext>
          </c:extLst>
        </c:ser>
        <c:ser>
          <c:idx val="4"/>
          <c:order val="4"/>
          <c:tx>
            <c:strRef>
              <c:f>'Statements Summary 2027'!$B$95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2027'!$K$95:$V$95</c:f>
              <c:numCache>
                <c:formatCode>#,##0</c:formatCode>
                <c:ptCount val="12"/>
                <c:pt idx="0">
                  <c:v>3376712</c:v>
                </c:pt>
                <c:pt idx="1">
                  <c:v>3461302</c:v>
                </c:pt>
                <c:pt idx="2">
                  <c:v>3546452</c:v>
                </c:pt>
                <c:pt idx="3">
                  <c:v>3631602</c:v>
                </c:pt>
                <c:pt idx="4">
                  <c:v>3718460</c:v>
                </c:pt>
                <c:pt idx="5">
                  <c:v>3805926</c:v>
                </c:pt>
                <c:pt idx="6">
                  <c:v>3894080</c:v>
                </c:pt>
                <c:pt idx="7">
                  <c:v>3983478</c:v>
                </c:pt>
                <c:pt idx="8">
                  <c:v>4069296</c:v>
                </c:pt>
                <c:pt idx="9">
                  <c:v>4154034</c:v>
                </c:pt>
                <c:pt idx="10">
                  <c:v>4238684</c:v>
                </c:pt>
                <c:pt idx="11">
                  <c:v>4323334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2B-417E-A1EC-5CA04723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2023 Revenues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'IS 2023'!$C$12</c:f>
              <c:strCache>
                <c:ptCount val="1"/>
                <c:pt idx="0">
                  <c:v>Equipment 1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2023'!$F$12:$Q$12</c:f>
              <c:numCache>
                <c:formatCode>#,##0</c:formatCode>
                <c:ptCount val="12"/>
                <c:pt idx="0">
                  <c:v>1040</c:v>
                </c:pt>
                <c:pt idx="1">
                  <c:v>1040</c:v>
                </c:pt>
                <c:pt idx="2">
                  <c:v>1080</c:v>
                </c:pt>
                <c:pt idx="3">
                  <c:v>1080</c:v>
                </c:pt>
                <c:pt idx="4">
                  <c:v>1080</c:v>
                </c:pt>
                <c:pt idx="5">
                  <c:v>1080</c:v>
                </c:pt>
                <c:pt idx="6">
                  <c:v>1080</c:v>
                </c:pt>
                <c:pt idx="7">
                  <c:v>1080</c:v>
                </c:pt>
                <c:pt idx="8">
                  <c:v>1120</c:v>
                </c:pt>
                <c:pt idx="9">
                  <c:v>1120</c:v>
                </c:pt>
                <c:pt idx="10">
                  <c:v>1120</c:v>
                </c:pt>
                <c:pt idx="11">
                  <c:v>1120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4-4340-BF00-78071B6000E1}"/>
            </c:ext>
          </c:extLst>
        </c:ser>
        <c:ser>
          <c:idx val="1"/>
          <c:order val="1"/>
          <c:tx>
            <c:strRef>
              <c:f>'IS 2023'!$C$13</c:f>
              <c:strCache>
                <c:ptCount val="1"/>
                <c:pt idx="0">
                  <c:v>Equipment 2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2023'!$F$13:$Q$13</c:f>
              <c:numCache>
                <c:formatCode>#,##0</c:formatCode>
                <c:ptCount val="12"/>
                <c:pt idx="0">
                  <c:v>1215</c:v>
                </c:pt>
                <c:pt idx="1">
                  <c:v>1215</c:v>
                </c:pt>
                <c:pt idx="2">
                  <c:v>1125</c:v>
                </c:pt>
                <c:pt idx="3">
                  <c:v>1125</c:v>
                </c:pt>
                <c:pt idx="4">
                  <c:v>1125</c:v>
                </c:pt>
                <c:pt idx="5">
                  <c:v>1125</c:v>
                </c:pt>
                <c:pt idx="6">
                  <c:v>1125</c:v>
                </c:pt>
                <c:pt idx="7">
                  <c:v>1125</c:v>
                </c:pt>
                <c:pt idx="8">
                  <c:v>1170</c:v>
                </c:pt>
                <c:pt idx="9">
                  <c:v>1170</c:v>
                </c:pt>
                <c:pt idx="10">
                  <c:v>1170</c:v>
                </c:pt>
                <c:pt idx="11">
                  <c:v>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C4-4340-BF00-78071B6000E1}"/>
            </c:ext>
          </c:extLst>
        </c:ser>
        <c:ser>
          <c:idx val="2"/>
          <c:order val="2"/>
          <c:tx>
            <c:strRef>
              <c:f>'IS 2023'!$C$14</c:f>
              <c:strCache>
                <c:ptCount val="1"/>
                <c:pt idx="0">
                  <c:v>Equipment 3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2023'!$F$14:$Q$14</c:f>
              <c:numCache>
                <c:formatCode>#,##0</c:formatCode>
                <c:ptCount val="12"/>
                <c:pt idx="0">
                  <c:v>1260</c:v>
                </c:pt>
                <c:pt idx="1">
                  <c:v>1260</c:v>
                </c:pt>
                <c:pt idx="2">
                  <c:v>1260</c:v>
                </c:pt>
                <c:pt idx="3">
                  <c:v>1260</c:v>
                </c:pt>
                <c:pt idx="4">
                  <c:v>1260</c:v>
                </c:pt>
                <c:pt idx="5">
                  <c:v>1260</c:v>
                </c:pt>
                <c:pt idx="6">
                  <c:v>1260</c:v>
                </c:pt>
                <c:pt idx="7">
                  <c:v>1260</c:v>
                </c:pt>
                <c:pt idx="8">
                  <c:v>1305</c:v>
                </c:pt>
                <c:pt idx="9">
                  <c:v>1305</c:v>
                </c:pt>
                <c:pt idx="10">
                  <c:v>1305</c:v>
                </c:pt>
                <c:pt idx="11">
                  <c:v>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C4-4340-BF00-78071B6000E1}"/>
            </c:ext>
          </c:extLst>
        </c:ser>
        <c:ser>
          <c:idx val="3"/>
          <c:order val="3"/>
          <c:tx>
            <c:strRef>
              <c:f>'IS 2023'!$C$15</c:f>
              <c:strCache>
                <c:ptCount val="1"/>
                <c:pt idx="0">
                  <c:v>Equipment 4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2023'!$F$15:$Q$15</c:f>
              <c:numCache>
                <c:formatCode>#,##0</c:formatCode>
                <c:ptCount val="12"/>
                <c:pt idx="0">
                  <c:v>1595</c:v>
                </c:pt>
                <c:pt idx="1">
                  <c:v>1595</c:v>
                </c:pt>
                <c:pt idx="2">
                  <c:v>1540</c:v>
                </c:pt>
                <c:pt idx="3">
                  <c:v>1540</c:v>
                </c:pt>
                <c:pt idx="4">
                  <c:v>1540</c:v>
                </c:pt>
                <c:pt idx="5">
                  <c:v>1540</c:v>
                </c:pt>
                <c:pt idx="6">
                  <c:v>1540</c:v>
                </c:pt>
                <c:pt idx="7">
                  <c:v>1540</c:v>
                </c:pt>
                <c:pt idx="8">
                  <c:v>1595</c:v>
                </c:pt>
                <c:pt idx="9">
                  <c:v>1595</c:v>
                </c:pt>
                <c:pt idx="10">
                  <c:v>1595</c:v>
                </c:pt>
                <c:pt idx="11">
                  <c:v>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C4-4340-BF00-78071B6000E1}"/>
            </c:ext>
          </c:extLst>
        </c:ser>
        <c:ser>
          <c:idx val="4"/>
          <c:order val="4"/>
          <c:tx>
            <c:strRef>
              <c:f>'IS 2023'!$C$16</c:f>
              <c:strCache>
                <c:ptCount val="1"/>
                <c:pt idx="0">
                  <c:v>Equipment 5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2023'!$F$16:$Q$16</c:f>
              <c:numCache>
                <c:formatCode>#,##0</c:formatCode>
                <c:ptCount val="12"/>
                <c:pt idx="0">
                  <c:v>1045</c:v>
                </c:pt>
                <c:pt idx="1">
                  <c:v>1100</c:v>
                </c:pt>
                <c:pt idx="2">
                  <c:v>1595</c:v>
                </c:pt>
                <c:pt idx="3">
                  <c:v>1595</c:v>
                </c:pt>
                <c:pt idx="4">
                  <c:v>1595</c:v>
                </c:pt>
                <c:pt idx="5">
                  <c:v>1595</c:v>
                </c:pt>
                <c:pt idx="6">
                  <c:v>1595</c:v>
                </c:pt>
                <c:pt idx="7">
                  <c:v>1595</c:v>
                </c:pt>
                <c:pt idx="8">
                  <c:v>1485</c:v>
                </c:pt>
                <c:pt idx="9">
                  <c:v>1485</c:v>
                </c:pt>
                <c:pt idx="10">
                  <c:v>1485</c:v>
                </c:pt>
                <c:pt idx="11">
                  <c:v>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C4-4340-BF00-78071B6000E1}"/>
            </c:ext>
          </c:extLst>
        </c:ser>
        <c:ser>
          <c:idx val="5"/>
          <c:order val="5"/>
          <c:tx>
            <c:strRef>
              <c:f>'IS 2023'!$C$17</c:f>
              <c:strCache>
                <c:ptCount val="1"/>
                <c:pt idx="0">
                  <c:v>Equipment 6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2023'!$F$17:$Q$17</c:f>
              <c:numCache>
                <c:formatCode>#,##0</c:formatCode>
                <c:ptCount val="12"/>
                <c:pt idx="0">
                  <c:v>1140</c:v>
                </c:pt>
                <c:pt idx="1">
                  <c:v>1260</c:v>
                </c:pt>
                <c:pt idx="2">
                  <c:v>1800</c:v>
                </c:pt>
                <c:pt idx="3">
                  <c:v>1800</c:v>
                </c:pt>
                <c:pt idx="4">
                  <c:v>1800</c:v>
                </c:pt>
                <c:pt idx="5">
                  <c:v>1800</c:v>
                </c:pt>
                <c:pt idx="6">
                  <c:v>1800</c:v>
                </c:pt>
                <c:pt idx="7">
                  <c:v>1800</c:v>
                </c:pt>
                <c:pt idx="8">
                  <c:v>1860</c:v>
                </c:pt>
                <c:pt idx="9">
                  <c:v>1860</c:v>
                </c:pt>
                <c:pt idx="10">
                  <c:v>1860</c:v>
                </c:pt>
                <c:pt idx="11">
                  <c:v>1860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C4-4340-BF00-78071B6000E1}"/>
            </c:ext>
          </c:extLst>
        </c:ser>
        <c:ser>
          <c:idx val="6"/>
          <c:order val="6"/>
          <c:tx>
            <c:strRef>
              <c:f>'IS 2023'!$C$18</c:f>
              <c:strCache>
                <c:ptCount val="1"/>
                <c:pt idx="0">
                  <c:v>Equipment 7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2023'!$F$18:$Q$18</c:f>
              <c:numCache>
                <c:formatCode>#,##0</c:formatCode>
                <c:ptCount val="12"/>
                <c:pt idx="0">
                  <c:v>990</c:v>
                </c:pt>
                <c:pt idx="1">
                  <c:v>1100</c:v>
                </c:pt>
                <c:pt idx="2">
                  <c:v>1705</c:v>
                </c:pt>
                <c:pt idx="3">
                  <c:v>1705</c:v>
                </c:pt>
                <c:pt idx="4">
                  <c:v>1705</c:v>
                </c:pt>
                <c:pt idx="5">
                  <c:v>1705</c:v>
                </c:pt>
                <c:pt idx="6">
                  <c:v>1705</c:v>
                </c:pt>
                <c:pt idx="7">
                  <c:v>1705</c:v>
                </c:pt>
                <c:pt idx="8">
                  <c:v>1595</c:v>
                </c:pt>
                <c:pt idx="9">
                  <c:v>1595</c:v>
                </c:pt>
                <c:pt idx="10">
                  <c:v>1595</c:v>
                </c:pt>
                <c:pt idx="11">
                  <c:v>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C4-4340-BF00-78071B6000E1}"/>
            </c:ext>
          </c:extLst>
        </c:ser>
        <c:ser>
          <c:idx val="7"/>
          <c:order val="7"/>
          <c:tx>
            <c:strRef>
              <c:f>'IS 2023'!$C$19</c:f>
              <c:strCache>
                <c:ptCount val="1"/>
                <c:pt idx="0">
                  <c:v>Equipment 8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2023'!$F$19:$Q$19</c:f>
              <c:numCache>
                <c:formatCode>#,##0</c:formatCode>
                <c:ptCount val="12"/>
                <c:pt idx="0">
                  <c:v>1235</c:v>
                </c:pt>
                <c:pt idx="1">
                  <c:v>1235</c:v>
                </c:pt>
                <c:pt idx="2">
                  <c:v>2080</c:v>
                </c:pt>
                <c:pt idx="3">
                  <c:v>2080</c:v>
                </c:pt>
                <c:pt idx="4">
                  <c:v>2080</c:v>
                </c:pt>
                <c:pt idx="5">
                  <c:v>2080</c:v>
                </c:pt>
                <c:pt idx="6">
                  <c:v>2080</c:v>
                </c:pt>
                <c:pt idx="7">
                  <c:v>2080</c:v>
                </c:pt>
                <c:pt idx="8">
                  <c:v>1820</c:v>
                </c:pt>
                <c:pt idx="9">
                  <c:v>1820</c:v>
                </c:pt>
                <c:pt idx="10">
                  <c:v>1820</c:v>
                </c:pt>
                <c:pt idx="11">
                  <c:v>1820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C4-4340-BF00-78071B6000E1}"/>
            </c:ext>
          </c:extLst>
        </c:ser>
        <c:ser>
          <c:idx val="8"/>
          <c:order val="8"/>
          <c:tx>
            <c:strRef>
              <c:f>'IS 2023'!$C$20</c:f>
              <c:strCache>
                <c:ptCount val="1"/>
                <c:pt idx="0">
                  <c:v>Equipment 9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2023'!$F$20:$Q$20</c:f>
              <c:numCache>
                <c:formatCode>#,##0</c:formatCode>
                <c:ptCount val="12"/>
                <c:pt idx="0">
                  <c:v>1400</c:v>
                </c:pt>
                <c:pt idx="1">
                  <c:v>1400</c:v>
                </c:pt>
                <c:pt idx="2">
                  <c:v>2310</c:v>
                </c:pt>
                <c:pt idx="3">
                  <c:v>2310</c:v>
                </c:pt>
                <c:pt idx="4">
                  <c:v>2310</c:v>
                </c:pt>
                <c:pt idx="5">
                  <c:v>2310</c:v>
                </c:pt>
                <c:pt idx="6">
                  <c:v>2310</c:v>
                </c:pt>
                <c:pt idx="7">
                  <c:v>2310</c:v>
                </c:pt>
                <c:pt idx="8">
                  <c:v>2380</c:v>
                </c:pt>
                <c:pt idx="9">
                  <c:v>2380</c:v>
                </c:pt>
                <c:pt idx="10">
                  <c:v>2380</c:v>
                </c:pt>
                <c:pt idx="11">
                  <c:v>2380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C4-4340-BF00-78071B6000E1}"/>
            </c:ext>
          </c:extLst>
        </c:ser>
        <c:ser>
          <c:idx val="9"/>
          <c:order val="9"/>
          <c:tx>
            <c:strRef>
              <c:f>'IS 2023'!$C$21</c:f>
              <c:strCache>
                <c:ptCount val="1"/>
                <c:pt idx="0">
                  <c:v>Equipment 10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2023'!$F$21:$Q$21</c:f>
              <c:numCache>
                <c:formatCode>#,##0</c:formatCode>
                <c:ptCount val="12"/>
                <c:pt idx="0">
                  <c:v>1400</c:v>
                </c:pt>
                <c:pt idx="1">
                  <c:v>1400</c:v>
                </c:pt>
                <c:pt idx="2">
                  <c:v>2380</c:v>
                </c:pt>
                <c:pt idx="3">
                  <c:v>2380</c:v>
                </c:pt>
                <c:pt idx="4">
                  <c:v>2380</c:v>
                </c:pt>
                <c:pt idx="5">
                  <c:v>2380</c:v>
                </c:pt>
                <c:pt idx="6">
                  <c:v>2380</c:v>
                </c:pt>
                <c:pt idx="7">
                  <c:v>2380</c:v>
                </c:pt>
                <c:pt idx="8">
                  <c:v>2450</c:v>
                </c:pt>
                <c:pt idx="9">
                  <c:v>2450</c:v>
                </c:pt>
                <c:pt idx="10">
                  <c:v>2450</c:v>
                </c:pt>
                <c:pt idx="11">
                  <c:v>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C4-4340-BF00-78071B6000E1}"/>
            </c:ext>
          </c:extLst>
        </c:ser>
        <c:ser>
          <c:idx val="10"/>
          <c:order val="10"/>
          <c:tx>
            <c:strRef>
              <c:f>'IS 2023'!$C$22</c:f>
              <c:strCache>
                <c:ptCount val="1"/>
                <c:pt idx="0">
                  <c:v>Equipment 11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2023'!$F$22:$Q$22</c:f>
              <c:numCache>
                <c:formatCode>#,##0</c:formatCode>
                <c:ptCount val="12"/>
                <c:pt idx="0">
                  <c:v>1615</c:v>
                </c:pt>
                <c:pt idx="1">
                  <c:v>1785</c:v>
                </c:pt>
                <c:pt idx="2">
                  <c:v>2635</c:v>
                </c:pt>
                <c:pt idx="3">
                  <c:v>2635</c:v>
                </c:pt>
                <c:pt idx="4">
                  <c:v>2635</c:v>
                </c:pt>
                <c:pt idx="5">
                  <c:v>2635</c:v>
                </c:pt>
                <c:pt idx="6">
                  <c:v>2635</c:v>
                </c:pt>
                <c:pt idx="7">
                  <c:v>2635</c:v>
                </c:pt>
                <c:pt idx="8">
                  <c:v>2635</c:v>
                </c:pt>
                <c:pt idx="9">
                  <c:v>2635</c:v>
                </c:pt>
                <c:pt idx="10">
                  <c:v>2635</c:v>
                </c:pt>
                <c:pt idx="11">
                  <c:v>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C4-4340-BF00-78071B6000E1}"/>
            </c:ext>
          </c:extLst>
        </c:ser>
        <c:ser>
          <c:idx val="11"/>
          <c:order val="11"/>
          <c:tx>
            <c:strRef>
              <c:f>'IS 2023'!$C$23</c:f>
              <c:strCache>
                <c:ptCount val="1"/>
                <c:pt idx="0">
                  <c:v>Equipment 12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2023'!$F$23:$Q$23</c:f>
              <c:numCache>
                <c:formatCode>#,##0</c:formatCode>
                <c:ptCount val="12"/>
                <c:pt idx="0">
                  <c:v>1530</c:v>
                </c:pt>
                <c:pt idx="1">
                  <c:v>1700</c:v>
                </c:pt>
                <c:pt idx="2">
                  <c:v>2295</c:v>
                </c:pt>
                <c:pt idx="3">
                  <c:v>2295</c:v>
                </c:pt>
                <c:pt idx="4">
                  <c:v>2295</c:v>
                </c:pt>
                <c:pt idx="5">
                  <c:v>2295</c:v>
                </c:pt>
                <c:pt idx="6">
                  <c:v>2295</c:v>
                </c:pt>
                <c:pt idx="7">
                  <c:v>2295</c:v>
                </c:pt>
                <c:pt idx="8">
                  <c:v>3060</c:v>
                </c:pt>
                <c:pt idx="9">
                  <c:v>3060</c:v>
                </c:pt>
                <c:pt idx="10">
                  <c:v>3060</c:v>
                </c:pt>
                <c:pt idx="11">
                  <c:v>3060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C4-4340-BF00-78071B6000E1}"/>
            </c:ext>
          </c:extLst>
        </c:ser>
        <c:ser>
          <c:idx val="12"/>
          <c:order val="12"/>
          <c:tx>
            <c:strRef>
              <c:f>'IS 2023'!$C$24</c:f>
              <c:strCache>
                <c:ptCount val="1"/>
                <c:pt idx="0">
                  <c:v>Equipment 13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2023'!$F$24:$Q$24</c:f>
              <c:numCache>
                <c:formatCode>#,##0</c:formatCode>
                <c:ptCount val="12"/>
                <c:pt idx="0">
                  <c:v>1710</c:v>
                </c:pt>
                <c:pt idx="1">
                  <c:v>1710</c:v>
                </c:pt>
                <c:pt idx="2">
                  <c:v>2610</c:v>
                </c:pt>
                <c:pt idx="3">
                  <c:v>2610</c:v>
                </c:pt>
                <c:pt idx="4">
                  <c:v>2610</c:v>
                </c:pt>
                <c:pt idx="5">
                  <c:v>2610</c:v>
                </c:pt>
                <c:pt idx="6">
                  <c:v>2610</c:v>
                </c:pt>
                <c:pt idx="7">
                  <c:v>2610</c:v>
                </c:pt>
                <c:pt idx="8">
                  <c:v>2610</c:v>
                </c:pt>
                <c:pt idx="9">
                  <c:v>2610</c:v>
                </c:pt>
                <c:pt idx="10">
                  <c:v>2610</c:v>
                </c:pt>
                <c:pt idx="11">
                  <c:v>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C4-4340-BF00-78071B6000E1}"/>
            </c:ext>
          </c:extLst>
        </c:ser>
        <c:ser>
          <c:idx val="13"/>
          <c:order val="13"/>
          <c:tx>
            <c:strRef>
              <c:f>'IS 2023'!$C$25</c:f>
              <c:strCache>
                <c:ptCount val="1"/>
                <c:pt idx="0">
                  <c:v>Equipment 14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2023'!$F$25:$Q$25</c:f>
              <c:numCache>
                <c:formatCode>#,##0</c:formatCode>
                <c:ptCount val="12"/>
                <c:pt idx="0">
                  <c:v>2500</c:v>
                </c:pt>
                <c:pt idx="1">
                  <c:v>2500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3750</c:v>
                </c:pt>
                <c:pt idx="9">
                  <c:v>3750</c:v>
                </c:pt>
                <c:pt idx="10">
                  <c:v>3750</c:v>
                </c:pt>
                <c:pt idx="11">
                  <c:v>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7C4-4340-BF00-78071B6000E1}"/>
            </c:ext>
          </c:extLst>
        </c:ser>
        <c:ser>
          <c:idx val="14"/>
          <c:order val="14"/>
          <c:tx>
            <c:strRef>
              <c:f>'IS 2023'!$C$26</c:f>
              <c:strCache>
                <c:ptCount val="1"/>
                <c:pt idx="0">
                  <c:v>Equipment 15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2023'!$F$26:$Q$26</c:f>
              <c:numCache>
                <c:formatCode>#,##0</c:formatCode>
                <c:ptCount val="12"/>
                <c:pt idx="0">
                  <c:v>3375</c:v>
                </c:pt>
                <c:pt idx="1">
                  <c:v>3150</c:v>
                </c:pt>
                <c:pt idx="2">
                  <c:v>6750</c:v>
                </c:pt>
                <c:pt idx="3">
                  <c:v>6750</c:v>
                </c:pt>
                <c:pt idx="4">
                  <c:v>6750</c:v>
                </c:pt>
                <c:pt idx="5">
                  <c:v>6750</c:v>
                </c:pt>
                <c:pt idx="6">
                  <c:v>6750</c:v>
                </c:pt>
                <c:pt idx="7">
                  <c:v>6750</c:v>
                </c:pt>
                <c:pt idx="8">
                  <c:v>6975</c:v>
                </c:pt>
                <c:pt idx="9">
                  <c:v>6975</c:v>
                </c:pt>
                <c:pt idx="10">
                  <c:v>6975</c:v>
                </c:pt>
                <c:pt idx="11">
                  <c:v>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C4-4340-BF00-78071B6000E1}"/>
            </c:ext>
          </c:extLst>
        </c:ser>
        <c:ser>
          <c:idx val="15"/>
          <c:order val="15"/>
          <c:tx>
            <c:strRef>
              <c:f>'IS 2023'!$C$27</c:f>
              <c:strCache>
                <c:ptCount val="1"/>
                <c:pt idx="0">
                  <c:v>Equipment 16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2023'!$F$27:$Q$27</c:f>
              <c:numCache>
                <c:formatCode>#,##0</c:formatCode>
                <c:ptCount val="12"/>
                <c:pt idx="0">
                  <c:v>1040</c:v>
                </c:pt>
                <c:pt idx="1">
                  <c:v>1040</c:v>
                </c:pt>
                <c:pt idx="2">
                  <c:v>1080</c:v>
                </c:pt>
                <c:pt idx="3">
                  <c:v>1080</c:v>
                </c:pt>
                <c:pt idx="4">
                  <c:v>1080</c:v>
                </c:pt>
                <c:pt idx="5">
                  <c:v>1080</c:v>
                </c:pt>
                <c:pt idx="6">
                  <c:v>1080</c:v>
                </c:pt>
                <c:pt idx="7">
                  <c:v>1080</c:v>
                </c:pt>
                <c:pt idx="8">
                  <c:v>1120</c:v>
                </c:pt>
                <c:pt idx="9">
                  <c:v>1120</c:v>
                </c:pt>
                <c:pt idx="10">
                  <c:v>1120</c:v>
                </c:pt>
                <c:pt idx="11">
                  <c:v>1120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7C4-4340-BF00-78071B6000E1}"/>
            </c:ext>
          </c:extLst>
        </c:ser>
        <c:ser>
          <c:idx val="16"/>
          <c:order val="16"/>
          <c:tx>
            <c:strRef>
              <c:f>'IS 2023'!$C$28</c:f>
              <c:strCache>
                <c:ptCount val="1"/>
                <c:pt idx="0">
                  <c:v>Equipment 17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2023'!$F$28:$Q$28</c:f>
              <c:numCache>
                <c:formatCode>#,##0</c:formatCode>
                <c:ptCount val="12"/>
                <c:pt idx="0">
                  <c:v>1215</c:v>
                </c:pt>
                <c:pt idx="1">
                  <c:v>1215</c:v>
                </c:pt>
                <c:pt idx="2">
                  <c:v>1125</c:v>
                </c:pt>
                <c:pt idx="3">
                  <c:v>1125</c:v>
                </c:pt>
                <c:pt idx="4">
                  <c:v>1125</c:v>
                </c:pt>
                <c:pt idx="5">
                  <c:v>1125</c:v>
                </c:pt>
                <c:pt idx="6">
                  <c:v>1125</c:v>
                </c:pt>
                <c:pt idx="7">
                  <c:v>1125</c:v>
                </c:pt>
                <c:pt idx="8">
                  <c:v>1170</c:v>
                </c:pt>
                <c:pt idx="9">
                  <c:v>1170</c:v>
                </c:pt>
                <c:pt idx="10">
                  <c:v>1170</c:v>
                </c:pt>
                <c:pt idx="11">
                  <c:v>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7C4-4340-BF00-78071B6000E1}"/>
            </c:ext>
          </c:extLst>
        </c:ser>
        <c:ser>
          <c:idx val="17"/>
          <c:order val="17"/>
          <c:tx>
            <c:strRef>
              <c:f>'IS 2023'!$C$29</c:f>
              <c:strCache>
                <c:ptCount val="1"/>
                <c:pt idx="0">
                  <c:v>Equipment 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2023'!$F$29:$Q$29</c:f>
              <c:numCache>
                <c:formatCode>#,##0</c:formatCode>
                <c:ptCount val="12"/>
                <c:pt idx="0">
                  <c:v>1260</c:v>
                </c:pt>
                <c:pt idx="1">
                  <c:v>1260</c:v>
                </c:pt>
                <c:pt idx="2">
                  <c:v>1260</c:v>
                </c:pt>
                <c:pt idx="3">
                  <c:v>1260</c:v>
                </c:pt>
                <c:pt idx="4">
                  <c:v>1260</c:v>
                </c:pt>
                <c:pt idx="5">
                  <c:v>1260</c:v>
                </c:pt>
                <c:pt idx="6">
                  <c:v>1260</c:v>
                </c:pt>
                <c:pt idx="7">
                  <c:v>1260</c:v>
                </c:pt>
                <c:pt idx="8">
                  <c:v>1305</c:v>
                </c:pt>
                <c:pt idx="9">
                  <c:v>1305</c:v>
                </c:pt>
                <c:pt idx="10">
                  <c:v>1305</c:v>
                </c:pt>
                <c:pt idx="11">
                  <c:v>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7C4-4340-BF00-78071B6000E1}"/>
            </c:ext>
          </c:extLst>
        </c:ser>
        <c:ser>
          <c:idx val="18"/>
          <c:order val="18"/>
          <c:tx>
            <c:strRef>
              <c:f>'IS 2023'!$C$30</c:f>
              <c:strCache>
                <c:ptCount val="1"/>
                <c:pt idx="0">
                  <c:v>Equipment 19</c:v>
                </c:pt>
              </c:strCache>
            </c:strRef>
          </c:tx>
          <c:spPr>
            <a:solidFill>
              <a:schemeClr val="accent1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2023'!$F$30:$Q$30</c:f>
              <c:numCache>
                <c:formatCode>#,##0</c:formatCode>
                <c:ptCount val="12"/>
                <c:pt idx="0">
                  <c:v>1595</c:v>
                </c:pt>
                <c:pt idx="1">
                  <c:v>1595</c:v>
                </c:pt>
                <c:pt idx="2">
                  <c:v>1540</c:v>
                </c:pt>
                <c:pt idx="3">
                  <c:v>1540</c:v>
                </c:pt>
                <c:pt idx="4">
                  <c:v>1540</c:v>
                </c:pt>
                <c:pt idx="5">
                  <c:v>1540</c:v>
                </c:pt>
                <c:pt idx="6">
                  <c:v>1540</c:v>
                </c:pt>
                <c:pt idx="7">
                  <c:v>1540</c:v>
                </c:pt>
                <c:pt idx="8">
                  <c:v>1595</c:v>
                </c:pt>
                <c:pt idx="9">
                  <c:v>1595</c:v>
                </c:pt>
                <c:pt idx="10">
                  <c:v>1595</c:v>
                </c:pt>
                <c:pt idx="11">
                  <c:v>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7C4-4340-BF00-78071B6000E1}"/>
            </c:ext>
          </c:extLst>
        </c:ser>
        <c:ser>
          <c:idx val="19"/>
          <c:order val="19"/>
          <c:tx>
            <c:strRef>
              <c:f>'IS 2023'!$C$31</c:f>
              <c:strCache>
                <c:ptCount val="1"/>
                <c:pt idx="0">
                  <c:v>Equipment 20</c:v>
                </c:pt>
              </c:strCache>
            </c:strRef>
          </c:tx>
          <c:spPr>
            <a:solidFill>
              <a:schemeClr val="accent2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2023'!$F$31:$Q$31</c:f>
              <c:numCache>
                <c:formatCode>#,##0</c:formatCode>
                <c:ptCount val="12"/>
                <c:pt idx="0">
                  <c:v>1045</c:v>
                </c:pt>
                <c:pt idx="1">
                  <c:v>1100</c:v>
                </c:pt>
                <c:pt idx="2">
                  <c:v>1595</c:v>
                </c:pt>
                <c:pt idx="3">
                  <c:v>1595</c:v>
                </c:pt>
                <c:pt idx="4">
                  <c:v>1595</c:v>
                </c:pt>
                <c:pt idx="5">
                  <c:v>1595</c:v>
                </c:pt>
                <c:pt idx="6">
                  <c:v>1595</c:v>
                </c:pt>
                <c:pt idx="7">
                  <c:v>1595</c:v>
                </c:pt>
                <c:pt idx="8">
                  <c:v>1485</c:v>
                </c:pt>
                <c:pt idx="9">
                  <c:v>1485</c:v>
                </c:pt>
                <c:pt idx="10">
                  <c:v>1485</c:v>
                </c:pt>
                <c:pt idx="11">
                  <c:v>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7C4-4340-BF00-78071B6000E1}"/>
            </c:ext>
          </c:extLst>
        </c:ser>
        <c:ser>
          <c:idx val="20"/>
          <c:order val="20"/>
          <c:tx>
            <c:strRef>
              <c:f>'IS 2023'!$C$32</c:f>
              <c:strCache>
                <c:ptCount val="1"/>
                <c:pt idx="0">
                  <c:v>Equipment 21</c:v>
                </c:pt>
              </c:strCache>
            </c:strRef>
          </c:tx>
          <c:spPr>
            <a:solidFill>
              <a:schemeClr val="accent3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2023'!$F$32:$Q$32</c:f>
              <c:numCache>
                <c:formatCode>#,##0</c:formatCode>
                <c:ptCount val="12"/>
                <c:pt idx="0">
                  <c:v>1140</c:v>
                </c:pt>
                <c:pt idx="1">
                  <c:v>1260</c:v>
                </c:pt>
                <c:pt idx="2">
                  <c:v>1800</c:v>
                </c:pt>
                <c:pt idx="3">
                  <c:v>1800</c:v>
                </c:pt>
                <c:pt idx="4">
                  <c:v>1800</c:v>
                </c:pt>
                <c:pt idx="5">
                  <c:v>1800</c:v>
                </c:pt>
                <c:pt idx="6">
                  <c:v>1800</c:v>
                </c:pt>
                <c:pt idx="7">
                  <c:v>1800</c:v>
                </c:pt>
                <c:pt idx="8">
                  <c:v>1860</c:v>
                </c:pt>
                <c:pt idx="9">
                  <c:v>1860</c:v>
                </c:pt>
                <c:pt idx="10">
                  <c:v>1860</c:v>
                </c:pt>
                <c:pt idx="11">
                  <c:v>1860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7C4-4340-BF00-78071B6000E1}"/>
            </c:ext>
          </c:extLst>
        </c:ser>
        <c:ser>
          <c:idx val="21"/>
          <c:order val="21"/>
          <c:tx>
            <c:strRef>
              <c:f>'IS 2023'!$C$33</c:f>
              <c:strCache>
                <c:ptCount val="1"/>
                <c:pt idx="0">
                  <c:v>Equipment 22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2023'!$F$33:$Q$33</c:f>
              <c:numCache>
                <c:formatCode>#,##0</c:formatCode>
                <c:ptCount val="12"/>
                <c:pt idx="0">
                  <c:v>990</c:v>
                </c:pt>
                <c:pt idx="1">
                  <c:v>1100</c:v>
                </c:pt>
                <c:pt idx="2">
                  <c:v>1705</c:v>
                </c:pt>
                <c:pt idx="3">
                  <c:v>1705</c:v>
                </c:pt>
                <c:pt idx="4">
                  <c:v>1705</c:v>
                </c:pt>
                <c:pt idx="5">
                  <c:v>1705</c:v>
                </c:pt>
                <c:pt idx="6">
                  <c:v>1705</c:v>
                </c:pt>
                <c:pt idx="7">
                  <c:v>1705</c:v>
                </c:pt>
                <c:pt idx="8">
                  <c:v>1595</c:v>
                </c:pt>
                <c:pt idx="9">
                  <c:v>1595</c:v>
                </c:pt>
                <c:pt idx="10">
                  <c:v>1595</c:v>
                </c:pt>
                <c:pt idx="11">
                  <c:v>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7C4-4340-BF00-78071B6000E1}"/>
            </c:ext>
          </c:extLst>
        </c:ser>
        <c:ser>
          <c:idx val="22"/>
          <c:order val="22"/>
          <c:tx>
            <c:strRef>
              <c:f>'IS 2023'!$C$34</c:f>
              <c:strCache>
                <c:ptCount val="1"/>
                <c:pt idx="0">
                  <c:v>Equipment 23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2023'!$F$34:$Q$34</c:f>
              <c:numCache>
                <c:formatCode>#,##0</c:formatCode>
                <c:ptCount val="12"/>
                <c:pt idx="0">
                  <c:v>1235</c:v>
                </c:pt>
                <c:pt idx="1">
                  <c:v>1235</c:v>
                </c:pt>
                <c:pt idx="2">
                  <c:v>2080</c:v>
                </c:pt>
                <c:pt idx="3">
                  <c:v>2080</c:v>
                </c:pt>
                <c:pt idx="4">
                  <c:v>2080</c:v>
                </c:pt>
                <c:pt idx="5">
                  <c:v>2080</c:v>
                </c:pt>
                <c:pt idx="6">
                  <c:v>2080</c:v>
                </c:pt>
                <c:pt idx="7">
                  <c:v>2080</c:v>
                </c:pt>
                <c:pt idx="8">
                  <c:v>1820</c:v>
                </c:pt>
                <c:pt idx="9">
                  <c:v>1820</c:v>
                </c:pt>
                <c:pt idx="10">
                  <c:v>1820</c:v>
                </c:pt>
                <c:pt idx="11">
                  <c:v>1820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7C4-4340-BF00-78071B6000E1}"/>
            </c:ext>
          </c:extLst>
        </c:ser>
        <c:ser>
          <c:idx val="23"/>
          <c:order val="23"/>
          <c:tx>
            <c:strRef>
              <c:f>'IS 2023'!$C$35</c:f>
              <c:strCache>
                <c:ptCount val="1"/>
                <c:pt idx="0">
                  <c:v>Equipment 24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2023'!$F$35:$Q$35</c:f>
              <c:numCache>
                <c:formatCode>#,##0</c:formatCode>
                <c:ptCount val="12"/>
                <c:pt idx="0">
                  <c:v>1400</c:v>
                </c:pt>
                <c:pt idx="1">
                  <c:v>1400</c:v>
                </c:pt>
                <c:pt idx="2">
                  <c:v>2310</c:v>
                </c:pt>
                <c:pt idx="3">
                  <c:v>2310</c:v>
                </c:pt>
                <c:pt idx="4">
                  <c:v>2310</c:v>
                </c:pt>
                <c:pt idx="5">
                  <c:v>2310</c:v>
                </c:pt>
                <c:pt idx="6">
                  <c:v>2310</c:v>
                </c:pt>
                <c:pt idx="7">
                  <c:v>2310</c:v>
                </c:pt>
                <c:pt idx="8">
                  <c:v>2380</c:v>
                </c:pt>
                <c:pt idx="9">
                  <c:v>2380</c:v>
                </c:pt>
                <c:pt idx="10">
                  <c:v>2380</c:v>
                </c:pt>
                <c:pt idx="11">
                  <c:v>2380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7C4-4340-BF00-78071B6000E1}"/>
            </c:ext>
          </c:extLst>
        </c:ser>
        <c:ser>
          <c:idx val="24"/>
          <c:order val="24"/>
          <c:tx>
            <c:strRef>
              <c:f>'IS 2023'!$C$36</c:f>
              <c:strCache>
                <c:ptCount val="1"/>
                <c:pt idx="0">
                  <c:v>Equipment 25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2023'!$F$36:$Q$36</c:f>
              <c:numCache>
                <c:formatCode>#,##0</c:formatCode>
                <c:ptCount val="12"/>
                <c:pt idx="0">
                  <c:v>1400</c:v>
                </c:pt>
                <c:pt idx="1">
                  <c:v>1400</c:v>
                </c:pt>
                <c:pt idx="2">
                  <c:v>2380</c:v>
                </c:pt>
                <c:pt idx="3">
                  <c:v>2380</c:v>
                </c:pt>
                <c:pt idx="4">
                  <c:v>2380</c:v>
                </c:pt>
                <c:pt idx="5">
                  <c:v>2380</c:v>
                </c:pt>
                <c:pt idx="6">
                  <c:v>2380</c:v>
                </c:pt>
                <c:pt idx="7">
                  <c:v>2380</c:v>
                </c:pt>
                <c:pt idx="8">
                  <c:v>2450</c:v>
                </c:pt>
                <c:pt idx="9">
                  <c:v>2450</c:v>
                </c:pt>
                <c:pt idx="10">
                  <c:v>2450</c:v>
                </c:pt>
                <c:pt idx="11">
                  <c:v>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7C4-4340-BF00-78071B6000E1}"/>
            </c:ext>
          </c:extLst>
        </c:ser>
        <c:ser>
          <c:idx val="25"/>
          <c:order val="25"/>
          <c:tx>
            <c:strRef>
              <c:f>'IS 2023'!$C$37</c:f>
              <c:strCache>
                <c:ptCount val="1"/>
                <c:pt idx="0">
                  <c:v>Equipment 26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2023'!$F$37:$Q$37</c:f>
              <c:numCache>
                <c:formatCode>#,##0</c:formatCode>
                <c:ptCount val="12"/>
                <c:pt idx="0">
                  <c:v>1615</c:v>
                </c:pt>
                <c:pt idx="1">
                  <c:v>1785</c:v>
                </c:pt>
                <c:pt idx="2">
                  <c:v>2635</c:v>
                </c:pt>
                <c:pt idx="3">
                  <c:v>2635</c:v>
                </c:pt>
                <c:pt idx="4">
                  <c:v>2635</c:v>
                </c:pt>
                <c:pt idx="5">
                  <c:v>2635</c:v>
                </c:pt>
                <c:pt idx="6">
                  <c:v>2635</c:v>
                </c:pt>
                <c:pt idx="7">
                  <c:v>2635</c:v>
                </c:pt>
                <c:pt idx="8">
                  <c:v>2635</c:v>
                </c:pt>
                <c:pt idx="9">
                  <c:v>2635</c:v>
                </c:pt>
                <c:pt idx="10">
                  <c:v>2635</c:v>
                </c:pt>
                <c:pt idx="11">
                  <c:v>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7C4-4340-BF00-78071B6000E1}"/>
            </c:ext>
          </c:extLst>
        </c:ser>
        <c:ser>
          <c:idx val="26"/>
          <c:order val="26"/>
          <c:tx>
            <c:strRef>
              <c:f>'IS 2023'!$C$38</c:f>
              <c:strCache>
                <c:ptCount val="1"/>
                <c:pt idx="0">
                  <c:v>Equipment 27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2023'!$F$38:$Q$38</c:f>
              <c:numCache>
                <c:formatCode>#,##0</c:formatCode>
                <c:ptCount val="12"/>
                <c:pt idx="0">
                  <c:v>1530</c:v>
                </c:pt>
                <c:pt idx="1">
                  <c:v>1700</c:v>
                </c:pt>
                <c:pt idx="2">
                  <c:v>2295</c:v>
                </c:pt>
                <c:pt idx="3">
                  <c:v>2295</c:v>
                </c:pt>
                <c:pt idx="4">
                  <c:v>2295</c:v>
                </c:pt>
                <c:pt idx="5">
                  <c:v>2295</c:v>
                </c:pt>
                <c:pt idx="6">
                  <c:v>2295</c:v>
                </c:pt>
                <c:pt idx="7">
                  <c:v>2295</c:v>
                </c:pt>
                <c:pt idx="8">
                  <c:v>3060</c:v>
                </c:pt>
                <c:pt idx="9">
                  <c:v>3060</c:v>
                </c:pt>
                <c:pt idx="10">
                  <c:v>3060</c:v>
                </c:pt>
                <c:pt idx="11">
                  <c:v>3060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7C4-4340-BF00-78071B6000E1}"/>
            </c:ext>
          </c:extLst>
        </c:ser>
        <c:ser>
          <c:idx val="27"/>
          <c:order val="27"/>
          <c:tx>
            <c:strRef>
              <c:f>'IS 2023'!$C$39</c:f>
              <c:strCache>
                <c:ptCount val="1"/>
                <c:pt idx="0">
                  <c:v>Equipment 28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2023'!$F$39:$Q$39</c:f>
              <c:numCache>
                <c:formatCode>#,##0</c:formatCode>
                <c:ptCount val="12"/>
                <c:pt idx="0">
                  <c:v>1710</c:v>
                </c:pt>
                <c:pt idx="1">
                  <c:v>1710</c:v>
                </c:pt>
                <c:pt idx="2">
                  <c:v>2610</c:v>
                </c:pt>
                <c:pt idx="3">
                  <c:v>2610</c:v>
                </c:pt>
                <c:pt idx="4">
                  <c:v>2610</c:v>
                </c:pt>
                <c:pt idx="5">
                  <c:v>2610</c:v>
                </c:pt>
                <c:pt idx="6">
                  <c:v>2610</c:v>
                </c:pt>
                <c:pt idx="7">
                  <c:v>2610</c:v>
                </c:pt>
                <c:pt idx="8">
                  <c:v>2610</c:v>
                </c:pt>
                <c:pt idx="9">
                  <c:v>2610</c:v>
                </c:pt>
                <c:pt idx="10">
                  <c:v>2610</c:v>
                </c:pt>
                <c:pt idx="11">
                  <c:v>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7C4-4340-BF00-78071B6000E1}"/>
            </c:ext>
          </c:extLst>
        </c:ser>
        <c:ser>
          <c:idx val="28"/>
          <c:order val="28"/>
          <c:tx>
            <c:strRef>
              <c:f>'IS 2023'!$C$40</c:f>
              <c:strCache>
                <c:ptCount val="1"/>
                <c:pt idx="0">
                  <c:v>Equipment 29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2023'!$F$40:$Q$40</c:f>
              <c:numCache>
                <c:formatCode>#,##0</c:formatCode>
                <c:ptCount val="12"/>
                <c:pt idx="0">
                  <c:v>2500</c:v>
                </c:pt>
                <c:pt idx="1">
                  <c:v>2500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3750</c:v>
                </c:pt>
                <c:pt idx="9">
                  <c:v>3750</c:v>
                </c:pt>
                <c:pt idx="10">
                  <c:v>3750</c:v>
                </c:pt>
                <c:pt idx="11">
                  <c:v>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7C4-4340-BF00-78071B6000E1}"/>
            </c:ext>
          </c:extLst>
        </c:ser>
        <c:ser>
          <c:idx val="29"/>
          <c:order val="29"/>
          <c:tx>
            <c:strRef>
              <c:f>'IS 2023'!$C$41</c:f>
              <c:strCache>
                <c:ptCount val="1"/>
                <c:pt idx="0">
                  <c:v>Equipment 30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2023'!$F$41:$Q$41</c:f>
              <c:numCache>
                <c:formatCode>#,##0</c:formatCode>
                <c:ptCount val="12"/>
                <c:pt idx="0">
                  <c:v>3375</c:v>
                </c:pt>
                <c:pt idx="1">
                  <c:v>3150</c:v>
                </c:pt>
                <c:pt idx="2">
                  <c:v>6750</c:v>
                </c:pt>
                <c:pt idx="3">
                  <c:v>6750</c:v>
                </c:pt>
                <c:pt idx="4">
                  <c:v>6750</c:v>
                </c:pt>
                <c:pt idx="5">
                  <c:v>6750</c:v>
                </c:pt>
                <c:pt idx="6">
                  <c:v>6750</c:v>
                </c:pt>
                <c:pt idx="7">
                  <c:v>6750</c:v>
                </c:pt>
                <c:pt idx="8">
                  <c:v>6975</c:v>
                </c:pt>
                <c:pt idx="9">
                  <c:v>6975</c:v>
                </c:pt>
                <c:pt idx="10">
                  <c:v>6975</c:v>
                </c:pt>
                <c:pt idx="11">
                  <c:v>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7C4-4340-BF00-78071B6000E1}"/>
            </c:ext>
          </c:extLst>
        </c:ser>
        <c:ser>
          <c:idx val="30"/>
          <c:order val="30"/>
          <c:tx>
            <c:strRef>
              <c:f>'IS 2023'!$C$42</c:f>
              <c:strCache>
                <c:ptCount val="1"/>
                <c:pt idx="0">
                  <c:v>Equipment 31</c:v>
                </c:pt>
              </c:strCache>
            </c:strRef>
          </c:tx>
          <c:spPr>
            <a:solidFill>
              <a:schemeClr val="accent1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2023'!$F$42:$Q$42</c:f>
              <c:numCache>
                <c:formatCode>#,##0</c:formatCode>
                <c:ptCount val="12"/>
                <c:pt idx="0">
                  <c:v>1710</c:v>
                </c:pt>
                <c:pt idx="1">
                  <c:v>1710</c:v>
                </c:pt>
                <c:pt idx="2">
                  <c:v>2610</c:v>
                </c:pt>
                <c:pt idx="3">
                  <c:v>2610</c:v>
                </c:pt>
                <c:pt idx="4">
                  <c:v>2610</c:v>
                </c:pt>
                <c:pt idx="5">
                  <c:v>2610</c:v>
                </c:pt>
                <c:pt idx="6">
                  <c:v>2610</c:v>
                </c:pt>
                <c:pt idx="7">
                  <c:v>2610</c:v>
                </c:pt>
                <c:pt idx="8">
                  <c:v>2610</c:v>
                </c:pt>
                <c:pt idx="9">
                  <c:v>2610</c:v>
                </c:pt>
                <c:pt idx="10">
                  <c:v>2610</c:v>
                </c:pt>
                <c:pt idx="11">
                  <c:v>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7C4-4340-BF00-78071B6000E1}"/>
            </c:ext>
          </c:extLst>
        </c:ser>
        <c:ser>
          <c:idx val="31"/>
          <c:order val="31"/>
          <c:tx>
            <c:strRef>
              <c:f>'IS 2023'!$C$43</c:f>
              <c:strCache>
                <c:ptCount val="1"/>
                <c:pt idx="0">
                  <c:v>Equipment 32</c:v>
                </c:pt>
              </c:strCache>
            </c:strRef>
          </c:tx>
          <c:spPr>
            <a:solidFill>
              <a:schemeClr val="accent2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2023'!$F$43:$Q$43</c:f>
              <c:numCache>
                <c:formatCode>#,##0</c:formatCode>
                <c:ptCount val="12"/>
                <c:pt idx="0">
                  <c:v>2500</c:v>
                </c:pt>
                <c:pt idx="1">
                  <c:v>2500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3750</c:v>
                </c:pt>
                <c:pt idx="9">
                  <c:v>3750</c:v>
                </c:pt>
                <c:pt idx="10">
                  <c:v>3750</c:v>
                </c:pt>
                <c:pt idx="11">
                  <c:v>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7C4-4340-BF00-78071B6000E1}"/>
            </c:ext>
          </c:extLst>
        </c:ser>
        <c:ser>
          <c:idx val="32"/>
          <c:order val="32"/>
          <c:tx>
            <c:strRef>
              <c:f>'IS 2023'!$C$44</c:f>
              <c:strCache>
                <c:ptCount val="1"/>
                <c:pt idx="0">
                  <c:v>Equipment 33</c:v>
                </c:pt>
              </c:strCache>
            </c:strRef>
          </c:tx>
          <c:spPr>
            <a:solidFill>
              <a:schemeClr val="accent3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2023'!$F$44:$Q$44</c:f>
              <c:numCache>
                <c:formatCode>#,##0</c:formatCode>
                <c:ptCount val="12"/>
                <c:pt idx="0">
                  <c:v>3375</c:v>
                </c:pt>
                <c:pt idx="1">
                  <c:v>3150</c:v>
                </c:pt>
                <c:pt idx="2">
                  <c:v>6750</c:v>
                </c:pt>
                <c:pt idx="3">
                  <c:v>6750</c:v>
                </c:pt>
                <c:pt idx="4">
                  <c:v>6750</c:v>
                </c:pt>
                <c:pt idx="5">
                  <c:v>6750</c:v>
                </c:pt>
                <c:pt idx="6">
                  <c:v>6750</c:v>
                </c:pt>
                <c:pt idx="7">
                  <c:v>6750</c:v>
                </c:pt>
                <c:pt idx="8">
                  <c:v>6975</c:v>
                </c:pt>
                <c:pt idx="9">
                  <c:v>6975</c:v>
                </c:pt>
                <c:pt idx="10">
                  <c:v>6975</c:v>
                </c:pt>
                <c:pt idx="11">
                  <c:v>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7C4-4340-BF00-78071B600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441187039"/>
        <c:axId val="441198559"/>
      </c:barChart>
      <c:catAx>
        <c:axId val="44118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198559"/>
        <c:crosses val="autoZero"/>
        <c:auto val="1"/>
        <c:lblAlgn val="ctr"/>
        <c:lblOffset val="100"/>
        <c:noMultiLvlLbl val="0"/>
      </c:catAx>
      <c:valAx>
        <c:axId val="44119855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4118703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2024 Revenues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'IS 2024'!$C$12</c:f>
              <c:strCache>
                <c:ptCount val="1"/>
                <c:pt idx="0">
                  <c:v>Equipment 1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2024'!$F$12:$Q$12</c:f>
              <c:numCache>
                <c:formatCode>#,##0</c:formatCode>
                <c:ptCount val="12"/>
                <c:pt idx="0">
                  <c:v>1120</c:v>
                </c:pt>
                <c:pt idx="1">
                  <c:v>1160</c:v>
                </c:pt>
                <c:pt idx="2">
                  <c:v>1200</c:v>
                </c:pt>
                <c:pt idx="3">
                  <c:v>1240</c:v>
                </c:pt>
                <c:pt idx="4">
                  <c:v>1320</c:v>
                </c:pt>
                <c:pt idx="5">
                  <c:v>1320</c:v>
                </c:pt>
                <c:pt idx="6">
                  <c:v>1360</c:v>
                </c:pt>
                <c:pt idx="7">
                  <c:v>1320</c:v>
                </c:pt>
                <c:pt idx="8">
                  <c:v>1360</c:v>
                </c:pt>
                <c:pt idx="9">
                  <c:v>1320</c:v>
                </c:pt>
                <c:pt idx="10">
                  <c:v>1320</c:v>
                </c:pt>
                <c:pt idx="11">
                  <c:v>1360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4-4B34-90F2-586DADFCF2D2}"/>
            </c:ext>
          </c:extLst>
        </c:ser>
        <c:ser>
          <c:idx val="1"/>
          <c:order val="1"/>
          <c:tx>
            <c:strRef>
              <c:f>'IS 2024'!$C$13</c:f>
              <c:strCache>
                <c:ptCount val="1"/>
                <c:pt idx="0">
                  <c:v>Equipment 2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2024'!$F$13:$Q$13</c:f>
              <c:numCache>
                <c:formatCode>#,##0</c:formatCode>
                <c:ptCount val="12"/>
                <c:pt idx="0">
                  <c:v>1170</c:v>
                </c:pt>
                <c:pt idx="1">
                  <c:v>1215</c:v>
                </c:pt>
                <c:pt idx="2">
                  <c:v>1440</c:v>
                </c:pt>
                <c:pt idx="3">
                  <c:v>1440</c:v>
                </c:pt>
                <c:pt idx="4">
                  <c:v>1485</c:v>
                </c:pt>
                <c:pt idx="5">
                  <c:v>1485</c:v>
                </c:pt>
                <c:pt idx="6">
                  <c:v>1485</c:v>
                </c:pt>
                <c:pt idx="7">
                  <c:v>1485</c:v>
                </c:pt>
                <c:pt idx="8">
                  <c:v>1530</c:v>
                </c:pt>
                <c:pt idx="9">
                  <c:v>1485</c:v>
                </c:pt>
                <c:pt idx="10">
                  <c:v>1485</c:v>
                </c:pt>
                <c:pt idx="11">
                  <c:v>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4-4B34-90F2-586DADFCF2D2}"/>
            </c:ext>
          </c:extLst>
        </c:ser>
        <c:ser>
          <c:idx val="2"/>
          <c:order val="2"/>
          <c:tx>
            <c:strRef>
              <c:f>'IS 2024'!$C$14</c:f>
              <c:strCache>
                <c:ptCount val="1"/>
                <c:pt idx="0">
                  <c:v>Equipment 3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2024'!$F$14:$Q$14</c:f>
              <c:numCache>
                <c:formatCode>#,##0</c:formatCode>
                <c:ptCount val="12"/>
                <c:pt idx="0">
                  <c:v>1305</c:v>
                </c:pt>
                <c:pt idx="1">
                  <c:v>1305</c:v>
                </c:pt>
                <c:pt idx="2">
                  <c:v>1305</c:v>
                </c:pt>
                <c:pt idx="3">
                  <c:v>1305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4-4B34-90F2-586DADFCF2D2}"/>
            </c:ext>
          </c:extLst>
        </c:ser>
        <c:ser>
          <c:idx val="3"/>
          <c:order val="3"/>
          <c:tx>
            <c:strRef>
              <c:f>'IS 2024'!$C$15</c:f>
              <c:strCache>
                <c:ptCount val="1"/>
                <c:pt idx="0">
                  <c:v>Equipment 4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2024'!$F$15:$Q$15</c:f>
              <c:numCache>
                <c:formatCode>#,##0</c:formatCode>
                <c:ptCount val="12"/>
                <c:pt idx="0">
                  <c:v>1595</c:v>
                </c:pt>
                <c:pt idx="1">
                  <c:v>1650</c:v>
                </c:pt>
                <c:pt idx="2">
                  <c:v>1650</c:v>
                </c:pt>
                <c:pt idx="3">
                  <c:v>1650</c:v>
                </c:pt>
                <c:pt idx="4">
                  <c:v>1705</c:v>
                </c:pt>
                <c:pt idx="5">
                  <c:v>1650</c:v>
                </c:pt>
                <c:pt idx="6">
                  <c:v>1705</c:v>
                </c:pt>
                <c:pt idx="7">
                  <c:v>1705</c:v>
                </c:pt>
                <c:pt idx="8">
                  <c:v>1705</c:v>
                </c:pt>
                <c:pt idx="9">
                  <c:v>1705</c:v>
                </c:pt>
                <c:pt idx="10">
                  <c:v>1760</c:v>
                </c:pt>
                <c:pt idx="11">
                  <c:v>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44-4B34-90F2-586DADFCF2D2}"/>
            </c:ext>
          </c:extLst>
        </c:ser>
        <c:ser>
          <c:idx val="4"/>
          <c:order val="4"/>
          <c:tx>
            <c:strRef>
              <c:f>'IS 2024'!$C$16</c:f>
              <c:strCache>
                <c:ptCount val="1"/>
                <c:pt idx="0">
                  <c:v>Equipment 5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2024'!$F$16:$Q$16</c:f>
              <c:numCache>
                <c:formatCode>#,##0</c:formatCode>
                <c:ptCount val="12"/>
                <c:pt idx="0">
                  <c:v>1485</c:v>
                </c:pt>
                <c:pt idx="1">
                  <c:v>1540</c:v>
                </c:pt>
                <c:pt idx="2">
                  <c:v>1760</c:v>
                </c:pt>
                <c:pt idx="3">
                  <c:v>1760</c:v>
                </c:pt>
                <c:pt idx="4">
                  <c:v>1760</c:v>
                </c:pt>
                <c:pt idx="5">
                  <c:v>1760</c:v>
                </c:pt>
                <c:pt idx="6">
                  <c:v>1705</c:v>
                </c:pt>
                <c:pt idx="7">
                  <c:v>1760</c:v>
                </c:pt>
                <c:pt idx="8">
                  <c:v>1705</c:v>
                </c:pt>
                <c:pt idx="9">
                  <c:v>1650</c:v>
                </c:pt>
                <c:pt idx="10">
                  <c:v>1760</c:v>
                </c:pt>
                <c:pt idx="11">
                  <c:v>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44-4B34-90F2-586DADFCF2D2}"/>
            </c:ext>
          </c:extLst>
        </c:ser>
        <c:ser>
          <c:idx val="5"/>
          <c:order val="5"/>
          <c:tx>
            <c:strRef>
              <c:f>'IS 2024'!$C$17</c:f>
              <c:strCache>
                <c:ptCount val="1"/>
                <c:pt idx="0">
                  <c:v>Equipment 6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2024'!$F$17:$Q$17</c:f>
              <c:numCache>
                <c:formatCode>#,##0</c:formatCode>
                <c:ptCount val="12"/>
                <c:pt idx="0">
                  <c:v>1860</c:v>
                </c:pt>
                <c:pt idx="1">
                  <c:v>1800</c:v>
                </c:pt>
                <c:pt idx="2">
                  <c:v>1800</c:v>
                </c:pt>
                <c:pt idx="3">
                  <c:v>1860</c:v>
                </c:pt>
                <c:pt idx="4">
                  <c:v>2160</c:v>
                </c:pt>
                <c:pt idx="5">
                  <c:v>2160</c:v>
                </c:pt>
                <c:pt idx="6">
                  <c:v>2160</c:v>
                </c:pt>
                <c:pt idx="7">
                  <c:v>2160</c:v>
                </c:pt>
                <c:pt idx="8">
                  <c:v>2160</c:v>
                </c:pt>
                <c:pt idx="9">
                  <c:v>2160</c:v>
                </c:pt>
                <c:pt idx="10">
                  <c:v>2160</c:v>
                </c:pt>
                <c:pt idx="11">
                  <c:v>2160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44-4B34-90F2-586DADFCF2D2}"/>
            </c:ext>
          </c:extLst>
        </c:ser>
        <c:ser>
          <c:idx val="6"/>
          <c:order val="6"/>
          <c:tx>
            <c:strRef>
              <c:f>'IS 2024'!$C$18</c:f>
              <c:strCache>
                <c:ptCount val="1"/>
                <c:pt idx="0">
                  <c:v>Equipment 7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2024'!$F$18:$Q$18</c:f>
              <c:numCache>
                <c:formatCode>#,##0</c:formatCode>
                <c:ptCount val="12"/>
                <c:pt idx="0">
                  <c:v>1595</c:v>
                </c:pt>
                <c:pt idx="1">
                  <c:v>1595</c:v>
                </c:pt>
                <c:pt idx="2">
                  <c:v>1595</c:v>
                </c:pt>
                <c:pt idx="3">
                  <c:v>1650</c:v>
                </c:pt>
                <c:pt idx="4">
                  <c:v>1705</c:v>
                </c:pt>
                <c:pt idx="5">
                  <c:v>1760</c:v>
                </c:pt>
                <c:pt idx="6">
                  <c:v>1595</c:v>
                </c:pt>
                <c:pt idx="7">
                  <c:v>1595</c:v>
                </c:pt>
                <c:pt idx="8">
                  <c:v>1540</c:v>
                </c:pt>
                <c:pt idx="9">
                  <c:v>1595</c:v>
                </c:pt>
                <c:pt idx="10">
                  <c:v>1595</c:v>
                </c:pt>
                <c:pt idx="11">
                  <c:v>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44-4B34-90F2-586DADFCF2D2}"/>
            </c:ext>
          </c:extLst>
        </c:ser>
        <c:ser>
          <c:idx val="7"/>
          <c:order val="7"/>
          <c:tx>
            <c:strRef>
              <c:f>'IS 2024'!$C$19</c:f>
              <c:strCache>
                <c:ptCount val="1"/>
                <c:pt idx="0">
                  <c:v>Equipment 8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2024'!$F$19:$Q$19</c:f>
              <c:numCache>
                <c:formatCode>#,##0</c:formatCode>
                <c:ptCount val="12"/>
                <c:pt idx="0">
                  <c:v>1820</c:v>
                </c:pt>
                <c:pt idx="1">
                  <c:v>1950</c:v>
                </c:pt>
                <c:pt idx="2">
                  <c:v>2080</c:v>
                </c:pt>
                <c:pt idx="3">
                  <c:v>2145</c:v>
                </c:pt>
                <c:pt idx="4">
                  <c:v>2145</c:v>
                </c:pt>
                <c:pt idx="5">
                  <c:v>2145</c:v>
                </c:pt>
                <c:pt idx="6">
                  <c:v>2145</c:v>
                </c:pt>
                <c:pt idx="7">
                  <c:v>2145</c:v>
                </c:pt>
                <c:pt idx="8">
                  <c:v>2145</c:v>
                </c:pt>
                <c:pt idx="9">
                  <c:v>2145</c:v>
                </c:pt>
                <c:pt idx="10">
                  <c:v>2210</c:v>
                </c:pt>
                <c:pt idx="11">
                  <c:v>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44-4B34-90F2-586DADFCF2D2}"/>
            </c:ext>
          </c:extLst>
        </c:ser>
        <c:ser>
          <c:idx val="8"/>
          <c:order val="8"/>
          <c:tx>
            <c:strRef>
              <c:f>'IS 2024'!$C$20</c:f>
              <c:strCache>
                <c:ptCount val="1"/>
                <c:pt idx="0">
                  <c:v>Equipment 9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2024'!$F$20:$Q$20</c:f>
              <c:numCache>
                <c:formatCode>#,##0</c:formatCode>
                <c:ptCount val="12"/>
                <c:pt idx="0">
                  <c:v>2380</c:v>
                </c:pt>
                <c:pt idx="1">
                  <c:v>2380</c:v>
                </c:pt>
                <c:pt idx="2">
                  <c:v>2380</c:v>
                </c:pt>
                <c:pt idx="3">
                  <c:v>2380</c:v>
                </c:pt>
                <c:pt idx="4">
                  <c:v>2380</c:v>
                </c:pt>
                <c:pt idx="5">
                  <c:v>2380</c:v>
                </c:pt>
                <c:pt idx="6">
                  <c:v>2380</c:v>
                </c:pt>
                <c:pt idx="7">
                  <c:v>2380</c:v>
                </c:pt>
                <c:pt idx="8">
                  <c:v>2380</c:v>
                </c:pt>
                <c:pt idx="9">
                  <c:v>2380</c:v>
                </c:pt>
                <c:pt idx="10">
                  <c:v>2380</c:v>
                </c:pt>
                <c:pt idx="11">
                  <c:v>2380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44-4B34-90F2-586DADFCF2D2}"/>
            </c:ext>
          </c:extLst>
        </c:ser>
        <c:ser>
          <c:idx val="9"/>
          <c:order val="9"/>
          <c:tx>
            <c:strRef>
              <c:f>'IS 2024'!$C$21</c:f>
              <c:strCache>
                <c:ptCount val="1"/>
                <c:pt idx="0">
                  <c:v>Equipment 10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2024'!$F$21:$Q$21</c:f>
              <c:numCache>
                <c:formatCode>#,##0</c:formatCode>
                <c:ptCount val="12"/>
                <c:pt idx="0">
                  <c:v>2450</c:v>
                </c:pt>
                <c:pt idx="1">
                  <c:v>2450</c:v>
                </c:pt>
                <c:pt idx="2">
                  <c:v>2450</c:v>
                </c:pt>
                <c:pt idx="3">
                  <c:v>2450</c:v>
                </c:pt>
                <c:pt idx="4">
                  <c:v>2450</c:v>
                </c:pt>
                <c:pt idx="5">
                  <c:v>2450</c:v>
                </c:pt>
                <c:pt idx="6">
                  <c:v>2450</c:v>
                </c:pt>
                <c:pt idx="7">
                  <c:v>2450</c:v>
                </c:pt>
                <c:pt idx="8">
                  <c:v>2520</c:v>
                </c:pt>
                <c:pt idx="9">
                  <c:v>2450</c:v>
                </c:pt>
                <c:pt idx="10">
                  <c:v>2450</c:v>
                </c:pt>
                <c:pt idx="11">
                  <c:v>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44-4B34-90F2-586DADFCF2D2}"/>
            </c:ext>
          </c:extLst>
        </c:ser>
        <c:ser>
          <c:idx val="10"/>
          <c:order val="10"/>
          <c:tx>
            <c:strRef>
              <c:f>'IS 2024'!$C$22</c:f>
              <c:strCache>
                <c:ptCount val="1"/>
                <c:pt idx="0">
                  <c:v>Equipment 11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2024'!$F$22:$Q$22</c:f>
              <c:numCache>
                <c:formatCode>#,##0</c:formatCode>
                <c:ptCount val="12"/>
                <c:pt idx="0">
                  <c:v>2635</c:v>
                </c:pt>
                <c:pt idx="1">
                  <c:v>2635</c:v>
                </c:pt>
                <c:pt idx="2">
                  <c:v>2635</c:v>
                </c:pt>
                <c:pt idx="3">
                  <c:v>2635</c:v>
                </c:pt>
                <c:pt idx="4">
                  <c:v>2975</c:v>
                </c:pt>
                <c:pt idx="5">
                  <c:v>3060</c:v>
                </c:pt>
                <c:pt idx="6">
                  <c:v>2975</c:v>
                </c:pt>
                <c:pt idx="7">
                  <c:v>2975</c:v>
                </c:pt>
                <c:pt idx="8">
                  <c:v>2975</c:v>
                </c:pt>
                <c:pt idx="9">
                  <c:v>2975</c:v>
                </c:pt>
                <c:pt idx="10">
                  <c:v>2975</c:v>
                </c:pt>
                <c:pt idx="11">
                  <c:v>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44-4B34-90F2-586DADFCF2D2}"/>
            </c:ext>
          </c:extLst>
        </c:ser>
        <c:ser>
          <c:idx val="11"/>
          <c:order val="11"/>
          <c:tx>
            <c:strRef>
              <c:f>'IS 2024'!$C$23</c:f>
              <c:strCache>
                <c:ptCount val="1"/>
                <c:pt idx="0">
                  <c:v>Equipment 12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2024'!$F$23:$Q$23</c:f>
              <c:numCache>
                <c:formatCode>#,##0</c:formatCode>
                <c:ptCount val="12"/>
                <c:pt idx="0">
                  <c:v>3060</c:v>
                </c:pt>
                <c:pt idx="1">
                  <c:v>3060</c:v>
                </c:pt>
                <c:pt idx="2">
                  <c:v>3400</c:v>
                </c:pt>
                <c:pt idx="3">
                  <c:v>3485</c:v>
                </c:pt>
                <c:pt idx="4">
                  <c:v>3570</c:v>
                </c:pt>
                <c:pt idx="5">
                  <c:v>3655</c:v>
                </c:pt>
                <c:pt idx="6">
                  <c:v>3400</c:v>
                </c:pt>
                <c:pt idx="7">
                  <c:v>3400</c:v>
                </c:pt>
                <c:pt idx="8">
                  <c:v>3400</c:v>
                </c:pt>
                <c:pt idx="9">
                  <c:v>3400</c:v>
                </c:pt>
                <c:pt idx="10">
                  <c:v>3400</c:v>
                </c:pt>
                <c:pt idx="11">
                  <c:v>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E44-4B34-90F2-586DADFCF2D2}"/>
            </c:ext>
          </c:extLst>
        </c:ser>
        <c:ser>
          <c:idx val="12"/>
          <c:order val="12"/>
          <c:tx>
            <c:strRef>
              <c:f>'IS 2024'!$C$24</c:f>
              <c:strCache>
                <c:ptCount val="1"/>
                <c:pt idx="0">
                  <c:v>Equipment 13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2024'!$F$24:$Q$24</c:f>
              <c:numCache>
                <c:formatCode>#,##0</c:formatCode>
                <c:ptCount val="12"/>
                <c:pt idx="0">
                  <c:v>2610</c:v>
                </c:pt>
                <c:pt idx="1">
                  <c:v>2430</c:v>
                </c:pt>
                <c:pt idx="2">
                  <c:v>2610</c:v>
                </c:pt>
                <c:pt idx="3">
                  <c:v>2430</c:v>
                </c:pt>
                <c:pt idx="4">
                  <c:v>2430</c:v>
                </c:pt>
                <c:pt idx="5">
                  <c:v>2430</c:v>
                </c:pt>
                <c:pt idx="6">
                  <c:v>2430</c:v>
                </c:pt>
                <c:pt idx="7">
                  <c:v>2430</c:v>
                </c:pt>
                <c:pt idx="8">
                  <c:v>2430</c:v>
                </c:pt>
                <c:pt idx="9">
                  <c:v>2430</c:v>
                </c:pt>
                <c:pt idx="10">
                  <c:v>2430</c:v>
                </c:pt>
                <c:pt idx="11">
                  <c:v>2430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E44-4B34-90F2-586DADFCF2D2}"/>
            </c:ext>
          </c:extLst>
        </c:ser>
        <c:ser>
          <c:idx val="13"/>
          <c:order val="13"/>
          <c:tx>
            <c:strRef>
              <c:f>'IS 2024'!$C$25</c:f>
              <c:strCache>
                <c:ptCount val="1"/>
                <c:pt idx="0">
                  <c:v>Equipment 14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2024'!$F$25:$Q$25</c:f>
              <c:numCache>
                <c:formatCode>#,##0</c:formatCode>
                <c:ptCount val="12"/>
                <c:pt idx="0">
                  <c:v>3750</c:v>
                </c:pt>
                <c:pt idx="1">
                  <c:v>3875</c:v>
                </c:pt>
                <c:pt idx="2">
                  <c:v>4125</c:v>
                </c:pt>
                <c:pt idx="3">
                  <c:v>4125</c:v>
                </c:pt>
                <c:pt idx="4">
                  <c:v>4125</c:v>
                </c:pt>
                <c:pt idx="5">
                  <c:v>4125</c:v>
                </c:pt>
                <c:pt idx="6">
                  <c:v>4125</c:v>
                </c:pt>
                <c:pt idx="7">
                  <c:v>4125</c:v>
                </c:pt>
                <c:pt idx="8">
                  <c:v>4125</c:v>
                </c:pt>
                <c:pt idx="9">
                  <c:v>4125</c:v>
                </c:pt>
                <c:pt idx="10">
                  <c:v>4125</c:v>
                </c:pt>
                <c:pt idx="11">
                  <c:v>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E44-4B34-90F2-586DADFCF2D2}"/>
            </c:ext>
          </c:extLst>
        </c:ser>
        <c:ser>
          <c:idx val="14"/>
          <c:order val="14"/>
          <c:tx>
            <c:strRef>
              <c:f>'IS 2024'!$C$26</c:f>
              <c:strCache>
                <c:ptCount val="1"/>
                <c:pt idx="0">
                  <c:v>Equipment 15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2024'!$F$26:$Q$26</c:f>
              <c:numCache>
                <c:formatCode>#,##0</c:formatCode>
                <c:ptCount val="12"/>
                <c:pt idx="0">
                  <c:v>6975</c:v>
                </c:pt>
                <c:pt idx="1">
                  <c:v>6975</c:v>
                </c:pt>
                <c:pt idx="2">
                  <c:v>6975</c:v>
                </c:pt>
                <c:pt idx="3">
                  <c:v>6975</c:v>
                </c:pt>
                <c:pt idx="4">
                  <c:v>8100</c:v>
                </c:pt>
                <c:pt idx="5">
                  <c:v>8100</c:v>
                </c:pt>
                <c:pt idx="6">
                  <c:v>8100</c:v>
                </c:pt>
                <c:pt idx="7">
                  <c:v>8100</c:v>
                </c:pt>
                <c:pt idx="8">
                  <c:v>8100</c:v>
                </c:pt>
                <c:pt idx="9">
                  <c:v>8100</c:v>
                </c:pt>
                <c:pt idx="10">
                  <c:v>8100</c:v>
                </c:pt>
                <c:pt idx="11">
                  <c:v>8100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E44-4B34-90F2-586DADFCF2D2}"/>
            </c:ext>
          </c:extLst>
        </c:ser>
        <c:ser>
          <c:idx val="15"/>
          <c:order val="15"/>
          <c:tx>
            <c:strRef>
              <c:f>'IS 2024'!$C$27</c:f>
              <c:strCache>
                <c:ptCount val="1"/>
                <c:pt idx="0">
                  <c:v>Equipment 16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2024'!$F$27:$Q$27</c:f>
              <c:numCache>
                <c:formatCode>#,##0</c:formatCode>
                <c:ptCount val="12"/>
                <c:pt idx="0">
                  <c:v>1120</c:v>
                </c:pt>
                <c:pt idx="1">
                  <c:v>1160</c:v>
                </c:pt>
                <c:pt idx="2">
                  <c:v>1200</c:v>
                </c:pt>
                <c:pt idx="3">
                  <c:v>1240</c:v>
                </c:pt>
                <c:pt idx="4">
                  <c:v>1320</c:v>
                </c:pt>
                <c:pt idx="5">
                  <c:v>1320</c:v>
                </c:pt>
                <c:pt idx="6">
                  <c:v>1360</c:v>
                </c:pt>
                <c:pt idx="7">
                  <c:v>1320</c:v>
                </c:pt>
                <c:pt idx="8">
                  <c:v>1360</c:v>
                </c:pt>
                <c:pt idx="9">
                  <c:v>1320</c:v>
                </c:pt>
                <c:pt idx="10">
                  <c:v>1320</c:v>
                </c:pt>
                <c:pt idx="11">
                  <c:v>1360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E44-4B34-90F2-586DADFCF2D2}"/>
            </c:ext>
          </c:extLst>
        </c:ser>
        <c:ser>
          <c:idx val="16"/>
          <c:order val="16"/>
          <c:tx>
            <c:strRef>
              <c:f>'IS 2024'!$C$28</c:f>
              <c:strCache>
                <c:ptCount val="1"/>
                <c:pt idx="0">
                  <c:v>Equipment 17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2024'!$F$28:$Q$28</c:f>
              <c:numCache>
                <c:formatCode>#,##0</c:formatCode>
                <c:ptCount val="12"/>
                <c:pt idx="0">
                  <c:v>1170</c:v>
                </c:pt>
                <c:pt idx="1">
                  <c:v>1215</c:v>
                </c:pt>
                <c:pt idx="2">
                  <c:v>1440</c:v>
                </c:pt>
                <c:pt idx="3">
                  <c:v>1440</c:v>
                </c:pt>
                <c:pt idx="4">
                  <c:v>1485</c:v>
                </c:pt>
                <c:pt idx="5">
                  <c:v>1485</c:v>
                </c:pt>
                <c:pt idx="6">
                  <c:v>1485</c:v>
                </c:pt>
                <c:pt idx="7">
                  <c:v>1485</c:v>
                </c:pt>
                <c:pt idx="8">
                  <c:v>1530</c:v>
                </c:pt>
                <c:pt idx="9">
                  <c:v>1485</c:v>
                </c:pt>
                <c:pt idx="10">
                  <c:v>1485</c:v>
                </c:pt>
                <c:pt idx="11">
                  <c:v>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E44-4B34-90F2-586DADFCF2D2}"/>
            </c:ext>
          </c:extLst>
        </c:ser>
        <c:ser>
          <c:idx val="17"/>
          <c:order val="17"/>
          <c:tx>
            <c:strRef>
              <c:f>'IS 2024'!$C$29</c:f>
              <c:strCache>
                <c:ptCount val="1"/>
                <c:pt idx="0">
                  <c:v>Equipment 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2024'!$F$29:$Q$29</c:f>
              <c:numCache>
                <c:formatCode>#,##0</c:formatCode>
                <c:ptCount val="12"/>
                <c:pt idx="0">
                  <c:v>1305</c:v>
                </c:pt>
                <c:pt idx="1">
                  <c:v>1305</c:v>
                </c:pt>
                <c:pt idx="2">
                  <c:v>1305</c:v>
                </c:pt>
                <c:pt idx="3">
                  <c:v>1305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E44-4B34-90F2-586DADFCF2D2}"/>
            </c:ext>
          </c:extLst>
        </c:ser>
        <c:ser>
          <c:idx val="18"/>
          <c:order val="18"/>
          <c:tx>
            <c:strRef>
              <c:f>'IS 2024'!$C$30</c:f>
              <c:strCache>
                <c:ptCount val="1"/>
                <c:pt idx="0">
                  <c:v>Equipment 19</c:v>
                </c:pt>
              </c:strCache>
            </c:strRef>
          </c:tx>
          <c:spPr>
            <a:solidFill>
              <a:schemeClr val="accent1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2024'!$F$30:$Q$30</c:f>
              <c:numCache>
                <c:formatCode>#,##0</c:formatCode>
                <c:ptCount val="12"/>
                <c:pt idx="0">
                  <c:v>1595</c:v>
                </c:pt>
                <c:pt idx="1">
                  <c:v>1650</c:v>
                </c:pt>
                <c:pt idx="2">
                  <c:v>1650</c:v>
                </c:pt>
                <c:pt idx="3">
                  <c:v>1650</c:v>
                </c:pt>
                <c:pt idx="4">
                  <c:v>1705</c:v>
                </c:pt>
                <c:pt idx="5">
                  <c:v>1650</c:v>
                </c:pt>
                <c:pt idx="6">
                  <c:v>1705</c:v>
                </c:pt>
                <c:pt idx="7">
                  <c:v>1705</c:v>
                </c:pt>
                <c:pt idx="8">
                  <c:v>1705</c:v>
                </c:pt>
                <c:pt idx="9">
                  <c:v>1705</c:v>
                </c:pt>
                <c:pt idx="10">
                  <c:v>1760</c:v>
                </c:pt>
                <c:pt idx="11">
                  <c:v>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E44-4B34-90F2-586DADFCF2D2}"/>
            </c:ext>
          </c:extLst>
        </c:ser>
        <c:ser>
          <c:idx val="19"/>
          <c:order val="19"/>
          <c:tx>
            <c:strRef>
              <c:f>'IS 2024'!$C$31</c:f>
              <c:strCache>
                <c:ptCount val="1"/>
                <c:pt idx="0">
                  <c:v>Equipment 20</c:v>
                </c:pt>
              </c:strCache>
            </c:strRef>
          </c:tx>
          <c:spPr>
            <a:solidFill>
              <a:schemeClr val="accent2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2024'!$F$31:$Q$31</c:f>
              <c:numCache>
                <c:formatCode>#,##0</c:formatCode>
                <c:ptCount val="12"/>
                <c:pt idx="0">
                  <c:v>1485</c:v>
                </c:pt>
                <c:pt idx="1">
                  <c:v>1540</c:v>
                </c:pt>
                <c:pt idx="2">
                  <c:v>1760</c:v>
                </c:pt>
                <c:pt idx="3">
                  <c:v>1760</c:v>
                </c:pt>
                <c:pt idx="4">
                  <c:v>1760</c:v>
                </c:pt>
                <c:pt idx="5">
                  <c:v>1760</c:v>
                </c:pt>
                <c:pt idx="6">
                  <c:v>1705</c:v>
                </c:pt>
                <c:pt idx="7">
                  <c:v>1760</c:v>
                </c:pt>
                <c:pt idx="8">
                  <c:v>1705</c:v>
                </c:pt>
                <c:pt idx="9">
                  <c:v>1650</c:v>
                </c:pt>
                <c:pt idx="10">
                  <c:v>1760</c:v>
                </c:pt>
                <c:pt idx="11">
                  <c:v>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E44-4B34-90F2-586DADFCF2D2}"/>
            </c:ext>
          </c:extLst>
        </c:ser>
        <c:ser>
          <c:idx val="20"/>
          <c:order val="20"/>
          <c:tx>
            <c:strRef>
              <c:f>'IS 2024'!$C$32</c:f>
              <c:strCache>
                <c:ptCount val="1"/>
                <c:pt idx="0">
                  <c:v>Equipment 21</c:v>
                </c:pt>
              </c:strCache>
            </c:strRef>
          </c:tx>
          <c:spPr>
            <a:solidFill>
              <a:schemeClr val="accent3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2024'!$F$32:$Q$32</c:f>
              <c:numCache>
                <c:formatCode>#,##0</c:formatCode>
                <c:ptCount val="12"/>
                <c:pt idx="0">
                  <c:v>1860</c:v>
                </c:pt>
                <c:pt idx="1">
                  <c:v>1800</c:v>
                </c:pt>
                <c:pt idx="2">
                  <c:v>1800</c:v>
                </c:pt>
                <c:pt idx="3">
                  <c:v>1860</c:v>
                </c:pt>
                <c:pt idx="4">
                  <c:v>2160</c:v>
                </c:pt>
                <c:pt idx="5">
                  <c:v>2160</c:v>
                </c:pt>
                <c:pt idx="6">
                  <c:v>2160</c:v>
                </c:pt>
                <c:pt idx="7">
                  <c:v>2160</c:v>
                </c:pt>
                <c:pt idx="8">
                  <c:v>2160</c:v>
                </c:pt>
                <c:pt idx="9">
                  <c:v>2160</c:v>
                </c:pt>
                <c:pt idx="10">
                  <c:v>2160</c:v>
                </c:pt>
                <c:pt idx="11">
                  <c:v>2160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E44-4B34-90F2-586DADFCF2D2}"/>
            </c:ext>
          </c:extLst>
        </c:ser>
        <c:ser>
          <c:idx val="21"/>
          <c:order val="21"/>
          <c:tx>
            <c:strRef>
              <c:f>'IS 2024'!$C$33</c:f>
              <c:strCache>
                <c:ptCount val="1"/>
                <c:pt idx="0">
                  <c:v>Equipment 22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2024'!$F$33:$Q$33</c:f>
              <c:numCache>
                <c:formatCode>#,##0</c:formatCode>
                <c:ptCount val="12"/>
                <c:pt idx="0">
                  <c:v>1595</c:v>
                </c:pt>
                <c:pt idx="1">
                  <c:v>1595</c:v>
                </c:pt>
                <c:pt idx="2">
                  <c:v>1595</c:v>
                </c:pt>
                <c:pt idx="3">
                  <c:v>1650</c:v>
                </c:pt>
                <c:pt idx="4">
                  <c:v>1705</c:v>
                </c:pt>
                <c:pt idx="5">
                  <c:v>1760</c:v>
                </c:pt>
                <c:pt idx="6">
                  <c:v>1595</c:v>
                </c:pt>
                <c:pt idx="7">
                  <c:v>1595</c:v>
                </c:pt>
                <c:pt idx="8">
                  <c:v>1540</c:v>
                </c:pt>
                <c:pt idx="9">
                  <c:v>1595</c:v>
                </c:pt>
                <c:pt idx="10">
                  <c:v>1595</c:v>
                </c:pt>
                <c:pt idx="11">
                  <c:v>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E44-4B34-90F2-586DADFCF2D2}"/>
            </c:ext>
          </c:extLst>
        </c:ser>
        <c:ser>
          <c:idx val="22"/>
          <c:order val="22"/>
          <c:tx>
            <c:strRef>
              <c:f>'IS 2024'!$C$34</c:f>
              <c:strCache>
                <c:ptCount val="1"/>
                <c:pt idx="0">
                  <c:v>Equipment 23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2024'!$F$34:$Q$34</c:f>
              <c:numCache>
                <c:formatCode>#,##0</c:formatCode>
                <c:ptCount val="12"/>
                <c:pt idx="0">
                  <c:v>1820</c:v>
                </c:pt>
                <c:pt idx="1">
                  <c:v>1950</c:v>
                </c:pt>
                <c:pt idx="2">
                  <c:v>2080</c:v>
                </c:pt>
                <c:pt idx="3">
                  <c:v>2145</c:v>
                </c:pt>
                <c:pt idx="4">
                  <c:v>2145</c:v>
                </c:pt>
                <c:pt idx="5">
                  <c:v>2145</c:v>
                </c:pt>
                <c:pt idx="6">
                  <c:v>2145</c:v>
                </c:pt>
                <c:pt idx="7">
                  <c:v>2145</c:v>
                </c:pt>
                <c:pt idx="8">
                  <c:v>2145</c:v>
                </c:pt>
                <c:pt idx="9">
                  <c:v>2145</c:v>
                </c:pt>
                <c:pt idx="10">
                  <c:v>2210</c:v>
                </c:pt>
                <c:pt idx="11">
                  <c:v>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E44-4B34-90F2-586DADFCF2D2}"/>
            </c:ext>
          </c:extLst>
        </c:ser>
        <c:ser>
          <c:idx val="23"/>
          <c:order val="23"/>
          <c:tx>
            <c:strRef>
              <c:f>'IS 2024'!$C$35</c:f>
              <c:strCache>
                <c:ptCount val="1"/>
                <c:pt idx="0">
                  <c:v>Equipment 24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2024'!$F$35:$Q$35</c:f>
              <c:numCache>
                <c:formatCode>#,##0</c:formatCode>
                <c:ptCount val="12"/>
                <c:pt idx="0">
                  <c:v>2380</c:v>
                </c:pt>
                <c:pt idx="1">
                  <c:v>2380</c:v>
                </c:pt>
                <c:pt idx="2">
                  <c:v>2380</c:v>
                </c:pt>
                <c:pt idx="3">
                  <c:v>2380</c:v>
                </c:pt>
                <c:pt idx="4">
                  <c:v>2380</c:v>
                </c:pt>
                <c:pt idx="5">
                  <c:v>2380</c:v>
                </c:pt>
                <c:pt idx="6">
                  <c:v>2380</c:v>
                </c:pt>
                <c:pt idx="7">
                  <c:v>2380</c:v>
                </c:pt>
                <c:pt idx="8">
                  <c:v>2380</c:v>
                </c:pt>
                <c:pt idx="9">
                  <c:v>2380</c:v>
                </c:pt>
                <c:pt idx="10">
                  <c:v>2380</c:v>
                </c:pt>
                <c:pt idx="11">
                  <c:v>2380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E44-4B34-90F2-586DADFCF2D2}"/>
            </c:ext>
          </c:extLst>
        </c:ser>
        <c:ser>
          <c:idx val="24"/>
          <c:order val="24"/>
          <c:tx>
            <c:strRef>
              <c:f>'IS 2024'!$C$36</c:f>
              <c:strCache>
                <c:ptCount val="1"/>
                <c:pt idx="0">
                  <c:v>Equipment 25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2024'!$F$36:$Q$36</c:f>
              <c:numCache>
                <c:formatCode>#,##0</c:formatCode>
                <c:ptCount val="12"/>
                <c:pt idx="0">
                  <c:v>2450</c:v>
                </c:pt>
                <c:pt idx="1">
                  <c:v>2450</c:v>
                </c:pt>
                <c:pt idx="2">
                  <c:v>2450</c:v>
                </c:pt>
                <c:pt idx="3">
                  <c:v>2450</c:v>
                </c:pt>
                <c:pt idx="4">
                  <c:v>2450</c:v>
                </c:pt>
                <c:pt idx="5">
                  <c:v>2450</c:v>
                </c:pt>
                <c:pt idx="6">
                  <c:v>2450</c:v>
                </c:pt>
                <c:pt idx="7">
                  <c:v>2450</c:v>
                </c:pt>
                <c:pt idx="8">
                  <c:v>2520</c:v>
                </c:pt>
                <c:pt idx="9">
                  <c:v>2450</c:v>
                </c:pt>
                <c:pt idx="10">
                  <c:v>2450</c:v>
                </c:pt>
                <c:pt idx="11">
                  <c:v>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E44-4B34-90F2-586DADFCF2D2}"/>
            </c:ext>
          </c:extLst>
        </c:ser>
        <c:ser>
          <c:idx val="25"/>
          <c:order val="25"/>
          <c:tx>
            <c:strRef>
              <c:f>'IS 2024'!$C$37</c:f>
              <c:strCache>
                <c:ptCount val="1"/>
                <c:pt idx="0">
                  <c:v>Equipment 26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2024'!$F$37:$Q$37</c:f>
              <c:numCache>
                <c:formatCode>#,##0</c:formatCode>
                <c:ptCount val="12"/>
                <c:pt idx="0">
                  <c:v>2635</c:v>
                </c:pt>
                <c:pt idx="1">
                  <c:v>2635</c:v>
                </c:pt>
                <c:pt idx="2">
                  <c:v>2635</c:v>
                </c:pt>
                <c:pt idx="3">
                  <c:v>2635</c:v>
                </c:pt>
                <c:pt idx="4">
                  <c:v>2975</c:v>
                </c:pt>
                <c:pt idx="5">
                  <c:v>3060</c:v>
                </c:pt>
                <c:pt idx="6">
                  <c:v>2975</c:v>
                </c:pt>
                <c:pt idx="7">
                  <c:v>2975</c:v>
                </c:pt>
                <c:pt idx="8">
                  <c:v>2975</c:v>
                </c:pt>
                <c:pt idx="9">
                  <c:v>2975</c:v>
                </c:pt>
                <c:pt idx="10">
                  <c:v>2975</c:v>
                </c:pt>
                <c:pt idx="11">
                  <c:v>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E44-4B34-90F2-586DADFCF2D2}"/>
            </c:ext>
          </c:extLst>
        </c:ser>
        <c:ser>
          <c:idx val="26"/>
          <c:order val="26"/>
          <c:tx>
            <c:strRef>
              <c:f>'IS 2024'!$C$38</c:f>
              <c:strCache>
                <c:ptCount val="1"/>
                <c:pt idx="0">
                  <c:v>Equipment 27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2024'!$F$38:$Q$38</c:f>
              <c:numCache>
                <c:formatCode>#,##0</c:formatCode>
                <c:ptCount val="12"/>
                <c:pt idx="0">
                  <c:v>3060</c:v>
                </c:pt>
                <c:pt idx="1">
                  <c:v>3060</c:v>
                </c:pt>
                <c:pt idx="2">
                  <c:v>3400</c:v>
                </c:pt>
                <c:pt idx="3">
                  <c:v>3485</c:v>
                </c:pt>
                <c:pt idx="4">
                  <c:v>3570</c:v>
                </c:pt>
                <c:pt idx="5">
                  <c:v>3655</c:v>
                </c:pt>
                <c:pt idx="6">
                  <c:v>3400</c:v>
                </c:pt>
                <c:pt idx="7">
                  <c:v>3400</c:v>
                </c:pt>
                <c:pt idx="8">
                  <c:v>3400</c:v>
                </c:pt>
                <c:pt idx="9">
                  <c:v>3400</c:v>
                </c:pt>
                <c:pt idx="10">
                  <c:v>3400</c:v>
                </c:pt>
                <c:pt idx="11">
                  <c:v>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E44-4B34-90F2-586DADFCF2D2}"/>
            </c:ext>
          </c:extLst>
        </c:ser>
        <c:ser>
          <c:idx val="27"/>
          <c:order val="27"/>
          <c:tx>
            <c:strRef>
              <c:f>'IS 2024'!$C$39</c:f>
              <c:strCache>
                <c:ptCount val="1"/>
                <c:pt idx="0">
                  <c:v>Equipment 28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2024'!$F$39:$Q$39</c:f>
              <c:numCache>
                <c:formatCode>#,##0</c:formatCode>
                <c:ptCount val="12"/>
                <c:pt idx="0">
                  <c:v>2610</c:v>
                </c:pt>
                <c:pt idx="1">
                  <c:v>2430</c:v>
                </c:pt>
                <c:pt idx="2">
                  <c:v>2610</c:v>
                </c:pt>
                <c:pt idx="3">
                  <c:v>2430</c:v>
                </c:pt>
                <c:pt idx="4">
                  <c:v>2430</c:v>
                </c:pt>
                <c:pt idx="5">
                  <c:v>2430</c:v>
                </c:pt>
                <c:pt idx="6">
                  <c:v>2430</c:v>
                </c:pt>
                <c:pt idx="7">
                  <c:v>2430</c:v>
                </c:pt>
                <c:pt idx="8">
                  <c:v>2430</c:v>
                </c:pt>
                <c:pt idx="9">
                  <c:v>2430</c:v>
                </c:pt>
                <c:pt idx="10">
                  <c:v>2430</c:v>
                </c:pt>
                <c:pt idx="11">
                  <c:v>2430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E44-4B34-90F2-586DADFCF2D2}"/>
            </c:ext>
          </c:extLst>
        </c:ser>
        <c:ser>
          <c:idx val="28"/>
          <c:order val="28"/>
          <c:tx>
            <c:strRef>
              <c:f>'IS 2024'!$C$40</c:f>
              <c:strCache>
                <c:ptCount val="1"/>
                <c:pt idx="0">
                  <c:v>Equipment 29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2024'!$F$40:$Q$40</c:f>
              <c:numCache>
                <c:formatCode>#,##0</c:formatCode>
                <c:ptCount val="12"/>
                <c:pt idx="0">
                  <c:v>3750</c:v>
                </c:pt>
                <c:pt idx="1">
                  <c:v>3875</c:v>
                </c:pt>
                <c:pt idx="2">
                  <c:v>4125</c:v>
                </c:pt>
                <c:pt idx="3">
                  <c:v>4125</c:v>
                </c:pt>
                <c:pt idx="4">
                  <c:v>4125</c:v>
                </c:pt>
                <c:pt idx="5">
                  <c:v>4125</c:v>
                </c:pt>
                <c:pt idx="6">
                  <c:v>4125</c:v>
                </c:pt>
                <c:pt idx="7">
                  <c:v>4125</c:v>
                </c:pt>
                <c:pt idx="8">
                  <c:v>4125</c:v>
                </c:pt>
                <c:pt idx="9">
                  <c:v>4125</c:v>
                </c:pt>
                <c:pt idx="10">
                  <c:v>4125</c:v>
                </c:pt>
                <c:pt idx="11">
                  <c:v>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E44-4B34-90F2-586DADFCF2D2}"/>
            </c:ext>
          </c:extLst>
        </c:ser>
        <c:ser>
          <c:idx val="29"/>
          <c:order val="29"/>
          <c:tx>
            <c:strRef>
              <c:f>'IS 2024'!$C$41</c:f>
              <c:strCache>
                <c:ptCount val="1"/>
                <c:pt idx="0">
                  <c:v>Equipment 30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2024'!$F$41:$Q$41</c:f>
              <c:numCache>
                <c:formatCode>#,##0</c:formatCode>
                <c:ptCount val="12"/>
                <c:pt idx="0">
                  <c:v>6975</c:v>
                </c:pt>
                <c:pt idx="1">
                  <c:v>6975</c:v>
                </c:pt>
                <c:pt idx="2">
                  <c:v>6975</c:v>
                </c:pt>
                <c:pt idx="3">
                  <c:v>6975</c:v>
                </c:pt>
                <c:pt idx="4">
                  <c:v>8100</c:v>
                </c:pt>
                <c:pt idx="5">
                  <c:v>8100</c:v>
                </c:pt>
                <c:pt idx="6">
                  <c:v>8100</c:v>
                </c:pt>
                <c:pt idx="7">
                  <c:v>8100</c:v>
                </c:pt>
                <c:pt idx="8">
                  <c:v>8100</c:v>
                </c:pt>
                <c:pt idx="9">
                  <c:v>8100</c:v>
                </c:pt>
                <c:pt idx="10">
                  <c:v>8100</c:v>
                </c:pt>
                <c:pt idx="11">
                  <c:v>8100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E44-4B34-90F2-586DADFCF2D2}"/>
            </c:ext>
          </c:extLst>
        </c:ser>
        <c:ser>
          <c:idx val="30"/>
          <c:order val="30"/>
          <c:tx>
            <c:strRef>
              <c:f>'IS 2024'!$C$42</c:f>
              <c:strCache>
                <c:ptCount val="1"/>
                <c:pt idx="0">
                  <c:v>Equipment 31</c:v>
                </c:pt>
              </c:strCache>
            </c:strRef>
          </c:tx>
          <c:spPr>
            <a:solidFill>
              <a:schemeClr val="accent1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2024'!$F$42:$Q$42</c:f>
              <c:numCache>
                <c:formatCode>#,##0</c:formatCode>
                <c:ptCount val="12"/>
                <c:pt idx="0">
                  <c:v>2610</c:v>
                </c:pt>
                <c:pt idx="1">
                  <c:v>2430</c:v>
                </c:pt>
                <c:pt idx="2">
                  <c:v>2610</c:v>
                </c:pt>
                <c:pt idx="3">
                  <c:v>2430</c:v>
                </c:pt>
                <c:pt idx="4">
                  <c:v>2430</c:v>
                </c:pt>
                <c:pt idx="5">
                  <c:v>2430</c:v>
                </c:pt>
                <c:pt idx="6">
                  <c:v>2430</c:v>
                </c:pt>
                <c:pt idx="7">
                  <c:v>2430</c:v>
                </c:pt>
                <c:pt idx="8">
                  <c:v>2430</c:v>
                </c:pt>
                <c:pt idx="9">
                  <c:v>2430</c:v>
                </c:pt>
                <c:pt idx="10">
                  <c:v>2430</c:v>
                </c:pt>
                <c:pt idx="11">
                  <c:v>2430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44-4B34-90F2-586DADFCF2D2}"/>
            </c:ext>
          </c:extLst>
        </c:ser>
        <c:ser>
          <c:idx val="31"/>
          <c:order val="31"/>
          <c:tx>
            <c:strRef>
              <c:f>'IS 2024'!$C$43</c:f>
              <c:strCache>
                <c:ptCount val="1"/>
                <c:pt idx="0">
                  <c:v>Equipment 32</c:v>
                </c:pt>
              </c:strCache>
            </c:strRef>
          </c:tx>
          <c:spPr>
            <a:solidFill>
              <a:schemeClr val="accent2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2024'!$F$43:$Q$43</c:f>
              <c:numCache>
                <c:formatCode>#,##0</c:formatCode>
                <c:ptCount val="12"/>
                <c:pt idx="0">
                  <c:v>3750</c:v>
                </c:pt>
                <c:pt idx="1">
                  <c:v>3875</c:v>
                </c:pt>
                <c:pt idx="2">
                  <c:v>4125</c:v>
                </c:pt>
                <c:pt idx="3">
                  <c:v>4125</c:v>
                </c:pt>
                <c:pt idx="4">
                  <c:v>4125</c:v>
                </c:pt>
                <c:pt idx="5">
                  <c:v>4125</c:v>
                </c:pt>
                <c:pt idx="6">
                  <c:v>4125</c:v>
                </c:pt>
                <c:pt idx="7">
                  <c:v>4125</c:v>
                </c:pt>
                <c:pt idx="8">
                  <c:v>4125</c:v>
                </c:pt>
                <c:pt idx="9">
                  <c:v>4125</c:v>
                </c:pt>
                <c:pt idx="10">
                  <c:v>4125</c:v>
                </c:pt>
                <c:pt idx="11">
                  <c:v>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E44-4B34-90F2-586DADFCF2D2}"/>
            </c:ext>
          </c:extLst>
        </c:ser>
        <c:ser>
          <c:idx val="32"/>
          <c:order val="32"/>
          <c:tx>
            <c:strRef>
              <c:f>'IS 2024'!$C$44</c:f>
              <c:strCache>
                <c:ptCount val="1"/>
                <c:pt idx="0">
                  <c:v>Equipment 33</c:v>
                </c:pt>
              </c:strCache>
            </c:strRef>
          </c:tx>
          <c:spPr>
            <a:solidFill>
              <a:schemeClr val="accent3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'IS 2024'!$F$44:$Q$44</c:f>
              <c:numCache>
                <c:formatCode>#,##0</c:formatCode>
                <c:ptCount val="12"/>
                <c:pt idx="0">
                  <c:v>6975</c:v>
                </c:pt>
                <c:pt idx="1">
                  <c:v>6975</c:v>
                </c:pt>
                <c:pt idx="2">
                  <c:v>6975</c:v>
                </c:pt>
                <c:pt idx="3">
                  <c:v>6975</c:v>
                </c:pt>
                <c:pt idx="4">
                  <c:v>8100</c:v>
                </c:pt>
                <c:pt idx="5">
                  <c:v>8100</c:v>
                </c:pt>
                <c:pt idx="6">
                  <c:v>8100</c:v>
                </c:pt>
                <c:pt idx="7">
                  <c:v>8100</c:v>
                </c:pt>
                <c:pt idx="8">
                  <c:v>8100</c:v>
                </c:pt>
                <c:pt idx="9">
                  <c:v>8100</c:v>
                </c:pt>
                <c:pt idx="10">
                  <c:v>8100</c:v>
                </c:pt>
                <c:pt idx="11">
                  <c:v>8100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E44-4B34-90F2-586DADFCF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489026239"/>
        <c:axId val="489030559"/>
      </c:barChart>
      <c:catAx>
        <c:axId val="48902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030559"/>
        <c:crosses val="autoZero"/>
        <c:auto val="1"/>
        <c:lblAlgn val="ctr"/>
        <c:lblOffset val="100"/>
        <c:noMultiLvlLbl val="0"/>
      </c:catAx>
      <c:valAx>
        <c:axId val="48903055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8902623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2025 Revenues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'IS 2025'!$C$12</c:f>
              <c:strCache>
                <c:ptCount val="1"/>
                <c:pt idx="0">
                  <c:v>Equipment 1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2025'!$F$12:$Q$12</c:f>
              <c:numCache>
                <c:formatCode>#,##0</c:formatCode>
                <c:ptCount val="12"/>
                <c:pt idx="0">
                  <c:v>1240</c:v>
                </c:pt>
                <c:pt idx="1">
                  <c:v>1280</c:v>
                </c:pt>
                <c:pt idx="2">
                  <c:v>1240</c:v>
                </c:pt>
                <c:pt idx="3">
                  <c:v>1280</c:v>
                </c:pt>
                <c:pt idx="4">
                  <c:v>1320</c:v>
                </c:pt>
                <c:pt idx="5">
                  <c:v>1360</c:v>
                </c:pt>
                <c:pt idx="6">
                  <c:v>1320</c:v>
                </c:pt>
                <c:pt idx="7">
                  <c:v>1320</c:v>
                </c:pt>
                <c:pt idx="8">
                  <c:v>1320</c:v>
                </c:pt>
                <c:pt idx="9">
                  <c:v>1320</c:v>
                </c:pt>
                <c:pt idx="10">
                  <c:v>1320</c:v>
                </c:pt>
                <c:pt idx="11">
                  <c:v>1320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2-4BB3-BC4B-45D53398F75F}"/>
            </c:ext>
          </c:extLst>
        </c:ser>
        <c:ser>
          <c:idx val="1"/>
          <c:order val="1"/>
          <c:tx>
            <c:strRef>
              <c:f>'IS 2025'!$C$13</c:f>
              <c:strCache>
                <c:ptCount val="1"/>
                <c:pt idx="0">
                  <c:v>Equipment 2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2025'!$F$13:$Q$13</c:f>
              <c:numCache>
                <c:formatCode>#,##0</c:formatCode>
                <c:ptCount val="12"/>
                <c:pt idx="0">
                  <c:v>1395</c:v>
                </c:pt>
                <c:pt idx="1">
                  <c:v>1440</c:v>
                </c:pt>
                <c:pt idx="2">
                  <c:v>1395</c:v>
                </c:pt>
                <c:pt idx="3">
                  <c:v>1395</c:v>
                </c:pt>
                <c:pt idx="4">
                  <c:v>1485</c:v>
                </c:pt>
                <c:pt idx="5">
                  <c:v>1485</c:v>
                </c:pt>
                <c:pt idx="6">
                  <c:v>1485</c:v>
                </c:pt>
                <c:pt idx="7">
                  <c:v>1485</c:v>
                </c:pt>
                <c:pt idx="8">
                  <c:v>1485</c:v>
                </c:pt>
                <c:pt idx="9">
                  <c:v>1485</c:v>
                </c:pt>
                <c:pt idx="10">
                  <c:v>1485</c:v>
                </c:pt>
                <c:pt idx="11">
                  <c:v>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C2-4BB3-BC4B-45D53398F75F}"/>
            </c:ext>
          </c:extLst>
        </c:ser>
        <c:ser>
          <c:idx val="2"/>
          <c:order val="2"/>
          <c:tx>
            <c:strRef>
              <c:f>'IS 2025'!$C$14</c:f>
              <c:strCache>
                <c:ptCount val="1"/>
                <c:pt idx="0">
                  <c:v>Equipment 3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2025'!$F$14:$Q$14</c:f>
              <c:numCache>
                <c:formatCode>#,##0</c:formatCode>
                <c:ptCount val="12"/>
                <c:pt idx="0">
                  <c:v>1530</c:v>
                </c:pt>
                <c:pt idx="1">
                  <c:v>1530</c:v>
                </c:pt>
                <c:pt idx="2">
                  <c:v>1305</c:v>
                </c:pt>
                <c:pt idx="3">
                  <c:v>1305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C2-4BB3-BC4B-45D53398F75F}"/>
            </c:ext>
          </c:extLst>
        </c:ser>
        <c:ser>
          <c:idx val="3"/>
          <c:order val="3"/>
          <c:tx>
            <c:strRef>
              <c:f>'IS 2025'!$C$15</c:f>
              <c:strCache>
                <c:ptCount val="1"/>
                <c:pt idx="0">
                  <c:v>Equipment 4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2025'!$F$15:$Q$15</c:f>
              <c:numCache>
                <c:formatCode>#,##0</c:formatCode>
                <c:ptCount val="12"/>
                <c:pt idx="0">
                  <c:v>1650</c:v>
                </c:pt>
                <c:pt idx="1">
                  <c:v>1705</c:v>
                </c:pt>
                <c:pt idx="2">
                  <c:v>1650</c:v>
                </c:pt>
                <c:pt idx="3">
                  <c:v>1650</c:v>
                </c:pt>
                <c:pt idx="4">
                  <c:v>1705</c:v>
                </c:pt>
                <c:pt idx="5">
                  <c:v>1650</c:v>
                </c:pt>
                <c:pt idx="6">
                  <c:v>1705</c:v>
                </c:pt>
                <c:pt idx="7">
                  <c:v>1815</c:v>
                </c:pt>
                <c:pt idx="8">
                  <c:v>1650</c:v>
                </c:pt>
                <c:pt idx="9">
                  <c:v>1760</c:v>
                </c:pt>
                <c:pt idx="10">
                  <c:v>1705</c:v>
                </c:pt>
                <c:pt idx="11">
                  <c:v>1760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C2-4BB3-BC4B-45D53398F75F}"/>
            </c:ext>
          </c:extLst>
        </c:ser>
        <c:ser>
          <c:idx val="4"/>
          <c:order val="4"/>
          <c:tx>
            <c:strRef>
              <c:f>'IS 2025'!$C$16</c:f>
              <c:strCache>
                <c:ptCount val="1"/>
                <c:pt idx="0">
                  <c:v>Equipment 5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2025'!$F$16:$Q$16</c:f>
              <c:numCache>
                <c:formatCode>#,##0</c:formatCode>
                <c:ptCount val="12"/>
                <c:pt idx="0">
                  <c:v>1705</c:v>
                </c:pt>
                <c:pt idx="1">
                  <c:v>1705</c:v>
                </c:pt>
                <c:pt idx="2">
                  <c:v>1705</c:v>
                </c:pt>
                <c:pt idx="3">
                  <c:v>1705</c:v>
                </c:pt>
                <c:pt idx="4">
                  <c:v>1705</c:v>
                </c:pt>
                <c:pt idx="5">
                  <c:v>1705</c:v>
                </c:pt>
                <c:pt idx="6">
                  <c:v>1705</c:v>
                </c:pt>
                <c:pt idx="7">
                  <c:v>1815</c:v>
                </c:pt>
                <c:pt idx="8">
                  <c:v>1815</c:v>
                </c:pt>
                <c:pt idx="9">
                  <c:v>1815</c:v>
                </c:pt>
                <c:pt idx="10">
                  <c:v>1815</c:v>
                </c:pt>
                <c:pt idx="11">
                  <c:v>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C2-4BB3-BC4B-45D53398F75F}"/>
            </c:ext>
          </c:extLst>
        </c:ser>
        <c:ser>
          <c:idx val="5"/>
          <c:order val="5"/>
          <c:tx>
            <c:strRef>
              <c:f>'IS 2025'!$C$17</c:f>
              <c:strCache>
                <c:ptCount val="1"/>
                <c:pt idx="0">
                  <c:v>Equipment 6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2025'!$F$17:$Q$17</c:f>
              <c:numCache>
                <c:formatCode>#,##0</c:formatCode>
                <c:ptCount val="12"/>
                <c:pt idx="0">
                  <c:v>2160</c:v>
                </c:pt>
                <c:pt idx="1">
                  <c:v>2160</c:v>
                </c:pt>
                <c:pt idx="2">
                  <c:v>1860</c:v>
                </c:pt>
                <c:pt idx="3">
                  <c:v>1800</c:v>
                </c:pt>
                <c:pt idx="4">
                  <c:v>2160</c:v>
                </c:pt>
                <c:pt idx="5">
                  <c:v>2160</c:v>
                </c:pt>
                <c:pt idx="6">
                  <c:v>2100</c:v>
                </c:pt>
                <c:pt idx="7">
                  <c:v>2160</c:v>
                </c:pt>
                <c:pt idx="8">
                  <c:v>2160</c:v>
                </c:pt>
                <c:pt idx="9">
                  <c:v>2160</c:v>
                </c:pt>
                <c:pt idx="10">
                  <c:v>2160</c:v>
                </c:pt>
                <c:pt idx="11">
                  <c:v>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C2-4BB3-BC4B-45D53398F75F}"/>
            </c:ext>
          </c:extLst>
        </c:ser>
        <c:ser>
          <c:idx val="6"/>
          <c:order val="6"/>
          <c:tx>
            <c:strRef>
              <c:f>'IS 2025'!$C$18</c:f>
              <c:strCache>
                <c:ptCount val="1"/>
                <c:pt idx="0">
                  <c:v>Equipment 7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2025'!$F$18:$Q$18</c:f>
              <c:numCache>
                <c:formatCode>#,##0</c:formatCode>
                <c:ptCount val="12"/>
                <c:pt idx="0">
                  <c:v>1595</c:v>
                </c:pt>
                <c:pt idx="1">
                  <c:v>1595</c:v>
                </c:pt>
                <c:pt idx="2">
                  <c:v>1595</c:v>
                </c:pt>
                <c:pt idx="3">
                  <c:v>1705</c:v>
                </c:pt>
                <c:pt idx="4">
                  <c:v>1595</c:v>
                </c:pt>
                <c:pt idx="5">
                  <c:v>1595</c:v>
                </c:pt>
                <c:pt idx="6">
                  <c:v>1760</c:v>
                </c:pt>
                <c:pt idx="7">
                  <c:v>1650</c:v>
                </c:pt>
                <c:pt idx="8">
                  <c:v>1650</c:v>
                </c:pt>
                <c:pt idx="9">
                  <c:v>1650</c:v>
                </c:pt>
                <c:pt idx="10">
                  <c:v>1815</c:v>
                </c:pt>
                <c:pt idx="11">
                  <c:v>1870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C2-4BB3-BC4B-45D53398F75F}"/>
            </c:ext>
          </c:extLst>
        </c:ser>
        <c:ser>
          <c:idx val="7"/>
          <c:order val="7"/>
          <c:tx>
            <c:strRef>
              <c:f>'IS 2025'!$C$19</c:f>
              <c:strCache>
                <c:ptCount val="1"/>
                <c:pt idx="0">
                  <c:v>Equipment 8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2025'!$F$19:$Q$19</c:f>
              <c:numCache>
                <c:formatCode>#,##0</c:formatCode>
                <c:ptCount val="12"/>
                <c:pt idx="0">
                  <c:v>2145</c:v>
                </c:pt>
                <c:pt idx="1">
                  <c:v>2145</c:v>
                </c:pt>
                <c:pt idx="2">
                  <c:v>2145</c:v>
                </c:pt>
                <c:pt idx="3">
                  <c:v>2145</c:v>
                </c:pt>
                <c:pt idx="4">
                  <c:v>1885</c:v>
                </c:pt>
                <c:pt idx="5">
                  <c:v>2145</c:v>
                </c:pt>
                <c:pt idx="6">
                  <c:v>2210</c:v>
                </c:pt>
                <c:pt idx="7">
                  <c:v>2145</c:v>
                </c:pt>
                <c:pt idx="8">
                  <c:v>2145</c:v>
                </c:pt>
                <c:pt idx="9">
                  <c:v>2210</c:v>
                </c:pt>
                <c:pt idx="10">
                  <c:v>2145</c:v>
                </c:pt>
                <c:pt idx="11">
                  <c:v>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DC2-4BB3-BC4B-45D53398F75F}"/>
            </c:ext>
          </c:extLst>
        </c:ser>
        <c:ser>
          <c:idx val="8"/>
          <c:order val="8"/>
          <c:tx>
            <c:strRef>
              <c:f>'IS 2025'!$C$20</c:f>
              <c:strCache>
                <c:ptCount val="1"/>
                <c:pt idx="0">
                  <c:v>Equipment 9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2025'!$F$20:$Q$20</c:f>
              <c:numCache>
                <c:formatCode>#,##0</c:formatCode>
                <c:ptCount val="12"/>
                <c:pt idx="0">
                  <c:v>2380</c:v>
                </c:pt>
                <c:pt idx="1">
                  <c:v>2380</c:v>
                </c:pt>
                <c:pt idx="2">
                  <c:v>2380</c:v>
                </c:pt>
                <c:pt idx="3">
                  <c:v>2380</c:v>
                </c:pt>
                <c:pt idx="4">
                  <c:v>2380</c:v>
                </c:pt>
                <c:pt idx="5">
                  <c:v>2380</c:v>
                </c:pt>
                <c:pt idx="6">
                  <c:v>2380</c:v>
                </c:pt>
                <c:pt idx="7">
                  <c:v>2310</c:v>
                </c:pt>
                <c:pt idx="8">
                  <c:v>2380</c:v>
                </c:pt>
                <c:pt idx="9">
                  <c:v>2380</c:v>
                </c:pt>
                <c:pt idx="10">
                  <c:v>2380</c:v>
                </c:pt>
                <c:pt idx="11">
                  <c:v>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C2-4BB3-BC4B-45D53398F75F}"/>
            </c:ext>
          </c:extLst>
        </c:ser>
        <c:ser>
          <c:idx val="9"/>
          <c:order val="9"/>
          <c:tx>
            <c:strRef>
              <c:f>'IS 2025'!$C$21</c:f>
              <c:strCache>
                <c:ptCount val="1"/>
                <c:pt idx="0">
                  <c:v>Equipment 10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2025'!$F$21:$Q$21</c:f>
              <c:numCache>
                <c:formatCode>#,##0</c:formatCode>
                <c:ptCount val="12"/>
                <c:pt idx="0">
                  <c:v>2450</c:v>
                </c:pt>
                <c:pt idx="1">
                  <c:v>2450</c:v>
                </c:pt>
                <c:pt idx="2">
                  <c:v>2450</c:v>
                </c:pt>
                <c:pt idx="3">
                  <c:v>2450</c:v>
                </c:pt>
                <c:pt idx="4">
                  <c:v>2450</c:v>
                </c:pt>
                <c:pt idx="5">
                  <c:v>2450</c:v>
                </c:pt>
                <c:pt idx="6">
                  <c:v>2310</c:v>
                </c:pt>
                <c:pt idx="7">
                  <c:v>2450</c:v>
                </c:pt>
                <c:pt idx="8">
                  <c:v>2450</c:v>
                </c:pt>
                <c:pt idx="9">
                  <c:v>2450</c:v>
                </c:pt>
                <c:pt idx="10">
                  <c:v>2450</c:v>
                </c:pt>
                <c:pt idx="11">
                  <c:v>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DC2-4BB3-BC4B-45D53398F75F}"/>
            </c:ext>
          </c:extLst>
        </c:ser>
        <c:ser>
          <c:idx val="10"/>
          <c:order val="10"/>
          <c:tx>
            <c:strRef>
              <c:f>'IS 2025'!$C$22</c:f>
              <c:strCache>
                <c:ptCount val="1"/>
                <c:pt idx="0">
                  <c:v>Equipment 11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2025'!$F$22:$Q$22</c:f>
              <c:numCache>
                <c:formatCode>#,##0</c:formatCode>
                <c:ptCount val="12"/>
                <c:pt idx="0">
                  <c:v>2975</c:v>
                </c:pt>
                <c:pt idx="1">
                  <c:v>2975</c:v>
                </c:pt>
                <c:pt idx="2">
                  <c:v>2635</c:v>
                </c:pt>
                <c:pt idx="3">
                  <c:v>2635</c:v>
                </c:pt>
                <c:pt idx="4">
                  <c:v>2975</c:v>
                </c:pt>
                <c:pt idx="5">
                  <c:v>2975</c:v>
                </c:pt>
                <c:pt idx="6">
                  <c:v>2975</c:v>
                </c:pt>
                <c:pt idx="7">
                  <c:v>2975</c:v>
                </c:pt>
                <c:pt idx="8">
                  <c:v>2975</c:v>
                </c:pt>
                <c:pt idx="9">
                  <c:v>2975</c:v>
                </c:pt>
                <c:pt idx="10">
                  <c:v>2975</c:v>
                </c:pt>
                <c:pt idx="11">
                  <c:v>2975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DC2-4BB3-BC4B-45D53398F75F}"/>
            </c:ext>
          </c:extLst>
        </c:ser>
        <c:ser>
          <c:idx val="11"/>
          <c:order val="11"/>
          <c:tx>
            <c:strRef>
              <c:f>'IS 2025'!$C$23</c:f>
              <c:strCache>
                <c:ptCount val="1"/>
                <c:pt idx="0">
                  <c:v>Equipment 12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2025'!$F$23:$Q$23</c:f>
              <c:numCache>
                <c:formatCode>#,##0</c:formatCode>
                <c:ptCount val="12"/>
                <c:pt idx="0">
                  <c:v>3400</c:v>
                </c:pt>
                <c:pt idx="1">
                  <c:v>3400</c:v>
                </c:pt>
                <c:pt idx="2">
                  <c:v>3400</c:v>
                </c:pt>
                <c:pt idx="3">
                  <c:v>3315</c:v>
                </c:pt>
                <c:pt idx="4">
                  <c:v>3400</c:v>
                </c:pt>
                <c:pt idx="5">
                  <c:v>3485</c:v>
                </c:pt>
                <c:pt idx="6">
                  <c:v>3400</c:v>
                </c:pt>
                <c:pt idx="7">
                  <c:v>3400</c:v>
                </c:pt>
                <c:pt idx="8">
                  <c:v>3400</c:v>
                </c:pt>
                <c:pt idx="9">
                  <c:v>3400</c:v>
                </c:pt>
                <c:pt idx="10">
                  <c:v>3400</c:v>
                </c:pt>
                <c:pt idx="11">
                  <c:v>3315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DC2-4BB3-BC4B-45D53398F75F}"/>
            </c:ext>
          </c:extLst>
        </c:ser>
        <c:ser>
          <c:idx val="12"/>
          <c:order val="12"/>
          <c:tx>
            <c:strRef>
              <c:f>'IS 2025'!$C$24</c:f>
              <c:strCache>
                <c:ptCount val="1"/>
                <c:pt idx="0">
                  <c:v>Equipment 13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2025'!$F$24:$Q$24</c:f>
              <c:numCache>
                <c:formatCode>#,##0</c:formatCode>
                <c:ptCount val="12"/>
                <c:pt idx="0">
                  <c:v>2430</c:v>
                </c:pt>
                <c:pt idx="1">
                  <c:v>2430</c:v>
                </c:pt>
                <c:pt idx="2">
                  <c:v>2430</c:v>
                </c:pt>
                <c:pt idx="3">
                  <c:v>2430</c:v>
                </c:pt>
                <c:pt idx="4">
                  <c:v>2430</c:v>
                </c:pt>
                <c:pt idx="5">
                  <c:v>2430</c:v>
                </c:pt>
                <c:pt idx="6">
                  <c:v>2430</c:v>
                </c:pt>
                <c:pt idx="7">
                  <c:v>3060</c:v>
                </c:pt>
                <c:pt idx="8">
                  <c:v>2430</c:v>
                </c:pt>
                <c:pt idx="9">
                  <c:v>3240</c:v>
                </c:pt>
                <c:pt idx="10">
                  <c:v>2790</c:v>
                </c:pt>
                <c:pt idx="11">
                  <c:v>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DC2-4BB3-BC4B-45D53398F75F}"/>
            </c:ext>
          </c:extLst>
        </c:ser>
        <c:ser>
          <c:idx val="13"/>
          <c:order val="13"/>
          <c:tx>
            <c:strRef>
              <c:f>'IS 2025'!$C$25</c:f>
              <c:strCache>
                <c:ptCount val="1"/>
                <c:pt idx="0">
                  <c:v>Equipment 14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2025'!$F$25:$Q$25</c:f>
              <c:numCache>
                <c:formatCode>#,##0</c:formatCode>
                <c:ptCount val="12"/>
                <c:pt idx="0">
                  <c:v>4125</c:v>
                </c:pt>
                <c:pt idx="1">
                  <c:v>4125</c:v>
                </c:pt>
                <c:pt idx="2">
                  <c:v>4125</c:v>
                </c:pt>
                <c:pt idx="3">
                  <c:v>4125</c:v>
                </c:pt>
                <c:pt idx="4">
                  <c:v>4125</c:v>
                </c:pt>
                <c:pt idx="5">
                  <c:v>4125</c:v>
                </c:pt>
                <c:pt idx="6">
                  <c:v>4125</c:v>
                </c:pt>
                <c:pt idx="7">
                  <c:v>4125</c:v>
                </c:pt>
                <c:pt idx="8">
                  <c:v>4125</c:v>
                </c:pt>
                <c:pt idx="9">
                  <c:v>4125</c:v>
                </c:pt>
                <c:pt idx="10">
                  <c:v>4125</c:v>
                </c:pt>
                <c:pt idx="11">
                  <c:v>4250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DC2-4BB3-BC4B-45D53398F75F}"/>
            </c:ext>
          </c:extLst>
        </c:ser>
        <c:ser>
          <c:idx val="14"/>
          <c:order val="14"/>
          <c:tx>
            <c:strRef>
              <c:f>'IS 2025'!$C$26</c:f>
              <c:strCache>
                <c:ptCount val="1"/>
                <c:pt idx="0">
                  <c:v>Equipment 15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2025'!$F$26:$Q$26</c:f>
              <c:numCache>
                <c:formatCode>#,##0</c:formatCode>
                <c:ptCount val="12"/>
                <c:pt idx="0">
                  <c:v>8100</c:v>
                </c:pt>
                <c:pt idx="1">
                  <c:v>8100</c:v>
                </c:pt>
                <c:pt idx="2">
                  <c:v>6975</c:v>
                </c:pt>
                <c:pt idx="3">
                  <c:v>6975</c:v>
                </c:pt>
                <c:pt idx="4">
                  <c:v>8100</c:v>
                </c:pt>
                <c:pt idx="5">
                  <c:v>8100</c:v>
                </c:pt>
                <c:pt idx="6">
                  <c:v>8100</c:v>
                </c:pt>
                <c:pt idx="7">
                  <c:v>8100</c:v>
                </c:pt>
                <c:pt idx="8">
                  <c:v>8100</c:v>
                </c:pt>
                <c:pt idx="9">
                  <c:v>8100</c:v>
                </c:pt>
                <c:pt idx="10">
                  <c:v>8100</c:v>
                </c:pt>
                <c:pt idx="11">
                  <c:v>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DC2-4BB3-BC4B-45D53398F75F}"/>
            </c:ext>
          </c:extLst>
        </c:ser>
        <c:ser>
          <c:idx val="15"/>
          <c:order val="15"/>
          <c:tx>
            <c:strRef>
              <c:f>'IS 2025'!$C$27</c:f>
              <c:strCache>
                <c:ptCount val="1"/>
                <c:pt idx="0">
                  <c:v>Equipment 16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2025'!$F$27:$Q$27</c:f>
              <c:numCache>
                <c:formatCode>#,##0</c:formatCode>
                <c:ptCount val="12"/>
                <c:pt idx="0">
                  <c:v>1240</c:v>
                </c:pt>
                <c:pt idx="1">
                  <c:v>1280</c:v>
                </c:pt>
                <c:pt idx="2">
                  <c:v>1240</c:v>
                </c:pt>
                <c:pt idx="3">
                  <c:v>1280</c:v>
                </c:pt>
                <c:pt idx="4">
                  <c:v>1320</c:v>
                </c:pt>
                <c:pt idx="5">
                  <c:v>1360</c:v>
                </c:pt>
                <c:pt idx="6">
                  <c:v>1320</c:v>
                </c:pt>
                <c:pt idx="7">
                  <c:v>1320</c:v>
                </c:pt>
                <c:pt idx="8">
                  <c:v>1320</c:v>
                </c:pt>
                <c:pt idx="9">
                  <c:v>1320</c:v>
                </c:pt>
                <c:pt idx="10">
                  <c:v>1320</c:v>
                </c:pt>
                <c:pt idx="11">
                  <c:v>1320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DC2-4BB3-BC4B-45D53398F75F}"/>
            </c:ext>
          </c:extLst>
        </c:ser>
        <c:ser>
          <c:idx val="16"/>
          <c:order val="16"/>
          <c:tx>
            <c:strRef>
              <c:f>'IS 2025'!$C$28</c:f>
              <c:strCache>
                <c:ptCount val="1"/>
                <c:pt idx="0">
                  <c:v>Equipment 17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2025'!$F$28:$Q$28</c:f>
              <c:numCache>
                <c:formatCode>#,##0</c:formatCode>
                <c:ptCount val="12"/>
                <c:pt idx="0">
                  <c:v>1395</c:v>
                </c:pt>
                <c:pt idx="1">
                  <c:v>1440</c:v>
                </c:pt>
                <c:pt idx="2">
                  <c:v>1395</c:v>
                </c:pt>
                <c:pt idx="3">
                  <c:v>1395</c:v>
                </c:pt>
                <c:pt idx="4">
                  <c:v>1485</c:v>
                </c:pt>
                <c:pt idx="5">
                  <c:v>1485</c:v>
                </c:pt>
                <c:pt idx="6">
                  <c:v>1485</c:v>
                </c:pt>
                <c:pt idx="7">
                  <c:v>1485</c:v>
                </c:pt>
                <c:pt idx="8">
                  <c:v>1485</c:v>
                </c:pt>
                <c:pt idx="9">
                  <c:v>1485</c:v>
                </c:pt>
                <c:pt idx="10">
                  <c:v>1485</c:v>
                </c:pt>
                <c:pt idx="11">
                  <c:v>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DC2-4BB3-BC4B-45D53398F75F}"/>
            </c:ext>
          </c:extLst>
        </c:ser>
        <c:ser>
          <c:idx val="17"/>
          <c:order val="17"/>
          <c:tx>
            <c:strRef>
              <c:f>'IS 2025'!$C$29</c:f>
              <c:strCache>
                <c:ptCount val="1"/>
                <c:pt idx="0">
                  <c:v>Equipment 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2025'!$F$29:$Q$29</c:f>
              <c:numCache>
                <c:formatCode>#,##0</c:formatCode>
                <c:ptCount val="12"/>
                <c:pt idx="0">
                  <c:v>1530</c:v>
                </c:pt>
                <c:pt idx="1">
                  <c:v>1530</c:v>
                </c:pt>
                <c:pt idx="2">
                  <c:v>1305</c:v>
                </c:pt>
                <c:pt idx="3">
                  <c:v>1305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DC2-4BB3-BC4B-45D53398F75F}"/>
            </c:ext>
          </c:extLst>
        </c:ser>
        <c:ser>
          <c:idx val="18"/>
          <c:order val="18"/>
          <c:tx>
            <c:strRef>
              <c:f>'IS 2025'!$C$30</c:f>
              <c:strCache>
                <c:ptCount val="1"/>
                <c:pt idx="0">
                  <c:v>Equipment 19</c:v>
                </c:pt>
              </c:strCache>
            </c:strRef>
          </c:tx>
          <c:spPr>
            <a:solidFill>
              <a:schemeClr val="accent1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2025'!$F$30:$Q$30</c:f>
              <c:numCache>
                <c:formatCode>#,##0</c:formatCode>
                <c:ptCount val="12"/>
                <c:pt idx="0">
                  <c:v>1650</c:v>
                </c:pt>
                <c:pt idx="1">
                  <c:v>1705</c:v>
                </c:pt>
                <c:pt idx="2">
                  <c:v>1650</c:v>
                </c:pt>
                <c:pt idx="3">
                  <c:v>1650</c:v>
                </c:pt>
                <c:pt idx="4">
                  <c:v>1705</c:v>
                </c:pt>
                <c:pt idx="5">
                  <c:v>1650</c:v>
                </c:pt>
                <c:pt idx="6">
                  <c:v>1705</c:v>
                </c:pt>
                <c:pt idx="7">
                  <c:v>1815</c:v>
                </c:pt>
                <c:pt idx="8">
                  <c:v>1650</c:v>
                </c:pt>
                <c:pt idx="9">
                  <c:v>1760</c:v>
                </c:pt>
                <c:pt idx="10">
                  <c:v>1705</c:v>
                </c:pt>
                <c:pt idx="11">
                  <c:v>1760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DC2-4BB3-BC4B-45D53398F75F}"/>
            </c:ext>
          </c:extLst>
        </c:ser>
        <c:ser>
          <c:idx val="19"/>
          <c:order val="19"/>
          <c:tx>
            <c:strRef>
              <c:f>'IS 2025'!$C$31</c:f>
              <c:strCache>
                <c:ptCount val="1"/>
                <c:pt idx="0">
                  <c:v>Equipment 20</c:v>
                </c:pt>
              </c:strCache>
            </c:strRef>
          </c:tx>
          <c:spPr>
            <a:solidFill>
              <a:schemeClr val="accent2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2025'!$F$31:$Q$31</c:f>
              <c:numCache>
                <c:formatCode>#,##0</c:formatCode>
                <c:ptCount val="12"/>
                <c:pt idx="0">
                  <c:v>1705</c:v>
                </c:pt>
                <c:pt idx="1">
                  <c:v>1705</c:v>
                </c:pt>
                <c:pt idx="2">
                  <c:v>1705</c:v>
                </c:pt>
                <c:pt idx="3">
                  <c:v>1705</c:v>
                </c:pt>
                <c:pt idx="4">
                  <c:v>1705</c:v>
                </c:pt>
                <c:pt idx="5">
                  <c:v>1705</c:v>
                </c:pt>
                <c:pt idx="6">
                  <c:v>1705</c:v>
                </c:pt>
                <c:pt idx="7">
                  <c:v>1815</c:v>
                </c:pt>
                <c:pt idx="8">
                  <c:v>1815</c:v>
                </c:pt>
                <c:pt idx="9">
                  <c:v>1815</c:v>
                </c:pt>
                <c:pt idx="10">
                  <c:v>1815</c:v>
                </c:pt>
                <c:pt idx="11">
                  <c:v>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DC2-4BB3-BC4B-45D53398F75F}"/>
            </c:ext>
          </c:extLst>
        </c:ser>
        <c:ser>
          <c:idx val="20"/>
          <c:order val="20"/>
          <c:tx>
            <c:strRef>
              <c:f>'IS 2025'!$C$32</c:f>
              <c:strCache>
                <c:ptCount val="1"/>
                <c:pt idx="0">
                  <c:v>Equipment 21</c:v>
                </c:pt>
              </c:strCache>
            </c:strRef>
          </c:tx>
          <c:spPr>
            <a:solidFill>
              <a:schemeClr val="accent3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2025'!$F$32:$Q$32</c:f>
              <c:numCache>
                <c:formatCode>#,##0</c:formatCode>
                <c:ptCount val="12"/>
                <c:pt idx="0">
                  <c:v>2160</c:v>
                </c:pt>
                <c:pt idx="1">
                  <c:v>2160</c:v>
                </c:pt>
                <c:pt idx="2">
                  <c:v>1860</c:v>
                </c:pt>
                <c:pt idx="3">
                  <c:v>1800</c:v>
                </c:pt>
                <c:pt idx="4">
                  <c:v>2160</c:v>
                </c:pt>
                <c:pt idx="5">
                  <c:v>2160</c:v>
                </c:pt>
                <c:pt idx="6">
                  <c:v>2100</c:v>
                </c:pt>
                <c:pt idx="7">
                  <c:v>2160</c:v>
                </c:pt>
                <c:pt idx="8">
                  <c:v>2160</c:v>
                </c:pt>
                <c:pt idx="9">
                  <c:v>2160</c:v>
                </c:pt>
                <c:pt idx="10">
                  <c:v>2160</c:v>
                </c:pt>
                <c:pt idx="11">
                  <c:v>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DC2-4BB3-BC4B-45D53398F75F}"/>
            </c:ext>
          </c:extLst>
        </c:ser>
        <c:ser>
          <c:idx val="21"/>
          <c:order val="21"/>
          <c:tx>
            <c:strRef>
              <c:f>'IS 2025'!$C$33</c:f>
              <c:strCache>
                <c:ptCount val="1"/>
                <c:pt idx="0">
                  <c:v>Equipment 22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2025'!$F$33:$Q$33</c:f>
              <c:numCache>
                <c:formatCode>#,##0</c:formatCode>
                <c:ptCount val="12"/>
                <c:pt idx="0">
                  <c:v>1595</c:v>
                </c:pt>
                <c:pt idx="1">
                  <c:v>1595</c:v>
                </c:pt>
                <c:pt idx="2">
                  <c:v>1595</c:v>
                </c:pt>
                <c:pt idx="3">
                  <c:v>1705</c:v>
                </c:pt>
                <c:pt idx="4">
                  <c:v>1595</c:v>
                </c:pt>
                <c:pt idx="5">
                  <c:v>1595</c:v>
                </c:pt>
                <c:pt idx="6">
                  <c:v>1760</c:v>
                </c:pt>
                <c:pt idx="7">
                  <c:v>1650</c:v>
                </c:pt>
                <c:pt idx="8">
                  <c:v>1650</c:v>
                </c:pt>
                <c:pt idx="9">
                  <c:v>1650</c:v>
                </c:pt>
                <c:pt idx="10">
                  <c:v>1815</c:v>
                </c:pt>
                <c:pt idx="11">
                  <c:v>1870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DC2-4BB3-BC4B-45D53398F75F}"/>
            </c:ext>
          </c:extLst>
        </c:ser>
        <c:ser>
          <c:idx val="22"/>
          <c:order val="22"/>
          <c:tx>
            <c:strRef>
              <c:f>'IS 2025'!$C$34</c:f>
              <c:strCache>
                <c:ptCount val="1"/>
                <c:pt idx="0">
                  <c:v>Equipment 23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2025'!$F$34:$Q$34</c:f>
              <c:numCache>
                <c:formatCode>#,##0</c:formatCode>
                <c:ptCount val="12"/>
                <c:pt idx="0">
                  <c:v>2145</c:v>
                </c:pt>
                <c:pt idx="1">
                  <c:v>2145</c:v>
                </c:pt>
                <c:pt idx="2">
                  <c:v>2145</c:v>
                </c:pt>
                <c:pt idx="3">
                  <c:v>2145</c:v>
                </c:pt>
                <c:pt idx="4">
                  <c:v>1885</c:v>
                </c:pt>
                <c:pt idx="5">
                  <c:v>2145</c:v>
                </c:pt>
                <c:pt idx="6">
                  <c:v>2210</c:v>
                </c:pt>
                <c:pt idx="7">
                  <c:v>2145</c:v>
                </c:pt>
                <c:pt idx="8">
                  <c:v>2145</c:v>
                </c:pt>
                <c:pt idx="9">
                  <c:v>2210</c:v>
                </c:pt>
                <c:pt idx="10">
                  <c:v>2145</c:v>
                </c:pt>
                <c:pt idx="11">
                  <c:v>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DC2-4BB3-BC4B-45D53398F75F}"/>
            </c:ext>
          </c:extLst>
        </c:ser>
        <c:ser>
          <c:idx val="23"/>
          <c:order val="23"/>
          <c:tx>
            <c:strRef>
              <c:f>'IS 2025'!$C$35</c:f>
              <c:strCache>
                <c:ptCount val="1"/>
                <c:pt idx="0">
                  <c:v>Equipment 24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2025'!$F$35:$Q$35</c:f>
              <c:numCache>
                <c:formatCode>#,##0</c:formatCode>
                <c:ptCount val="12"/>
                <c:pt idx="0">
                  <c:v>2380</c:v>
                </c:pt>
                <c:pt idx="1">
                  <c:v>2380</c:v>
                </c:pt>
                <c:pt idx="2">
                  <c:v>2380</c:v>
                </c:pt>
                <c:pt idx="3">
                  <c:v>2380</c:v>
                </c:pt>
                <c:pt idx="4">
                  <c:v>2380</c:v>
                </c:pt>
                <c:pt idx="5">
                  <c:v>2380</c:v>
                </c:pt>
                <c:pt idx="6">
                  <c:v>2380</c:v>
                </c:pt>
                <c:pt idx="7">
                  <c:v>2310</c:v>
                </c:pt>
                <c:pt idx="8">
                  <c:v>2380</c:v>
                </c:pt>
                <c:pt idx="9">
                  <c:v>2380</c:v>
                </c:pt>
                <c:pt idx="10">
                  <c:v>2380</c:v>
                </c:pt>
                <c:pt idx="11">
                  <c:v>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DC2-4BB3-BC4B-45D53398F75F}"/>
            </c:ext>
          </c:extLst>
        </c:ser>
        <c:ser>
          <c:idx val="24"/>
          <c:order val="24"/>
          <c:tx>
            <c:strRef>
              <c:f>'IS 2025'!$C$36</c:f>
              <c:strCache>
                <c:ptCount val="1"/>
                <c:pt idx="0">
                  <c:v>Equipment 25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2025'!$F$36:$Q$36</c:f>
              <c:numCache>
                <c:formatCode>#,##0</c:formatCode>
                <c:ptCount val="12"/>
                <c:pt idx="0">
                  <c:v>2450</c:v>
                </c:pt>
                <c:pt idx="1">
                  <c:v>2450</c:v>
                </c:pt>
                <c:pt idx="2">
                  <c:v>2450</c:v>
                </c:pt>
                <c:pt idx="3">
                  <c:v>2450</c:v>
                </c:pt>
                <c:pt idx="4">
                  <c:v>2450</c:v>
                </c:pt>
                <c:pt idx="5">
                  <c:v>2450</c:v>
                </c:pt>
                <c:pt idx="6">
                  <c:v>2310</c:v>
                </c:pt>
                <c:pt idx="7">
                  <c:v>2450</c:v>
                </c:pt>
                <c:pt idx="8">
                  <c:v>2450</c:v>
                </c:pt>
                <c:pt idx="9">
                  <c:v>2450</c:v>
                </c:pt>
                <c:pt idx="10">
                  <c:v>2450</c:v>
                </c:pt>
                <c:pt idx="11">
                  <c:v>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DC2-4BB3-BC4B-45D53398F75F}"/>
            </c:ext>
          </c:extLst>
        </c:ser>
        <c:ser>
          <c:idx val="25"/>
          <c:order val="25"/>
          <c:tx>
            <c:strRef>
              <c:f>'IS 2025'!$C$37</c:f>
              <c:strCache>
                <c:ptCount val="1"/>
                <c:pt idx="0">
                  <c:v>Equipment 26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2025'!$F$37:$Q$37</c:f>
              <c:numCache>
                <c:formatCode>#,##0</c:formatCode>
                <c:ptCount val="12"/>
                <c:pt idx="0">
                  <c:v>2975</c:v>
                </c:pt>
                <c:pt idx="1">
                  <c:v>2975</c:v>
                </c:pt>
                <c:pt idx="2">
                  <c:v>2635</c:v>
                </c:pt>
                <c:pt idx="3">
                  <c:v>2635</c:v>
                </c:pt>
                <c:pt idx="4">
                  <c:v>2975</c:v>
                </c:pt>
                <c:pt idx="5">
                  <c:v>2975</c:v>
                </c:pt>
                <c:pt idx="6">
                  <c:v>2975</c:v>
                </c:pt>
                <c:pt idx="7">
                  <c:v>2975</c:v>
                </c:pt>
                <c:pt idx="8">
                  <c:v>2975</c:v>
                </c:pt>
                <c:pt idx="9">
                  <c:v>2975</c:v>
                </c:pt>
                <c:pt idx="10">
                  <c:v>2975</c:v>
                </c:pt>
                <c:pt idx="11">
                  <c:v>2975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DC2-4BB3-BC4B-45D53398F75F}"/>
            </c:ext>
          </c:extLst>
        </c:ser>
        <c:ser>
          <c:idx val="26"/>
          <c:order val="26"/>
          <c:tx>
            <c:strRef>
              <c:f>'IS 2025'!$C$38</c:f>
              <c:strCache>
                <c:ptCount val="1"/>
                <c:pt idx="0">
                  <c:v>Equipment 27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2025'!$F$38:$Q$38</c:f>
              <c:numCache>
                <c:formatCode>#,##0</c:formatCode>
                <c:ptCount val="12"/>
                <c:pt idx="0">
                  <c:v>3400</c:v>
                </c:pt>
                <c:pt idx="1">
                  <c:v>3400</c:v>
                </c:pt>
                <c:pt idx="2">
                  <c:v>3400</c:v>
                </c:pt>
                <c:pt idx="3">
                  <c:v>3315</c:v>
                </c:pt>
                <c:pt idx="4">
                  <c:v>3400</c:v>
                </c:pt>
                <c:pt idx="5">
                  <c:v>3485</c:v>
                </c:pt>
                <c:pt idx="6">
                  <c:v>3400</c:v>
                </c:pt>
                <c:pt idx="7">
                  <c:v>3400</c:v>
                </c:pt>
                <c:pt idx="8">
                  <c:v>3400</c:v>
                </c:pt>
                <c:pt idx="9">
                  <c:v>3400</c:v>
                </c:pt>
                <c:pt idx="10">
                  <c:v>3400</c:v>
                </c:pt>
                <c:pt idx="11">
                  <c:v>3315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DC2-4BB3-BC4B-45D53398F75F}"/>
            </c:ext>
          </c:extLst>
        </c:ser>
        <c:ser>
          <c:idx val="27"/>
          <c:order val="27"/>
          <c:tx>
            <c:strRef>
              <c:f>'IS 2025'!$C$39</c:f>
              <c:strCache>
                <c:ptCount val="1"/>
                <c:pt idx="0">
                  <c:v>Equipment 28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2025'!$F$39:$Q$39</c:f>
              <c:numCache>
                <c:formatCode>#,##0</c:formatCode>
                <c:ptCount val="12"/>
                <c:pt idx="0">
                  <c:v>2430</c:v>
                </c:pt>
                <c:pt idx="1">
                  <c:v>2430</c:v>
                </c:pt>
                <c:pt idx="2">
                  <c:v>2430</c:v>
                </c:pt>
                <c:pt idx="3">
                  <c:v>2430</c:v>
                </c:pt>
                <c:pt idx="4">
                  <c:v>2430</c:v>
                </c:pt>
                <c:pt idx="5">
                  <c:v>2430</c:v>
                </c:pt>
                <c:pt idx="6">
                  <c:v>2430</c:v>
                </c:pt>
                <c:pt idx="7">
                  <c:v>3060</c:v>
                </c:pt>
                <c:pt idx="8">
                  <c:v>2430</c:v>
                </c:pt>
                <c:pt idx="9">
                  <c:v>3240</c:v>
                </c:pt>
                <c:pt idx="10">
                  <c:v>2790</c:v>
                </c:pt>
                <c:pt idx="11">
                  <c:v>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DC2-4BB3-BC4B-45D53398F75F}"/>
            </c:ext>
          </c:extLst>
        </c:ser>
        <c:ser>
          <c:idx val="28"/>
          <c:order val="28"/>
          <c:tx>
            <c:strRef>
              <c:f>'IS 2025'!$C$40</c:f>
              <c:strCache>
                <c:ptCount val="1"/>
                <c:pt idx="0">
                  <c:v>Equipment 29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2025'!$F$40:$Q$40</c:f>
              <c:numCache>
                <c:formatCode>#,##0</c:formatCode>
                <c:ptCount val="12"/>
                <c:pt idx="0">
                  <c:v>4125</c:v>
                </c:pt>
                <c:pt idx="1">
                  <c:v>4125</c:v>
                </c:pt>
                <c:pt idx="2">
                  <c:v>4125</c:v>
                </c:pt>
                <c:pt idx="3">
                  <c:v>4125</c:v>
                </c:pt>
                <c:pt idx="4">
                  <c:v>4125</c:v>
                </c:pt>
                <c:pt idx="5">
                  <c:v>4125</c:v>
                </c:pt>
                <c:pt idx="6">
                  <c:v>4125</c:v>
                </c:pt>
                <c:pt idx="7">
                  <c:v>4125</c:v>
                </c:pt>
                <c:pt idx="8">
                  <c:v>4125</c:v>
                </c:pt>
                <c:pt idx="9">
                  <c:v>4125</c:v>
                </c:pt>
                <c:pt idx="10">
                  <c:v>4125</c:v>
                </c:pt>
                <c:pt idx="11">
                  <c:v>4250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DC2-4BB3-BC4B-45D53398F75F}"/>
            </c:ext>
          </c:extLst>
        </c:ser>
        <c:ser>
          <c:idx val="29"/>
          <c:order val="29"/>
          <c:tx>
            <c:strRef>
              <c:f>'IS 2025'!$C$41</c:f>
              <c:strCache>
                <c:ptCount val="1"/>
                <c:pt idx="0">
                  <c:v>Equipment 30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2025'!$F$41:$Q$41</c:f>
              <c:numCache>
                <c:formatCode>#,##0</c:formatCode>
                <c:ptCount val="12"/>
                <c:pt idx="0">
                  <c:v>8100</c:v>
                </c:pt>
                <c:pt idx="1">
                  <c:v>8100</c:v>
                </c:pt>
                <c:pt idx="2">
                  <c:v>6975</c:v>
                </c:pt>
                <c:pt idx="3">
                  <c:v>6975</c:v>
                </c:pt>
                <c:pt idx="4">
                  <c:v>8100</c:v>
                </c:pt>
                <c:pt idx="5">
                  <c:v>8100</c:v>
                </c:pt>
                <c:pt idx="6">
                  <c:v>8100</c:v>
                </c:pt>
                <c:pt idx="7">
                  <c:v>8100</c:v>
                </c:pt>
                <c:pt idx="8">
                  <c:v>8100</c:v>
                </c:pt>
                <c:pt idx="9">
                  <c:v>8100</c:v>
                </c:pt>
                <c:pt idx="10">
                  <c:v>8100</c:v>
                </c:pt>
                <c:pt idx="11">
                  <c:v>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DC2-4BB3-BC4B-45D53398F75F}"/>
            </c:ext>
          </c:extLst>
        </c:ser>
        <c:ser>
          <c:idx val="30"/>
          <c:order val="30"/>
          <c:tx>
            <c:strRef>
              <c:f>'IS 2025'!$C$42</c:f>
              <c:strCache>
                <c:ptCount val="1"/>
                <c:pt idx="0">
                  <c:v>Equipment 31</c:v>
                </c:pt>
              </c:strCache>
            </c:strRef>
          </c:tx>
          <c:spPr>
            <a:solidFill>
              <a:schemeClr val="accent1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2025'!$F$42:$Q$42</c:f>
              <c:numCache>
                <c:formatCode>#,##0</c:formatCode>
                <c:ptCount val="12"/>
                <c:pt idx="0">
                  <c:v>2430</c:v>
                </c:pt>
                <c:pt idx="1">
                  <c:v>2430</c:v>
                </c:pt>
                <c:pt idx="2">
                  <c:v>2430</c:v>
                </c:pt>
                <c:pt idx="3">
                  <c:v>2430</c:v>
                </c:pt>
                <c:pt idx="4">
                  <c:v>2430</c:v>
                </c:pt>
                <c:pt idx="5">
                  <c:v>2430</c:v>
                </c:pt>
                <c:pt idx="6">
                  <c:v>2430</c:v>
                </c:pt>
                <c:pt idx="7">
                  <c:v>3060</c:v>
                </c:pt>
                <c:pt idx="8">
                  <c:v>2430</c:v>
                </c:pt>
                <c:pt idx="9">
                  <c:v>3240</c:v>
                </c:pt>
                <c:pt idx="10">
                  <c:v>2790</c:v>
                </c:pt>
                <c:pt idx="11">
                  <c:v>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DC2-4BB3-BC4B-45D53398F75F}"/>
            </c:ext>
          </c:extLst>
        </c:ser>
        <c:ser>
          <c:idx val="31"/>
          <c:order val="31"/>
          <c:tx>
            <c:strRef>
              <c:f>'IS 2025'!$C$43</c:f>
              <c:strCache>
                <c:ptCount val="1"/>
                <c:pt idx="0">
                  <c:v>Equipment 32</c:v>
                </c:pt>
              </c:strCache>
            </c:strRef>
          </c:tx>
          <c:spPr>
            <a:solidFill>
              <a:schemeClr val="accent2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2025'!$F$43:$Q$43</c:f>
              <c:numCache>
                <c:formatCode>#,##0</c:formatCode>
                <c:ptCount val="12"/>
                <c:pt idx="0">
                  <c:v>4125</c:v>
                </c:pt>
                <c:pt idx="1">
                  <c:v>4125</c:v>
                </c:pt>
                <c:pt idx="2">
                  <c:v>4125</c:v>
                </c:pt>
                <c:pt idx="3">
                  <c:v>4125</c:v>
                </c:pt>
                <c:pt idx="4">
                  <c:v>4125</c:v>
                </c:pt>
                <c:pt idx="5">
                  <c:v>4125</c:v>
                </c:pt>
                <c:pt idx="6">
                  <c:v>4125</c:v>
                </c:pt>
                <c:pt idx="7">
                  <c:v>4125</c:v>
                </c:pt>
                <c:pt idx="8">
                  <c:v>4125</c:v>
                </c:pt>
                <c:pt idx="9">
                  <c:v>4125</c:v>
                </c:pt>
                <c:pt idx="10">
                  <c:v>4125</c:v>
                </c:pt>
                <c:pt idx="11">
                  <c:v>4250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DC2-4BB3-BC4B-45D53398F75F}"/>
            </c:ext>
          </c:extLst>
        </c:ser>
        <c:ser>
          <c:idx val="32"/>
          <c:order val="32"/>
          <c:tx>
            <c:strRef>
              <c:f>'IS 2025'!$C$44</c:f>
              <c:strCache>
                <c:ptCount val="1"/>
                <c:pt idx="0">
                  <c:v>Equipment 33</c:v>
                </c:pt>
              </c:strCache>
            </c:strRef>
          </c:tx>
          <c:spPr>
            <a:solidFill>
              <a:schemeClr val="accent3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2025'!$F$44:$Q$44</c:f>
              <c:numCache>
                <c:formatCode>#,##0</c:formatCode>
                <c:ptCount val="12"/>
                <c:pt idx="0">
                  <c:v>8100</c:v>
                </c:pt>
                <c:pt idx="1">
                  <c:v>8100</c:v>
                </c:pt>
                <c:pt idx="2">
                  <c:v>6975</c:v>
                </c:pt>
                <c:pt idx="3">
                  <c:v>6975</c:v>
                </c:pt>
                <c:pt idx="4">
                  <c:v>8100</c:v>
                </c:pt>
                <c:pt idx="5">
                  <c:v>8100</c:v>
                </c:pt>
                <c:pt idx="6">
                  <c:v>8100</c:v>
                </c:pt>
                <c:pt idx="7">
                  <c:v>8100</c:v>
                </c:pt>
                <c:pt idx="8">
                  <c:v>8100</c:v>
                </c:pt>
                <c:pt idx="9">
                  <c:v>8100</c:v>
                </c:pt>
                <c:pt idx="10">
                  <c:v>8100</c:v>
                </c:pt>
                <c:pt idx="11">
                  <c:v>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CDC2-4BB3-BC4B-45D53398F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547790223"/>
        <c:axId val="547791183"/>
      </c:barChart>
      <c:catAx>
        <c:axId val="547790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791183"/>
        <c:crosses val="autoZero"/>
        <c:auto val="1"/>
        <c:lblAlgn val="ctr"/>
        <c:lblOffset val="100"/>
        <c:noMultiLvlLbl val="0"/>
      </c:catAx>
      <c:valAx>
        <c:axId val="54779118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4779022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2026 Revenues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'IS 2026'!$C$12</c:f>
              <c:strCache>
                <c:ptCount val="1"/>
                <c:pt idx="0">
                  <c:v>Equipment 1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2026'!$F$12:$Q$12</c:f>
              <c:numCache>
                <c:formatCode>#,##0</c:formatCode>
                <c:ptCount val="12"/>
                <c:pt idx="0">
                  <c:v>2817.5</c:v>
                </c:pt>
                <c:pt idx="1">
                  <c:v>2898</c:v>
                </c:pt>
                <c:pt idx="2">
                  <c:v>2978.5</c:v>
                </c:pt>
                <c:pt idx="3">
                  <c:v>1480</c:v>
                </c:pt>
                <c:pt idx="4">
                  <c:v>1520</c:v>
                </c:pt>
                <c:pt idx="5">
                  <c:v>1480</c:v>
                </c:pt>
                <c:pt idx="6">
                  <c:v>1600</c:v>
                </c:pt>
                <c:pt idx="7">
                  <c:v>1560</c:v>
                </c:pt>
                <c:pt idx="8">
                  <c:v>1680</c:v>
                </c:pt>
                <c:pt idx="9">
                  <c:v>1680</c:v>
                </c:pt>
                <c:pt idx="10">
                  <c:v>1680</c:v>
                </c:pt>
                <c:pt idx="11">
                  <c:v>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7-493E-9883-178CA704951A}"/>
            </c:ext>
          </c:extLst>
        </c:ser>
        <c:ser>
          <c:idx val="1"/>
          <c:order val="1"/>
          <c:tx>
            <c:strRef>
              <c:f>'IS 2026'!$C$13</c:f>
              <c:strCache>
                <c:ptCount val="1"/>
                <c:pt idx="0">
                  <c:v>Equipment 2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2026'!$F$13:$Q$13</c:f>
              <c:numCache>
                <c:formatCode>#,##0</c:formatCode>
                <c:ptCount val="12"/>
                <c:pt idx="0">
                  <c:v>2986.5</c:v>
                </c:pt>
                <c:pt idx="1">
                  <c:v>2986.5</c:v>
                </c:pt>
                <c:pt idx="2">
                  <c:v>3077</c:v>
                </c:pt>
                <c:pt idx="3">
                  <c:v>1530</c:v>
                </c:pt>
                <c:pt idx="4">
                  <c:v>1485</c:v>
                </c:pt>
                <c:pt idx="5">
                  <c:v>1575</c:v>
                </c:pt>
                <c:pt idx="6">
                  <c:v>1710</c:v>
                </c:pt>
                <c:pt idx="7">
                  <c:v>2070</c:v>
                </c:pt>
                <c:pt idx="8">
                  <c:v>2025</c:v>
                </c:pt>
                <c:pt idx="9">
                  <c:v>1980</c:v>
                </c:pt>
                <c:pt idx="10">
                  <c:v>1980</c:v>
                </c:pt>
                <c:pt idx="11">
                  <c:v>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7-493E-9883-178CA704951A}"/>
            </c:ext>
          </c:extLst>
        </c:ser>
        <c:ser>
          <c:idx val="2"/>
          <c:order val="2"/>
          <c:tx>
            <c:strRef>
              <c:f>'IS 2026'!$C$14</c:f>
              <c:strCache>
                <c:ptCount val="1"/>
                <c:pt idx="0">
                  <c:v>Equipment 3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2026'!$F$14:$Q$14</c:f>
              <c:numCache>
                <c:formatCode>#,##0</c:formatCode>
                <c:ptCount val="12"/>
                <c:pt idx="0">
                  <c:v>3247</c:v>
                </c:pt>
                <c:pt idx="1">
                  <c:v>3247</c:v>
                </c:pt>
                <c:pt idx="2">
                  <c:v>3247</c:v>
                </c:pt>
                <c:pt idx="3">
                  <c:v>1530</c:v>
                </c:pt>
                <c:pt idx="4">
                  <c:v>1485</c:v>
                </c:pt>
                <c:pt idx="5">
                  <c:v>1485</c:v>
                </c:pt>
                <c:pt idx="6">
                  <c:v>1980</c:v>
                </c:pt>
                <c:pt idx="7">
                  <c:v>1980</c:v>
                </c:pt>
                <c:pt idx="8">
                  <c:v>1980</c:v>
                </c:pt>
                <c:pt idx="9">
                  <c:v>1980</c:v>
                </c:pt>
                <c:pt idx="10">
                  <c:v>1980</c:v>
                </c:pt>
                <c:pt idx="11">
                  <c:v>1980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47-493E-9883-178CA704951A}"/>
            </c:ext>
          </c:extLst>
        </c:ser>
        <c:ser>
          <c:idx val="3"/>
          <c:order val="3"/>
          <c:tx>
            <c:strRef>
              <c:f>'IS 2026'!$C$15</c:f>
              <c:strCache>
                <c:ptCount val="1"/>
                <c:pt idx="0">
                  <c:v>Equipment 4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2026'!$F$15:$Q$15</c:f>
              <c:numCache>
                <c:formatCode>#,##0</c:formatCode>
                <c:ptCount val="12"/>
                <c:pt idx="0">
                  <c:v>2576</c:v>
                </c:pt>
                <c:pt idx="1">
                  <c:v>2656.5</c:v>
                </c:pt>
                <c:pt idx="2">
                  <c:v>2576</c:v>
                </c:pt>
                <c:pt idx="3">
                  <c:v>1760</c:v>
                </c:pt>
                <c:pt idx="4">
                  <c:v>1760</c:v>
                </c:pt>
                <c:pt idx="5">
                  <c:v>1760</c:v>
                </c:pt>
                <c:pt idx="6">
                  <c:v>2255</c:v>
                </c:pt>
                <c:pt idx="7">
                  <c:v>2255</c:v>
                </c:pt>
                <c:pt idx="8">
                  <c:v>2255</c:v>
                </c:pt>
                <c:pt idx="9">
                  <c:v>2255</c:v>
                </c:pt>
                <c:pt idx="10">
                  <c:v>2255</c:v>
                </c:pt>
                <c:pt idx="11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47-493E-9883-178CA704951A}"/>
            </c:ext>
          </c:extLst>
        </c:ser>
        <c:ser>
          <c:idx val="4"/>
          <c:order val="4"/>
          <c:tx>
            <c:strRef>
              <c:f>'IS 2026'!$C$16</c:f>
              <c:strCache>
                <c:ptCount val="1"/>
                <c:pt idx="0">
                  <c:v>Equipment 5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2026'!$F$16:$Q$16</c:f>
              <c:numCache>
                <c:formatCode>#,##0</c:formatCode>
                <c:ptCount val="12"/>
                <c:pt idx="0">
                  <c:v>2495.5</c:v>
                </c:pt>
                <c:pt idx="1">
                  <c:v>2576</c:v>
                </c:pt>
                <c:pt idx="2">
                  <c:v>2495.5</c:v>
                </c:pt>
                <c:pt idx="3">
                  <c:v>1815</c:v>
                </c:pt>
                <c:pt idx="4">
                  <c:v>1705</c:v>
                </c:pt>
                <c:pt idx="5">
                  <c:v>1815</c:v>
                </c:pt>
                <c:pt idx="6">
                  <c:v>1815</c:v>
                </c:pt>
                <c:pt idx="7">
                  <c:v>1815</c:v>
                </c:pt>
                <c:pt idx="8">
                  <c:v>1815</c:v>
                </c:pt>
                <c:pt idx="9">
                  <c:v>1815</c:v>
                </c:pt>
                <c:pt idx="10">
                  <c:v>1815</c:v>
                </c:pt>
                <c:pt idx="11">
                  <c:v>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47-493E-9883-178CA704951A}"/>
            </c:ext>
          </c:extLst>
        </c:ser>
        <c:ser>
          <c:idx val="5"/>
          <c:order val="5"/>
          <c:tx>
            <c:strRef>
              <c:f>'IS 2026'!$C$17</c:f>
              <c:strCache>
                <c:ptCount val="1"/>
                <c:pt idx="0">
                  <c:v>Equipment 6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2026'!$F$17:$Q$17</c:f>
              <c:numCache>
                <c:formatCode>#,##0</c:formatCode>
                <c:ptCount val="12"/>
                <c:pt idx="0">
                  <c:v>3618</c:v>
                </c:pt>
                <c:pt idx="1">
                  <c:v>3618</c:v>
                </c:pt>
                <c:pt idx="2">
                  <c:v>3618</c:v>
                </c:pt>
                <c:pt idx="3">
                  <c:v>2160</c:v>
                </c:pt>
                <c:pt idx="4">
                  <c:v>2160</c:v>
                </c:pt>
                <c:pt idx="5">
                  <c:v>2160</c:v>
                </c:pt>
                <c:pt idx="6">
                  <c:v>2160</c:v>
                </c:pt>
                <c:pt idx="7">
                  <c:v>2160</c:v>
                </c:pt>
                <c:pt idx="8">
                  <c:v>2160</c:v>
                </c:pt>
                <c:pt idx="9">
                  <c:v>2160</c:v>
                </c:pt>
                <c:pt idx="10">
                  <c:v>2160</c:v>
                </c:pt>
                <c:pt idx="11">
                  <c:v>2160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47-493E-9883-178CA704951A}"/>
            </c:ext>
          </c:extLst>
        </c:ser>
        <c:ser>
          <c:idx val="6"/>
          <c:order val="6"/>
          <c:tx>
            <c:strRef>
              <c:f>'IS 2026'!$C$18</c:f>
              <c:strCache>
                <c:ptCount val="1"/>
                <c:pt idx="0">
                  <c:v>Equipment 7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2026'!$F$18:$Q$18</c:f>
              <c:numCache>
                <c:formatCode>#,##0</c:formatCode>
                <c:ptCount val="12"/>
                <c:pt idx="0">
                  <c:v>2737</c:v>
                </c:pt>
                <c:pt idx="1">
                  <c:v>2737</c:v>
                </c:pt>
                <c:pt idx="2">
                  <c:v>2737</c:v>
                </c:pt>
                <c:pt idx="3">
                  <c:v>1870</c:v>
                </c:pt>
                <c:pt idx="4">
                  <c:v>1870</c:v>
                </c:pt>
                <c:pt idx="5">
                  <c:v>2145</c:v>
                </c:pt>
                <c:pt idx="6">
                  <c:v>2145</c:v>
                </c:pt>
                <c:pt idx="7">
                  <c:v>2145</c:v>
                </c:pt>
                <c:pt idx="8">
                  <c:v>2145</c:v>
                </c:pt>
                <c:pt idx="9">
                  <c:v>1705</c:v>
                </c:pt>
                <c:pt idx="10">
                  <c:v>1650</c:v>
                </c:pt>
                <c:pt idx="11">
                  <c:v>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47-493E-9883-178CA704951A}"/>
            </c:ext>
          </c:extLst>
        </c:ser>
        <c:ser>
          <c:idx val="7"/>
          <c:order val="7"/>
          <c:tx>
            <c:strRef>
              <c:f>'IS 2026'!$C$19</c:f>
              <c:strCache>
                <c:ptCount val="1"/>
                <c:pt idx="0">
                  <c:v>Equipment 8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2026'!$F$19:$Q$19</c:f>
              <c:numCache>
                <c:formatCode>#,##0</c:formatCode>
                <c:ptCount val="12"/>
                <c:pt idx="0">
                  <c:v>1996.5</c:v>
                </c:pt>
                <c:pt idx="1">
                  <c:v>1996.5</c:v>
                </c:pt>
                <c:pt idx="2">
                  <c:v>1996.5</c:v>
                </c:pt>
                <c:pt idx="3">
                  <c:v>2145</c:v>
                </c:pt>
                <c:pt idx="4">
                  <c:v>2145</c:v>
                </c:pt>
                <c:pt idx="5">
                  <c:v>2145</c:v>
                </c:pt>
                <c:pt idx="6">
                  <c:v>2145</c:v>
                </c:pt>
                <c:pt idx="7">
                  <c:v>2145</c:v>
                </c:pt>
                <c:pt idx="8">
                  <c:v>2145</c:v>
                </c:pt>
                <c:pt idx="9">
                  <c:v>2145</c:v>
                </c:pt>
                <c:pt idx="10">
                  <c:v>2145</c:v>
                </c:pt>
                <c:pt idx="11">
                  <c:v>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47-493E-9883-178CA704951A}"/>
            </c:ext>
          </c:extLst>
        </c:ser>
        <c:ser>
          <c:idx val="8"/>
          <c:order val="8"/>
          <c:tx>
            <c:strRef>
              <c:f>'IS 2026'!$C$20</c:f>
              <c:strCache>
                <c:ptCount val="1"/>
                <c:pt idx="0">
                  <c:v>Equipment 9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2026'!$F$20:$Q$20</c:f>
              <c:numCache>
                <c:formatCode>#,##0</c:formatCode>
                <c:ptCount val="12"/>
                <c:pt idx="0">
                  <c:v>2737</c:v>
                </c:pt>
                <c:pt idx="1">
                  <c:v>2737</c:v>
                </c:pt>
                <c:pt idx="2">
                  <c:v>2737</c:v>
                </c:pt>
                <c:pt idx="3">
                  <c:v>2380</c:v>
                </c:pt>
                <c:pt idx="4">
                  <c:v>2380</c:v>
                </c:pt>
                <c:pt idx="5">
                  <c:v>2380</c:v>
                </c:pt>
                <c:pt idx="6">
                  <c:v>2870</c:v>
                </c:pt>
                <c:pt idx="7">
                  <c:v>2870</c:v>
                </c:pt>
                <c:pt idx="8">
                  <c:v>2870</c:v>
                </c:pt>
                <c:pt idx="9">
                  <c:v>2870</c:v>
                </c:pt>
                <c:pt idx="10">
                  <c:v>2870</c:v>
                </c:pt>
                <c:pt idx="11">
                  <c:v>2870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47-493E-9883-178CA704951A}"/>
            </c:ext>
          </c:extLst>
        </c:ser>
        <c:ser>
          <c:idx val="9"/>
          <c:order val="9"/>
          <c:tx>
            <c:strRef>
              <c:f>'IS 2026'!$C$21</c:f>
              <c:strCache>
                <c:ptCount val="1"/>
                <c:pt idx="0">
                  <c:v>Equipment 10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2026'!$F$21:$Q$21</c:f>
              <c:numCache>
                <c:formatCode>#,##0</c:formatCode>
                <c:ptCount val="12"/>
                <c:pt idx="0">
                  <c:v>2817.5</c:v>
                </c:pt>
                <c:pt idx="1">
                  <c:v>2817.5</c:v>
                </c:pt>
                <c:pt idx="2">
                  <c:v>2817.5</c:v>
                </c:pt>
                <c:pt idx="3">
                  <c:v>2450</c:v>
                </c:pt>
                <c:pt idx="4">
                  <c:v>2450</c:v>
                </c:pt>
                <c:pt idx="5">
                  <c:v>2450</c:v>
                </c:pt>
                <c:pt idx="6">
                  <c:v>3150</c:v>
                </c:pt>
                <c:pt idx="7">
                  <c:v>3150</c:v>
                </c:pt>
                <c:pt idx="8">
                  <c:v>3150</c:v>
                </c:pt>
                <c:pt idx="9">
                  <c:v>3150</c:v>
                </c:pt>
                <c:pt idx="10">
                  <c:v>3150</c:v>
                </c:pt>
                <c:pt idx="11">
                  <c:v>3150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47-493E-9883-178CA704951A}"/>
            </c:ext>
          </c:extLst>
        </c:ser>
        <c:ser>
          <c:idx val="10"/>
          <c:order val="10"/>
          <c:tx>
            <c:strRef>
              <c:f>'IS 2026'!$C$22</c:f>
              <c:strCache>
                <c:ptCount val="1"/>
                <c:pt idx="0">
                  <c:v>Equipment 11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2026'!$F$22:$Q$22</c:f>
              <c:numCache>
                <c:formatCode>#,##0</c:formatCode>
                <c:ptCount val="12"/>
                <c:pt idx="0">
                  <c:v>2898</c:v>
                </c:pt>
                <c:pt idx="1">
                  <c:v>2817.5</c:v>
                </c:pt>
                <c:pt idx="2">
                  <c:v>2817.5</c:v>
                </c:pt>
                <c:pt idx="3">
                  <c:v>2975</c:v>
                </c:pt>
                <c:pt idx="4">
                  <c:v>2975</c:v>
                </c:pt>
                <c:pt idx="5">
                  <c:v>2975</c:v>
                </c:pt>
                <c:pt idx="6">
                  <c:v>3230</c:v>
                </c:pt>
                <c:pt idx="7">
                  <c:v>3230</c:v>
                </c:pt>
                <c:pt idx="8">
                  <c:v>3230</c:v>
                </c:pt>
                <c:pt idx="9">
                  <c:v>3230</c:v>
                </c:pt>
                <c:pt idx="10">
                  <c:v>3230</c:v>
                </c:pt>
                <c:pt idx="11">
                  <c:v>3230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47-493E-9883-178CA704951A}"/>
            </c:ext>
          </c:extLst>
        </c:ser>
        <c:ser>
          <c:idx val="11"/>
          <c:order val="11"/>
          <c:tx>
            <c:strRef>
              <c:f>'IS 2026'!$C$23</c:f>
              <c:strCache>
                <c:ptCount val="1"/>
                <c:pt idx="0">
                  <c:v>Equipment 12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2026'!$F$23:$Q$23</c:f>
              <c:numCache>
                <c:formatCode>#,##0</c:formatCode>
                <c:ptCount val="12"/>
                <c:pt idx="0">
                  <c:v>3139.5</c:v>
                </c:pt>
                <c:pt idx="1">
                  <c:v>3220</c:v>
                </c:pt>
                <c:pt idx="2">
                  <c:v>3220</c:v>
                </c:pt>
                <c:pt idx="3">
                  <c:v>3400</c:v>
                </c:pt>
                <c:pt idx="4">
                  <c:v>3400</c:v>
                </c:pt>
                <c:pt idx="5">
                  <c:v>3400</c:v>
                </c:pt>
                <c:pt idx="6">
                  <c:v>3400</c:v>
                </c:pt>
                <c:pt idx="7">
                  <c:v>3400</c:v>
                </c:pt>
                <c:pt idx="8">
                  <c:v>3400</c:v>
                </c:pt>
                <c:pt idx="9">
                  <c:v>3400</c:v>
                </c:pt>
                <c:pt idx="10">
                  <c:v>3400</c:v>
                </c:pt>
                <c:pt idx="11">
                  <c:v>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47-493E-9883-178CA704951A}"/>
            </c:ext>
          </c:extLst>
        </c:ser>
        <c:ser>
          <c:idx val="12"/>
          <c:order val="12"/>
          <c:tx>
            <c:strRef>
              <c:f>'IS 2026'!$C$24</c:f>
              <c:strCache>
                <c:ptCount val="1"/>
                <c:pt idx="0">
                  <c:v>Equipment 13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2026'!$F$24:$Q$24</c:f>
              <c:numCache>
                <c:formatCode>#,##0</c:formatCode>
                <c:ptCount val="12"/>
                <c:pt idx="0">
                  <c:v>2415</c:v>
                </c:pt>
                <c:pt idx="1">
                  <c:v>2334.5</c:v>
                </c:pt>
                <c:pt idx="2">
                  <c:v>2576</c:v>
                </c:pt>
                <c:pt idx="3">
                  <c:v>2610</c:v>
                </c:pt>
                <c:pt idx="4">
                  <c:v>2610</c:v>
                </c:pt>
                <c:pt idx="5">
                  <c:v>2790</c:v>
                </c:pt>
                <c:pt idx="6">
                  <c:v>2610</c:v>
                </c:pt>
                <c:pt idx="7">
                  <c:v>2610</c:v>
                </c:pt>
                <c:pt idx="8">
                  <c:v>2610</c:v>
                </c:pt>
                <c:pt idx="9">
                  <c:v>2610</c:v>
                </c:pt>
                <c:pt idx="10">
                  <c:v>2610</c:v>
                </c:pt>
                <c:pt idx="11">
                  <c:v>2880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C47-493E-9883-178CA704951A}"/>
            </c:ext>
          </c:extLst>
        </c:ser>
        <c:ser>
          <c:idx val="13"/>
          <c:order val="13"/>
          <c:tx>
            <c:strRef>
              <c:f>'IS 2026'!$C$25</c:f>
              <c:strCache>
                <c:ptCount val="1"/>
                <c:pt idx="0">
                  <c:v>Equipment 14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2026'!$F$25:$Q$25</c:f>
              <c:numCache>
                <c:formatCode>#,##0</c:formatCode>
                <c:ptCount val="12"/>
                <c:pt idx="0">
                  <c:v>2656.5</c:v>
                </c:pt>
                <c:pt idx="1">
                  <c:v>2656.5</c:v>
                </c:pt>
                <c:pt idx="2">
                  <c:v>2656.5</c:v>
                </c:pt>
                <c:pt idx="3">
                  <c:v>4125</c:v>
                </c:pt>
                <c:pt idx="4">
                  <c:v>4125</c:v>
                </c:pt>
                <c:pt idx="5">
                  <c:v>4125</c:v>
                </c:pt>
                <c:pt idx="6">
                  <c:v>4125</c:v>
                </c:pt>
                <c:pt idx="7">
                  <c:v>4125</c:v>
                </c:pt>
                <c:pt idx="8">
                  <c:v>4125</c:v>
                </c:pt>
                <c:pt idx="9">
                  <c:v>4125</c:v>
                </c:pt>
                <c:pt idx="10">
                  <c:v>4125</c:v>
                </c:pt>
                <c:pt idx="11">
                  <c:v>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C47-493E-9883-178CA704951A}"/>
            </c:ext>
          </c:extLst>
        </c:ser>
        <c:ser>
          <c:idx val="14"/>
          <c:order val="14"/>
          <c:tx>
            <c:strRef>
              <c:f>'IS 2026'!$C$26</c:f>
              <c:strCache>
                <c:ptCount val="1"/>
                <c:pt idx="0">
                  <c:v>Equipment 15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2026'!$F$26:$Q$26</c:f>
              <c:numCache>
                <c:formatCode>#,##0</c:formatCode>
                <c:ptCount val="12"/>
                <c:pt idx="0">
                  <c:v>3139.5</c:v>
                </c:pt>
                <c:pt idx="1">
                  <c:v>3139.5</c:v>
                </c:pt>
                <c:pt idx="2">
                  <c:v>3139.5</c:v>
                </c:pt>
                <c:pt idx="3">
                  <c:v>8775</c:v>
                </c:pt>
                <c:pt idx="4">
                  <c:v>8775</c:v>
                </c:pt>
                <c:pt idx="5">
                  <c:v>8775</c:v>
                </c:pt>
                <c:pt idx="6">
                  <c:v>8775</c:v>
                </c:pt>
                <c:pt idx="7">
                  <c:v>8775</c:v>
                </c:pt>
                <c:pt idx="8">
                  <c:v>8775</c:v>
                </c:pt>
                <c:pt idx="9">
                  <c:v>8775</c:v>
                </c:pt>
                <c:pt idx="10">
                  <c:v>8775</c:v>
                </c:pt>
                <c:pt idx="11">
                  <c:v>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47-493E-9883-178CA704951A}"/>
            </c:ext>
          </c:extLst>
        </c:ser>
        <c:ser>
          <c:idx val="15"/>
          <c:order val="15"/>
          <c:tx>
            <c:strRef>
              <c:f>'IS 2026'!$C$27</c:f>
              <c:strCache>
                <c:ptCount val="1"/>
                <c:pt idx="0">
                  <c:v>Equipment 16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2026'!$F$27:$Q$27</c:f>
              <c:numCache>
                <c:formatCode>#,##0</c:formatCode>
                <c:ptCount val="12"/>
                <c:pt idx="0">
                  <c:v>2817.5</c:v>
                </c:pt>
                <c:pt idx="1">
                  <c:v>2898</c:v>
                </c:pt>
                <c:pt idx="2">
                  <c:v>2978.5</c:v>
                </c:pt>
                <c:pt idx="3">
                  <c:v>1480</c:v>
                </c:pt>
                <c:pt idx="4">
                  <c:v>1520</c:v>
                </c:pt>
                <c:pt idx="5">
                  <c:v>1480</c:v>
                </c:pt>
                <c:pt idx="6">
                  <c:v>1600</c:v>
                </c:pt>
                <c:pt idx="7">
                  <c:v>1560</c:v>
                </c:pt>
                <c:pt idx="8">
                  <c:v>1680</c:v>
                </c:pt>
                <c:pt idx="9">
                  <c:v>1680</c:v>
                </c:pt>
                <c:pt idx="10">
                  <c:v>1680</c:v>
                </c:pt>
                <c:pt idx="11">
                  <c:v>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C47-493E-9883-178CA704951A}"/>
            </c:ext>
          </c:extLst>
        </c:ser>
        <c:ser>
          <c:idx val="16"/>
          <c:order val="16"/>
          <c:tx>
            <c:strRef>
              <c:f>'IS 2026'!$C$28</c:f>
              <c:strCache>
                <c:ptCount val="1"/>
                <c:pt idx="0">
                  <c:v>Equipment 17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2026'!$F$28:$Q$28</c:f>
              <c:numCache>
                <c:formatCode>#,##0</c:formatCode>
                <c:ptCount val="12"/>
                <c:pt idx="0">
                  <c:v>2986.5</c:v>
                </c:pt>
                <c:pt idx="1">
                  <c:v>2986.5</c:v>
                </c:pt>
                <c:pt idx="2">
                  <c:v>3077</c:v>
                </c:pt>
                <c:pt idx="3">
                  <c:v>1530</c:v>
                </c:pt>
                <c:pt idx="4">
                  <c:v>1485</c:v>
                </c:pt>
                <c:pt idx="5">
                  <c:v>1575</c:v>
                </c:pt>
                <c:pt idx="6">
                  <c:v>1710</c:v>
                </c:pt>
                <c:pt idx="7">
                  <c:v>2070</c:v>
                </c:pt>
                <c:pt idx="8">
                  <c:v>2025</c:v>
                </c:pt>
                <c:pt idx="9">
                  <c:v>1980</c:v>
                </c:pt>
                <c:pt idx="10">
                  <c:v>1980</c:v>
                </c:pt>
                <c:pt idx="11">
                  <c:v>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C47-493E-9883-178CA704951A}"/>
            </c:ext>
          </c:extLst>
        </c:ser>
        <c:ser>
          <c:idx val="17"/>
          <c:order val="17"/>
          <c:tx>
            <c:strRef>
              <c:f>'IS 2026'!$C$29</c:f>
              <c:strCache>
                <c:ptCount val="1"/>
                <c:pt idx="0">
                  <c:v>Equipment 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2026'!$F$29:$Q$29</c:f>
              <c:numCache>
                <c:formatCode>#,##0</c:formatCode>
                <c:ptCount val="12"/>
                <c:pt idx="0">
                  <c:v>3247</c:v>
                </c:pt>
                <c:pt idx="1">
                  <c:v>3247</c:v>
                </c:pt>
                <c:pt idx="2">
                  <c:v>3247</c:v>
                </c:pt>
                <c:pt idx="3">
                  <c:v>1530</c:v>
                </c:pt>
                <c:pt idx="4">
                  <c:v>1485</c:v>
                </c:pt>
                <c:pt idx="5">
                  <c:v>1485</c:v>
                </c:pt>
                <c:pt idx="6">
                  <c:v>1980</c:v>
                </c:pt>
                <c:pt idx="7">
                  <c:v>1980</c:v>
                </c:pt>
                <c:pt idx="8">
                  <c:v>1980</c:v>
                </c:pt>
                <c:pt idx="9">
                  <c:v>1980</c:v>
                </c:pt>
                <c:pt idx="10">
                  <c:v>1980</c:v>
                </c:pt>
                <c:pt idx="11">
                  <c:v>1980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C47-493E-9883-178CA704951A}"/>
            </c:ext>
          </c:extLst>
        </c:ser>
        <c:ser>
          <c:idx val="18"/>
          <c:order val="18"/>
          <c:tx>
            <c:strRef>
              <c:f>'IS 2026'!$C$30</c:f>
              <c:strCache>
                <c:ptCount val="1"/>
                <c:pt idx="0">
                  <c:v>Equipment 19</c:v>
                </c:pt>
              </c:strCache>
            </c:strRef>
          </c:tx>
          <c:spPr>
            <a:solidFill>
              <a:schemeClr val="accent1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2026'!$F$30:$Q$30</c:f>
              <c:numCache>
                <c:formatCode>#,##0</c:formatCode>
                <c:ptCount val="12"/>
                <c:pt idx="0">
                  <c:v>2576</c:v>
                </c:pt>
                <c:pt idx="1">
                  <c:v>2656.5</c:v>
                </c:pt>
                <c:pt idx="2">
                  <c:v>2576</c:v>
                </c:pt>
                <c:pt idx="3">
                  <c:v>1760</c:v>
                </c:pt>
                <c:pt idx="4">
                  <c:v>1760</c:v>
                </c:pt>
                <c:pt idx="5">
                  <c:v>1760</c:v>
                </c:pt>
                <c:pt idx="6">
                  <c:v>2255</c:v>
                </c:pt>
                <c:pt idx="7">
                  <c:v>2255</c:v>
                </c:pt>
                <c:pt idx="8">
                  <c:v>2255</c:v>
                </c:pt>
                <c:pt idx="9">
                  <c:v>2255</c:v>
                </c:pt>
                <c:pt idx="10">
                  <c:v>2255</c:v>
                </c:pt>
                <c:pt idx="11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C47-493E-9883-178CA704951A}"/>
            </c:ext>
          </c:extLst>
        </c:ser>
        <c:ser>
          <c:idx val="19"/>
          <c:order val="19"/>
          <c:tx>
            <c:strRef>
              <c:f>'IS 2026'!$C$31</c:f>
              <c:strCache>
                <c:ptCount val="1"/>
                <c:pt idx="0">
                  <c:v>Equipment 20</c:v>
                </c:pt>
              </c:strCache>
            </c:strRef>
          </c:tx>
          <c:spPr>
            <a:solidFill>
              <a:schemeClr val="accent2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2026'!$F$31:$Q$31</c:f>
              <c:numCache>
                <c:formatCode>#,##0</c:formatCode>
                <c:ptCount val="12"/>
                <c:pt idx="0">
                  <c:v>2495.5</c:v>
                </c:pt>
                <c:pt idx="1">
                  <c:v>2576</c:v>
                </c:pt>
                <c:pt idx="2">
                  <c:v>2495.5</c:v>
                </c:pt>
                <c:pt idx="3">
                  <c:v>1815</c:v>
                </c:pt>
                <c:pt idx="4">
                  <c:v>1705</c:v>
                </c:pt>
                <c:pt idx="5">
                  <c:v>1815</c:v>
                </c:pt>
                <c:pt idx="6">
                  <c:v>1815</c:v>
                </c:pt>
                <c:pt idx="7">
                  <c:v>1815</c:v>
                </c:pt>
                <c:pt idx="8">
                  <c:v>1815</c:v>
                </c:pt>
                <c:pt idx="9">
                  <c:v>1815</c:v>
                </c:pt>
                <c:pt idx="10">
                  <c:v>1815</c:v>
                </c:pt>
                <c:pt idx="11">
                  <c:v>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C47-493E-9883-178CA704951A}"/>
            </c:ext>
          </c:extLst>
        </c:ser>
        <c:ser>
          <c:idx val="20"/>
          <c:order val="20"/>
          <c:tx>
            <c:strRef>
              <c:f>'IS 2026'!$C$32</c:f>
              <c:strCache>
                <c:ptCount val="1"/>
                <c:pt idx="0">
                  <c:v>Equipment 21</c:v>
                </c:pt>
              </c:strCache>
            </c:strRef>
          </c:tx>
          <c:spPr>
            <a:solidFill>
              <a:schemeClr val="accent3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2026'!$F$32:$Q$32</c:f>
              <c:numCache>
                <c:formatCode>#,##0</c:formatCode>
                <c:ptCount val="12"/>
                <c:pt idx="0">
                  <c:v>3618</c:v>
                </c:pt>
                <c:pt idx="1">
                  <c:v>3618</c:v>
                </c:pt>
                <c:pt idx="2">
                  <c:v>3618</c:v>
                </c:pt>
                <c:pt idx="3">
                  <c:v>2160</c:v>
                </c:pt>
                <c:pt idx="4">
                  <c:v>2160</c:v>
                </c:pt>
                <c:pt idx="5">
                  <c:v>2160</c:v>
                </c:pt>
                <c:pt idx="6">
                  <c:v>2160</c:v>
                </c:pt>
                <c:pt idx="7">
                  <c:v>2160</c:v>
                </c:pt>
                <c:pt idx="8">
                  <c:v>2160</c:v>
                </c:pt>
                <c:pt idx="9">
                  <c:v>2160</c:v>
                </c:pt>
                <c:pt idx="10">
                  <c:v>2160</c:v>
                </c:pt>
                <c:pt idx="11">
                  <c:v>2160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C47-493E-9883-178CA704951A}"/>
            </c:ext>
          </c:extLst>
        </c:ser>
        <c:ser>
          <c:idx val="21"/>
          <c:order val="21"/>
          <c:tx>
            <c:strRef>
              <c:f>'IS 2026'!$C$33</c:f>
              <c:strCache>
                <c:ptCount val="1"/>
                <c:pt idx="0">
                  <c:v>Equipment 22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2026'!$F$33:$Q$33</c:f>
              <c:numCache>
                <c:formatCode>#,##0</c:formatCode>
                <c:ptCount val="12"/>
                <c:pt idx="0">
                  <c:v>2737</c:v>
                </c:pt>
                <c:pt idx="1">
                  <c:v>2737</c:v>
                </c:pt>
                <c:pt idx="2">
                  <c:v>2737</c:v>
                </c:pt>
                <c:pt idx="3">
                  <c:v>1870</c:v>
                </c:pt>
                <c:pt idx="4">
                  <c:v>1870</c:v>
                </c:pt>
                <c:pt idx="5">
                  <c:v>2145</c:v>
                </c:pt>
                <c:pt idx="6">
                  <c:v>2145</c:v>
                </c:pt>
                <c:pt idx="7">
                  <c:v>2145</c:v>
                </c:pt>
                <c:pt idx="8">
                  <c:v>2145</c:v>
                </c:pt>
                <c:pt idx="9">
                  <c:v>1705</c:v>
                </c:pt>
                <c:pt idx="10">
                  <c:v>1650</c:v>
                </c:pt>
                <c:pt idx="11">
                  <c:v>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C47-493E-9883-178CA704951A}"/>
            </c:ext>
          </c:extLst>
        </c:ser>
        <c:ser>
          <c:idx val="22"/>
          <c:order val="22"/>
          <c:tx>
            <c:strRef>
              <c:f>'IS 2026'!$C$34</c:f>
              <c:strCache>
                <c:ptCount val="1"/>
                <c:pt idx="0">
                  <c:v>Equipment 23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2026'!$F$34:$Q$34</c:f>
              <c:numCache>
                <c:formatCode>#,##0</c:formatCode>
                <c:ptCount val="12"/>
                <c:pt idx="0">
                  <c:v>1996.5</c:v>
                </c:pt>
                <c:pt idx="1">
                  <c:v>1996.5</c:v>
                </c:pt>
                <c:pt idx="2">
                  <c:v>1996.5</c:v>
                </c:pt>
                <c:pt idx="3">
                  <c:v>2145</c:v>
                </c:pt>
                <c:pt idx="4">
                  <c:v>2145</c:v>
                </c:pt>
                <c:pt idx="5">
                  <c:v>2145</c:v>
                </c:pt>
                <c:pt idx="6">
                  <c:v>2145</c:v>
                </c:pt>
                <c:pt idx="7">
                  <c:v>2145</c:v>
                </c:pt>
                <c:pt idx="8">
                  <c:v>2145</c:v>
                </c:pt>
                <c:pt idx="9">
                  <c:v>2145</c:v>
                </c:pt>
                <c:pt idx="10">
                  <c:v>2145</c:v>
                </c:pt>
                <c:pt idx="11">
                  <c:v>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C47-493E-9883-178CA704951A}"/>
            </c:ext>
          </c:extLst>
        </c:ser>
        <c:ser>
          <c:idx val="23"/>
          <c:order val="23"/>
          <c:tx>
            <c:strRef>
              <c:f>'IS 2026'!$C$35</c:f>
              <c:strCache>
                <c:ptCount val="1"/>
                <c:pt idx="0">
                  <c:v>Equipment 24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2026'!$F$35:$Q$35</c:f>
              <c:numCache>
                <c:formatCode>#,##0</c:formatCode>
                <c:ptCount val="12"/>
                <c:pt idx="0">
                  <c:v>2737</c:v>
                </c:pt>
                <c:pt idx="1">
                  <c:v>2737</c:v>
                </c:pt>
                <c:pt idx="2">
                  <c:v>2737</c:v>
                </c:pt>
                <c:pt idx="3">
                  <c:v>2380</c:v>
                </c:pt>
                <c:pt idx="4">
                  <c:v>2380</c:v>
                </c:pt>
                <c:pt idx="5">
                  <c:v>2380</c:v>
                </c:pt>
                <c:pt idx="6">
                  <c:v>2870</c:v>
                </c:pt>
                <c:pt idx="7">
                  <c:v>2870</c:v>
                </c:pt>
                <c:pt idx="8">
                  <c:v>2870</c:v>
                </c:pt>
                <c:pt idx="9">
                  <c:v>2870</c:v>
                </c:pt>
                <c:pt idx="10">
                  <c:v>2870</c:v>
                </c:pt>
                <c:pt idx="11">
                  <c:v>2870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C47-493E-9883-178CA704951A}"/>
            </c:ext>
          </c:extLst>
        </c:ser>
        <c:ser>
          <c:idx val="24"/>
          <c:order val="24"/>
          <c:tx>
            <c:strRef>
              <c:f>'IS 2026'!$C$36</c:f>
              <c:strCache>
                <c:ptCount val="1"/>
                <c:pt idx="0">
                  <c:v>Equipment 25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2026'!$F$36:$Q$36</c:f>
              <c:numCache>
                <c:formatCode>#,##0</c:formatCode>
                <c:ptCount val="12"/>
                <c:pt idx="0">
                  <c:v>2817.5</c:v>
                </c:pt>
                <c:pt idx="1">
                  <c:v>2817.5</c:v>
                </c:pt>
                <c:pt idx="2">
                  <c:v>2817.5</c:v>
                </c:pt>
                <c:pt idx="3">
                  <c:v>2450</c:v>
                </c:pt>
                <c:pt idx="4">
                  <c:v>2450</c:v>
                </c:pt>
                <c:pt idx="5">
                  <c:v>2450</c:v>
                </c:pt>
                <c:pt idx="6">
                  <c:v>3150</c:v>
                </c:pt>
                <c:pt idx="7">
                  <c:v>3150</c:v>
                </c:pt>
                <c:pt idx="8">
                  <c:v>3150</c:v>
                </c:pt>
                <c:pt idx="9">
                  <c:v>3150</c:v>
                </c:pt>
                <c:pt idx="10">
                  <c:v>3150</c:v>
                </c:pt>
                <c:pt idx="11">
                  <c:v>3150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C47-493E-9883-178CA704951A}"/>
            </c:ext>
          </c:extLst>
        </c:ser>
        <c:ser>
          <c:idx val="25"/>
          <c:order val="25"/>
          <c:tx>
            <c:strRef>
              <c:f>'IS 2026'!$C$37</c:f>
              <c:strCache>
                <c:ptCount val="1"/>
                <c:pt idx="0">
                  <c:v>Equipment 26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2026'!$F$37:$Q$37</c:f>
              <c:numCache>
                <c:formatCode>#,##0</c:formatCode>
                <c:ptCount val="12"/>
                <c:pt idx="0">
                  <c:v>2898</c:v>
                </c:pt>
                <c:pt idx="1">
                  <c:v>2817.5</c:v>
                </c:pt>
                <c:pt idx="2">
                  <c:v>2817.5</c:v>
                </c:pt>
                <c:pt idx="3">
                  <c:v>2975</c:v>
                </c:pt>
                <c:pt idx="4">
                  <c:v>2975</c:v>
                </c:pt>
                <c:pt idx="5">
                  <c:v>2975</c:v>
                </c:pt>
                <c:pt idx="6">
                  <c:v>3230</c:v>
                </c:pt>
                <c:pt idx="7">
                  <c:v>3230</c:v>
                </c:pt>
                <c:pt idx="8">
                  <c:v>3230</c:v>
                </c:pt>
                <c:pt idx="9">
                  <c:v>3230</c:v>
                </c:pt>
                <c:pt idx="10">
                  <c:v>3230</c:v>
                </c:pt>
                <c:pt idx="11">
                  <c:v>3230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C47-493E-9883-178CA704951A}"/>
            </c:ext>
          </c:extLst>
        </c:ser>
        <c:ser>
          <c:idx val="26"/>
          <c:order val="26"/>
          <c:tx>
            <c:strRef>
              <c:f>'IS 2026'!$C$38</c:f>
              <c:strCache>
                <c:ptCount val="1"/>
                <c:pt idx="0">
                  <c:v>Equipment 27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2026'!$F$38:$Q$38</c:f>
              <c:numCache>
                <c:formatCode>#,##0</c:formatCode>
                <c:ptCount val="12"/>
                <c:pt idx="0">
                  <c:v>3139.5</c:v>
                </c:pt>
                <c:pt idx="1">
                  <c:v>3220</c:v>
                </c:pt>
                <c:pt idx="2">
                  <c:v>3220</c:v>
                </c:pt>
                <c:pt idx="3">
                  <c:v>3400</c:v>
                </c:pt>
                <c:pt idx="4">
                  <c:v>3400</c:v>
                </c:pt>
                <c:pt idx="5">
                  <c:v>3400</c:v>
                </c:pt>
                <c:pt idx="6">
                  <c:v>3400</c:v>
                </c:pt>
                <c:pt idx="7">
                  <c:v>3400</c:v>
                </c:pt>
                <c:pt idx="8">
                  <c:v>3400</c:v>
                </c:pt>
                <c:pt idx="9">
                  <c:v>3400</c:v>
                </c:pt>
                <c:pt idx="10">
                  <c:v>3400</c:v>
                </c:pt>
                <c:pt idx="11">
                  <c:v>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C47-493E-9883-178CA704951A}"/>
            </c:ext>
          </c:extLst>
        </c:ser>
        <c:ser>
          <c:idx val="27"/>
          <c:order val="27"/>
          <c:tx>
            <c:strRef>
              <c:f>'IS 2026'!$C$39</c:f>
              <c:strCache>
                <c:ptCount val="1"/>
                <c:pt idx="0">
                  <c:v>Equipment 28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2026'!$F$39:$Q$39</c:f>
              <c:numCache>
                <c:formatCode>#,##0</c:formatCode>
                <c:ptCount val="12"/>
                <c:pt idx="0">
                  <c:v>2415</c:v>
                </c:pt>
                <c:pt idx="1">
                  <c:v>2334.5</c:v>
                </c:pt>
                <c:pt idx="2">
                  <c:v>2576</c:v>
                </c:pt>
                <c:pt idx="3">
                  <c:v>2610</c:v>
                </c:pt>
                <c:pt idx="4">
                  <c:v>2610</c:v>
                </c:pt>
                <c:pt idx="5">
                  <c:v>2790</c:v>
                </c:pt>
                <c:pt idx="6">
                  <c:v>2610</c:v>
                </c:pt>
                <c:pt idx="7">
                  <c:v>2610</c:v>
                </c:pt>
                <c:pt idx="8">
                  <c:v>2610</c:v>
                </c:pt>
                <c:pt idx="9">
                  <c:v>2610</c:v>
                </c:pt>
                <c:pt idx="10">
                  <c:v>2610</c:v>
                </c:pt>
                <c:pt idx="11">
                  <c:v>2880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C47-493E-9883-178CA704951A}"/>
            </c:ext>
          </c:extLst>
        </c:ser>
        <c:ser>
          <c:idx val="28"/>
          <c:order val="28"/>
          <c:tx>
            <c:strRef>
              <c:f>'IS 2026'!$C$40</c:f>
              <c:strCache>
                <c:ptCount val="1"/>
                <c:pt idx="0">
                  <c:v>Equipment 29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2026'!$F$40:$Q$40</c:f>
              <c:numCache>
                <c:formatCode>#,##0</c:formatCode>
                <c:ptCount val="12"/>
                <c:pt idx="0">
                  <c:v>2656.5</c:v>
                </c:pt>
                <c:pt idx="1">
                  <c:v>2656.5</c:v>
                </c:pt>
                <c:pt idx="2">
                  <c:v>2656.5</c:v>
                </c:pt>
                <c:pt idx="3">
                  <c:v>4125</c:v>
                </c:pt>
                <c:pt idx="4">
                  <c:v>4125</c:v>
                </c:pt>
                <c:pt idx="5">
                  <c:v>4125</c:v>
                </c:pt>
                <c:pt idx="6">
                  <c:v>4125</c:v>
                </c:pt>
                <c:pt idx="7">
                  <c:v>4125</c:v>
                </c:pt>
                <c:pt idx="8">
                  <c:v>4125</c:v>
                </c:pt>
                <c:pt idx="9">
                  <c:v>4125</c:v>
                </c:pt>
                <c:pt idx="10">
                  <c:v>4125</c:v>
                </c:pt>
                <c:pt idx="11">
                  <c:v>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C47-493E-9883-178CA704951A}"/>
            </c:ext>
          </c:extLst>
        </c:ser>
        <c:ser>
          <c:idx val="29"/>
          <c:order val="29"/>
          <c:tx>
            <c:strRef>
              <c:f>'IS 2026'!$C$41</c:f>
              <c:strCache>
                <c:ptCount val="1"/>
                <c:pt idx="0">
                  <c:v>Equipment 30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2026'!$F$41:$Q$41</c:f>
              <c:numCache>
                <c:formatCode>#,##0</c:formatCode>
                <c:ptCount val="12"/>
                <c:pt idx="0">
                  <c:v>3139.5</c:v>
                </c:pt>
                <c:pt idx="1">
                  <c:v>3139.5</c:v>
                </c:pt>
                <c:pt idx="2">
                  <c:v>3139.5</c:v>
                </c:pt>
                <c:pt idx="3">
                  <c:v>8775</c:v>
                </c:pt>
                <c:pt idx="4">
                  <c:v>8775</c:v>
                </c:pt>
                <c:pt idx="5">
                  <c:v>8775</c:v>
                </c:pt>
                <c:pt idx="6">
                  <c:v>8775</c:v>
                </c:pt>
                <c:pt idx="7">
                  <c:v>8775</c:v>
                </c:pt>
                <c:pt idx="8">
                  <c:v>8775</c:v>
                </c:pt>
                <c:pt idx="9">
                  <c:v>8775</c:v>
                </c:pt>
                <c:pt idx="10">
                  <c:v>8775</c:v>
                </c:pt>
                <c:pt idx="11">
                  <c:v>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C47-493E-9883-178CA704951A}"/>
            </c:ext>
          </c:extLst>
        </c:ser>
        <c:ser>
          <c:idx val="30"/>
          <c:order val="30"/>
          <c:tx>
            <c:strRef>
              <c:f>'IS 2026'!$C$42</c:f>
              <c:strCache>
                <c:ptCount val="1"/>
                <c:pt idx="0">
                  <c:v>Equipment 31</c:v>
                </c:pt>
              </c:strCache>
            </c:strRef>
          </c:tx>
          <c:spPr>
            <a:solidFill>
              <a:schemeClr val="accent1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2026'!$F$42:$Q$42</c:f>
              <c:numCache>
                <c:formatCode>#,##0</c:formatCode>
                <c:ptCount val="12"/>
                <c:pt idx="0">
                  <c:v>2415</c:v>
                </c:pt>
                <c:pt idx="1">
                  <c:v>2334.5</c:v>
                </c:pt>
                <c:pt idx="2">
                  <c:v>2576</c:v>
                </c:pt>
                <c:pt idx="3">
                  <c:v>2610</c:v>
                </c:pt>
                <c:pt idx="4">
                  <c:v>2610</c:v>
                </c:pt>
                <c:pt idx="5">
                  <c:v>2790</c:v>
                </c:pt>
                <c:pt idx="6">
                  <c:v>2610</c:v>
                </c:pt>
                <c:pt idx="7">
                  <c:v>2610</c:v>
                </c:pt>
                <c:pt idx="8">
                  <c:v>2610</c:v>
                </c:pt>
                <c:pt idx="9">
                  <c:v>2610</c:v>
                </c:pt>
                <c:pt idx="10">
                  <c:v>2610</c:v>
                </c:pt>
                <c:pt idx="11">
                  <c:v>2880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C47-493E-9883-178CA704951A}"/>
            </c:ext>
          </c:extLst>
        </c:ser>
        <c:ser>
          <c:idx val="31"/>
          <c:order val="31"/>
          <c:tx>
            <c:strRef>
              <c:f>'IS 2026'!$C$43</c:f>
              <c:strCache>
                <c:ptCount val="1"/>
                <c:pt idx="0">
                  <c:v>Equipment 32</c:v>
                </c:pt>
              </c:strCache>
            </c:strRef>
          </c:tx>
          <c:spPr>
            <a:solidFill>
              <a:schemeClr val="accent2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2026'!$F$43:$Q$43</c:f>
              <c:numCache>
                <c:formatCode>#,##0</c:formatCode>
                <c:ptCount val="12"/>
                <c:pt idx="0">
                  <c:v>2656.5</c:v>
                </c:pt>
                <c:pt idx="1">
                  <c:v>2656.5</c:v>
                </c:pt>
                <c:pt idx="2">
                  <c:v>2656.5</c:v>
                </c:pt>
                <c:pt idx="3">
                  <c:v>4125</c:v>
                </c:pt>
                <c:pt idx="4">
                  <c:v>4125</c:v>
                </c:pt>
                <c:pt idx="5">
                  <c:v>4125</c:v>
                </c:pt>
                <c:pt idx="6">
                  <c:v>4125</c:v>
                </c:pt>
                <c:pt idx="7">
                  <c:v>4125</c:v>
                </c:pt>
                <c:pt idx="8">
                  <c:v>4125</c:v>
                </c:pt>
                <c:pt idx="9">
                  <c:v>4125</c:v>
                </c:pt>
                <c:pt idx="10">
                  <c:v>4125</c:v>
                </c:pt>
                <c:pt idx="11">
                  <c:v>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C47-493E-9883-178CA704951A}"/>
            </c:ext>
          </c:extLst>
        </c:ser>
        <c:ser>
          <c:idx val="32"/>
          <c:order val="32"/>
          <c:tx>
            <c:strRef>
              <c:f>'IS 2026'!$C$44</c:f>
              <c:strCache>
                <c:ptCount val="1"/>
                <c:pt idx="0">
                  <c:v>Equipment 33</c:v>
                </c:pt>
              </c:strCache>
            </c:strRef>
          </c:tx>
          <c:spPr>
            <a:solidFill>
              <a:schemeClr val="accent3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2026'!$F$44:$Q$44</c:f>
              <c:numCache>
                <c:formatCode>#,##0</c:formatCode>
                <c:ptCount val="12"/>
                <c:pt idx="0">
                  <c:v>3139.5</c:v>
                </c:pt>
                <c:pt idx="1">
                  <c:v>3139.5</c:v>
                </c:pt>
                <c:pt idx="2">
                  <c:v>3139.5</c:v>
                </c:pt>
                <c:pt idx="3">
                  <c:v>8775</c:v>
                </c:pt>
                <c:pt idx="4">
                  <c:v>8775</c:v>
                </c:pt>
                <c:pt idx="5">
                  <c:v>8775</c:v>
                </c:pt>
                <c:pt idx="6">
                  <c:v>8775</c:v>
                </c:pt>
                <c:pt idx="7">
                  <c:v>8775</c:v>
                </c:pt>
                <c:pt idx="8">
                  <c:v>8775</c:v>
                </c:pt>
                <c:pt idx="9">
                  <c:v>8775</c:v>
                </c:pt>
                <c:pt idx="10">
                  <c:v>8775</c:v>
                </c:pt>
                <c:pt idx="11">
                  <c:v>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C47-493E-9883-178CA7049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586313471"/>
        <c:axId val="586301471"/>
      </c:barChart>
      <c:catAx>
        <c:axId val="586313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301471"/>
        <c:crosses val="autoZero"/>
        <c:auto val="1"/>
        <c:lblAlgn val="ctr"/>
        <c:lblOffset val="100"/>
        <c:noMultiLvlLbl val="0"/>
      </c:catAx>
      <c:valAx>
        <c:axId val="58630147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8631347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2027 Revenues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'CF 2027'!$B$12</c:f>
              <c:strCache>
                <c:ptCount val="1"/>
                <c:pt idx="0">
                  <c:v>Equipment 1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2027'!$G$12:$R$12</c:f>
              <c:numCache>
                <c:formatCode>#,##0</c:formatCode>
                <c:ptCount val="12"/>
                <c:pt idx="0">
                  <c:v>1680</c:v>
                </c:pt>
                <c:pt idx="1">
                  <c:v>1680</c:v>
                </c:pt>
                <c:pt idx="2">
                  <c:v>1680</c:v>
                </c:pt>
                <c:pt idx="3">
                  <c:v>1680</c:v>
                </c:pt>
                <c:pt idx="4">
                  <c:v>1680</c:v>
                </c:pt>
                <c:pt idx="5">
                  <c:v>1680</c:v>
                </c:pt>
                <c:pt idx="6">
                  <c:v>1680</c:v>
                </c:pt>
                <c:pt idx="7">
                  <c:v>1680</c:v>
                </c:pt>
                <c:pt idx="8">
                  <c:v>1680</c:v>
                </c:pt>
                <c:pt idx="9">
                  <c:v>1680</c:v>
                </c:pt>
                <c:pt idx="10">
                  <c:v>1680</c:v>
                </c:pt>
                <c:pt idx="11">
                  <c:v>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D-40D3-A952-7EC8DF507E99}"/>
            </c:ext>
          </c:extLst>
        </c:ser>
        <c:ser>
          <c:idx val="1"/>
          <c:order val="1"/>
          <c:tx>
            <c:strRef>
              <c:f>'CF 2027'!$B$13</c:f>
              <c:strCache>
                <c:ptCount val="1"/>
                <c:pt idx="0">
                  <c:v>Equipment 2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2027'!$G$13:$R$13</c:f>
              <c:numCache>
                <c:formatCode>#,##0</c:formatCode>
                <c:ptCount val="12"/>
                <c:pt idx="0">
                  <c:v>1935</c:v>
                </c:pt>
                <c:pt idx="1">
                  <c:v>1935</c:v>
                </c:pt>
                <c:pt idx="2">
                  <c:v>1935</c:v>
                </c:pt>
                <c:pt idx="3">
                  <c:v>1935</c:v>
                </c:pt>
                <c:pt idx="4">
                  <c:v>1935</c:v>
                </c:pt>
                <c:pt idx="5">
                  <c:v>1935</c:v>
                </c:pt>
                <c:pt idx="6">
                  <c:v>1935</c:v>
                </c:pt>
                <c:pt idx="7">
                  <c:v>1935</c:v>
                </c:pt>
                <c:pt idx="8">
                  <c:v>1935</c:v>
                </c:pt>
                <c:pt idx="9">
                  <c:v>1935</c:v>
                </c:pt>
                <c:pt idx="10">
                  <c:v>1935</c:v>
                </c:pt>
                <c:pt idx="11">
                  <c:v>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D-40D3-A952-7EC8DF507E99}"/>
            </c:ext>
          </c:extLst>
        </c:ser>
        <c:ser>
          <c:idx val="2"/>
          <c:order val="2"/>
          <c:tx>
            <c:strRef>
              <c:f>'CF 2027'!$B$14</c:f>
              <c:strCache>
                <c:ptCount val="1"/>
                <c:pt idx="0">
                  <c:v>Equipment 3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2027'!$G$14:$R$14</c:f>
              <c:numCache>
                <c:formatCode>#,##0</c:formatCode>
                <c:ptCount val="12"/>
                <c:pt idx="0">
                  <c:v>1980</c:v>
                </c:pt>
                <c:pt idx="1">
                  <c:v>1980</c:v>
                </c:pt>
                <c:pt idx="2">
                  <c:v>1980</c:v>
                </c:pt>
                <c:pt idx="3">
                  <c:v>1980</c:v>
                </c:pt>
                <c:pt idx="4">
                  <c:v>1980</c:v>
                </c:pt>
                <c:pt idx="5">
                  <c:v>1980</c:v>
                </c:pt>
                <c:pt idx="6">
                  <c:v>1980</c:v>
                </c:pt>
                <c:pt idx="7">
                  <c:v>1980</c:v>
                </c:pt>
                <c:pt idx="8">
                  <c:v>1980</c:v>
                </c:pt>
                <c:pt idx="9">
                  <c:v>1980</c:v>
                </c:pt>
                <c:pt idx="10">
                  <c:v>1980</c:v>
                </c:pt>
                <c:pt idx="11">
                  <c:v>1980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2D-40D3-A952-7EC8DF507E99}"/>
            </c:ext>
          </c:extLst>
        </c:ser>
        <c:ser>
          <c:idx val="3"/>
          <c:order val="3"/>
          <c:tx>
            <c:strRef>
              <c:f>'CF 2027'!$B$15</c:f>
              <c:strCache>
                <c:ptCount val="1"/>
                <c:pt idx="0">
                  <c:v>Equipment 4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2027'!$G$15:$R$15</c:f>
              <c:numCache>
                <c:formatCode>#,##0</c:formatCode>
                <c:ptCount val="12"/>
                <c:pt idx="0">
                  <c:v>2255</c:v>
                </c:pt>
                <c:pt idx="1">
                  <c:v>2255</c:v>
                </c:pt>
                <c:pt idx="2">
                  <c:v>2255</c:v>
                </c:pt>
                <c:pt idx="3">
                  <c:v>2255</c:v>
                </c:pt>
                <c:pt idx="4">
                  <c:v>2310</c:v>
                </c:pt>
                <c:pt idx="5">
                  <c:v>2365</c:v>
                </c:pt>
                <c:pt idx="6">
                  <c:v>2420</c:v>
                </c:pt>
                <c:pt idx="7">
                  <c:v>2860</c:v>
                </c:pt>
                <c:pt idx="8">
                  <c:v>2310</c:v>
                </c:pt>
                <c:pt idx="9">
                  <c:v>2310</c:v>
                </c:pt>
                <c:pt idx="10">
                  <c:v>2255</c:v>
                </c:pt>
                <c:pt idx="11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2D-40D3-A952-7EC8DF507E99}"/>
            </c:ext>
          </c:extLst>
        </c:ser>
        <c:ser>
          <c:idx val="4"/>
          <c:order val="4"/>
          <c:tx>
            <c:strRef>
              <c:f>'CF 2027'!$B$16</c:f>
              <c:strCache>
                <c:ptCount val="1"/>
                <c:pt idx="0">
                  <c:v>Equipment 5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2027'!$G$16:$R$16</c:f>
              <c:numCache>
                <c:formatCode>#,##0</c:formatCode>
                <c:ptCount val="12"/>
                <c:pt idx="0">
                  <c:v>1815</c:v>
                </c:pt>
                <c:pt idx="1">
                  <c:v>1815</c:v>
                </c:pt>
                <c:pt idx="2">
                  <c:v>1815</c:v>
                </c:pt>
                <c:pt idx="3">
                  <c:v>1815</c:v>
                </c:pt>
                <c:pt idx="4">
                  <c:v>1815</c:v>
                </c:pt>
                <c:pt idx="5">
                  <c:v>1815</c:v>
                </c:pt>
                <c:pt idx="6">
                  <c:v>1815</c:v>
                </c:pt>
                <c:pt idx="7">
                  <c:v>1815</c:v>
                </c:pt>
                <c:pt idx="8">
                  <c:v>1815</c:v>
                </c:pt>
                <c:pt idx="9">
                  <c:v>1815</c:v>
                </c:pt>
                <c:pt idx="10">
                  <c:v>1815</c:v>
                </c:pt>
                <c:pt idx="11">
                  <c:v>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2D-40D3-A952-7EC8DF507E99}"/>
            </c:ext>
          </c:extLst>
        </c:ser>
        <c:ser>
          <c:idx val="5"/>
          <c:order val="5"/>
          <c:tx>
            <c:strRef>
              <c:f>'CF 2027'!$B$17</c:f>
              <c:strCache>
                <c:ptCount val="1"/>
                <c:pt idx="0">
                  <c:v>Equipment 6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2027'!$G$17:$R$17</c:f>
              <c:numCache>
                <c:formatCode>#,##0</c:formatCode>
                <c:ptCount val="12"/>
                <c:pt idx="0">
                  <c:v>2160</c:v>
                </c:pt>
                <c:pt idx="1">
                  <c:v>2160</c:v>
                </c:pt>
                <c:pt idx="2">
                  <c:v>2160</c:v>
                </c:pt>
                <c:pt idx="3">
                  <c:v>2160</c:v>
                </c:pt>
                <c:pt idx="4">
                  <c:v>2160</c:v>
                </c:pt>
                <c:pt idx="5">
                  <c:v>2160</c:v>
                </c:pt>
                <c:pt idx="6">
                  <c:v>2160</c:v>
                </c:pt>
                <c:pt idx="7">
                  <c:v>2160</c:v>
                </c:pt>
                <c:pt idx="8">
                  <c:v>2160</c:v>
                </c:pt>
                <c:pt idx="9">
                  <c:v>2160</c:v>
                </c:pt>
                <c:pt idx="10">
                  <c:v>2160</c:v>
                </c:pt>
                <c:pt idx="11">
                  <c:v>2160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2D-40D3-A952-7EC8DF507E99}"/>
            </c:ext>
          </c:extLst>
        </c:ser>
        <c:ser>
          <c:idx val="6"/>
          <c:order val="6"/>
          <c:tx>
            <c:strRef>
              <c:f>'CF 2027'!$B$18</c:f>
              <c:strCache>
                <c:ptCount val="1"/>
                <c:pt idx="0">
                  <c:v>Equipment 7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2027'!$G$18:$R$18</c:f>
              <c:numCache>
                <c:formatCode>#,##0</c:formatCode>
                <c:ptCount val="12"/>
                <c:pt idx="0">
                  <c:v>1705</c:v>
                </c:pt>
                <c:pt idx="1">
                  <c:v>1705</c:v>
                </c:pt>
                <c:pt idx="2">
                  <c:v>1705</c:v>
                </c:pt>
                <c:pt idx="3">
                  <c:v>1705</c:v>
                </c:pt>
                <c:pt idx="4">
                  <c:v>1705</c:v>
                </c:pt>
                <c:pt idx="5">
                  <c:v>1705</c:v>
                </c:pt>
                <c:pt idx="6">
                  <c:v>1705</c:v>
                </c:pt>
                <c:pt idx="7">
                  <c:v>1705</c:v>
                </c:pt>
                <c:pt idx="8">
                  <c:v>1705</c:v>
                </c:pt>
                <c:pt idx="9">
                  <c:v>1705</c:v>
                </c:pt>
                <c:pt idx="10">
                  <c:v>1705</c:v>
                </c:pt>
                <c:pt idx="11">
                  <c:v>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2D-40D3-A952-7EC8DF507E99}"/>
            </c:ext>
          </c:extLst>
        </c:ser>
        <c:ser>
          <c:idx val="7"/>
          <c:order val="7"/>
          <c:tx>
            <c:strRef>
              <c:f>'CF 2027'!$B$19</c:f>
              <c:strCache>
                <c:ptCount val="1"/>
                <c:pt idx="0">
                  <c:v>Equipment 8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2027'!$G$19:$R$19</c:f>
              <c:numCache>
                <c:formatCode>#,##0</c:formatCode>
                <c:ptCount val="12"/>
                <c:pt idx="0">
                  <c:v>2145</c:v>
                </c:pt>
                <c:pt idx="1">
                  <c:v>2145</c:v>
                </c:pt>
                <c:pt idx="2">
                  <c:v>2145</c:v>
                </c:pt>
                <c:pt idx="3">
                  <c:v>2145</c:v>
                </c:pt>
                <c:pt idx="4">
                  <c:v>2145</c:v>
                </c:pt>
                <c:pt idx="5">
                  <c:v>2145</c:v>
                </c:pt>
                <c:pt idx="6">
                  <c:v>2145</c:v>
                </c:pt>
                <c:pt idx="7">
                  <c:v>2145</c:v>
                </c:pt>
                <c:pt idx="8">
                  <c:v>2145</c:v>
                </c:pt>
                <c:pt idx="9">
                  <c:v>2145</c:v>
                </c:pt>
                <c:pt idx="10">
                  <c:v>2145</c:v>
                </c:pt>
                <c:pt idx="11">
                  <c:v>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2D-40D3-A952-7EC8DF507E99}"/>
            </c:ext>
          </c:extLst>
        </c:ser>
        <c:ser>
          <c:idx val="8"/>
          <c:order val="8"/>
          <c:tx>
            <c:strRef>
              <c:f>'CF 2027'!$B$20</c:f>
              <c:strCache>
                <c:ptCount val="1"/>
                <c:pt idx="0">
                  <c:v>Equipment 9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2027'!$G$20:$R$20</c:f>
              <c:numCache>
                <c:formatCode>#,##0</c:formatCode>
                <c:ptCount val="12"/>
                <c:pt idx="0">
                  <c:v>2870</c:v>
                </c:pt>
                <c:pt idx="1">
                  <c:v>2870</c:v>
                </c:pt>
                <c:pt idx="2">
                  <c:v>3220</c:v>
                </c:pt>
                <c:pt idx="3">
                  <c:v>3220</c:v>
                </c:pt>
                <c:pt idx="4">
                  <c:v>3220</c:v>
                </c:pt>
                <c:pt idx="5">
                  <c:v>2870</c:v>
                </c:pt>
                <c:pt idx="6">
                  <c:v>2870</c:v>
                </c:pt>
                <c:pt idx="7">
                  <c:v>2870</c:v>
                </c:pt>
                <c:pt idx="8">
                  <c:v>2870</c:v>
                </c:pt>
                <c:pt idx="9">
                  <c:v>2870</c:v>
                </c:pt>
                <c:pt idx="10">
                  <c:v>2870</c:v>
                </c:pt>
                <c:pt idx="11">
                  <c:v>2870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2D-40D3-A952-7EC8DF507E99}"/>
            </c:ext>
          </c:extLst>
        </c:ser>
        <c:ser>
          <c:idx val="9"/>
          <c:order val="9"/>
          <c:tx>
            <c:strRef>
              <c:f>'CF 2027'!$B$21</c:f>
              <c:strCache>
                <c:ptCount val="1"/>
                <c:pt idx="0">
                  <c:v>Equipment 10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2027'!$G$21:$R$21</c:f>
              <c:numCache>
                <c:formatCode>#,##0</c:formatCode>
                <c:ptCount val="12"/>
                <c:pt idx="0">
                  <c:v>3150</c:v>
                </c:pt>
                <c:pt idx="1">
                  <c:v>3150</c:v>
                </c:pt>
                <c:pt idx="2">
                  <c:v>3150</c:v>
                </c:pt>
                <c:pt idx="3">
                  <c:v>3150</c:v>
                </c:pt>
                <c:pt idx="4">
                  <c:v>3150</c:v>
                </c:pt>
                <c:pt idx="5">
                  <c:v>3150</c:v>
                </c:pt>
                <c:pt idx="6">
                  <c:v>3150</c:v>
                </c:pt>
                <c:pt idx="7">
                  <c:v>3150</c:v>
                </c:pt>
                <c:pt idx="8">
                  <c:v>3150</c:v>
                </c:pt>
                <c:pt idx="9">
                  <c:v>3150</c:v>
                </c:pt>
                <c:pt idx="10">
                  <c:v>3150</c:v>
                </c:pt>
                <c:pt idx="11">
                  <c:v>3150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F2D-40D3-A952-7EC8DF507E99}"/>
            </c:ext>
          </c:extLst>
        </c:ser>
        <c:ser>
          <c:idx val="10"/>
          <c:order val="10"/>
          <c:tx>
            <c:strRef>
              <c:f>'CF 2027'!$B$22</c:f>
              <c:strCache>
                <c:ptCount val="1"/>
                <c:pt idx="0">
                  <c:v>Equipment 11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2027'!$G$22:$R$22</c:f>
              <c:numCache>
                <c:formatCode>#,##0</c:formatCode>
                <c:ptCount val="12"/>
                <c:pt idx="0">
                  <c:v>3230</c:v>
                </c:pt>
                <c:pt idx="1">
                  <c:v>3230</c:v>
                </c:pt>
                <c:pt idx="2">
                  <c:v>3230</c:v>
                </c:pt>
                <c:pt idx="3">
                  <c:v>3230</c:v>
                </c:pt>
                <c:pt idx="4">
                  <c:v>3230</c:v>
                </c:pt>
                <c:pt idx="5">
                  <c:v>3230</c:v>
                </c:pt>
                <c:pt idx="6">
                  <c:v>3230</c:v>
                </c:pt>
                <c:pt idx="7">
                  <c:v>3230</c:v>
                </c:pt>
                <c:pt idx="8">
                  <c:v>3230</c:v>
                </c:pt>
                <c:pt idx="9">
                  <c:v>3230</c:v>
                </c:pt>
                <c:pt idx="10">
                  <c:v>3230</c:v>
                </c:pt>
                <c:pt idx="11">
                  <c:v>3230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2D-40D3-A952-7EC8DF507E99}"/>
            </c:ext>
          </c:extLst>
        </c:ser>
        <c:ser>
          <c:idx val="11"/>
          <c:order val="11"/>
          <c:tx>
            <c:strRef>
              <c:f>'CF 2027'!$B$23</c:f>
              <c:strCache>
                <c:ptCount val="1"/>
                <c:pt idx="0">
                  <c:v>Equipment 12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2027'!$G$23:$R$23</c:f>
              <c:numCache>
                <c:formatCode>#,##0</c:formatCode>
                <c:ptCount val="12"/>
                <c:pt idx="0">
                  <c:v>3485</c:v>
                </c:pt>
                <c:pt idx="1">
                  <c:v>3485</c:v>
                </c:pt>
                <c:pt idx="2">
                  <c:v>3485</c:v>
                </c:pt>
                <c:pt idx="3">
                  <c:v>3485</c:v>
                </c:pt>
                <c:pt idx="4">
                  <c:v>3485</c:v>
                </c:pt>
                <c:pt idx="5">
                  <c:v>3485</c:v>
                </c:pt>
                <c:pt idx="6">
                  <c:v>3485</c:v>
                </c:pt>
                <c:pt idx="7">
                  <c:v>3485</c:v>
                </c:pt>
                <c:pt idx="8">
                  <c:v>3485</c:v>
                </c:pt>
                <c:pt idx="9">
                  <c:v>3485</c:v>
                </c:pt>
                <c:pt idx="10">
                  <c:v>3485</c:v>
                </c:pt>
                <c:pt idx="11">
                  <c:v>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F2D-40D3-A952-7EC8DF507E99}"/>
            </c:ext>
          </c:extLst>
        </c:ser>
        <c:ser>
          <c:idx val="12"/>
          <c:order val="12"/>
          <c:tx>
            <c:strRef>
              <c:f>'CF 2027'!$B$24</c:f>
              <c:strCache>
                <c:ptCount val="1"/>
                <c:pt idx="0">
                  <c:v>Equipment 13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2027'!$G$24:$R$24</c:f>
              <c:numCache>
                <c:formatCode>#,##0</c:formatCode>
                <c:ptCount val="12"/>
                <c:pt idx="0">
                  <c:v>2880</c:v>
                </c:pt>
                <c:pt idx="1">
                  <c:v>2880</c:v>
                </c:pt>
                <c:pt idx="2">
                  <c:v>2880</c:v>
                </c:pt>
                <c:pt idx="3">
                  <c:v>2880</c:v>
                </c:pt>
                <c:pt idx="4">
                  <c:v>2880</c:v>
                </c:pt>
                <c:pt idx="5">
                  <c:v>2880</c:v>
                </c:pt>
                <c:pt idx="6">
                  <c:v>2880</c:v>
                </c:pt>
                <c:pt idx="7">
                  <c:v>2880</c:v>
                </c:pt>
                <c:pt idx="8">
                  <c:v>2880</c:v>
                </c:pt>
                <c:pt idx="9">
                  <c:v>2880</c:v>
                </c:pt>
                <c:pt idx="10">
                  <c:v>2880</c:v>
                </c:pt>
                <c:pt idx="11">
                  <c:v>2880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F2D-40D3-A952-7EC8DF507E99}"/>
            </c:ext>
          </c:extLst>
        </c:ser>
        <c:ser>
          <c:idx val="13"/>
          <c:order val="13"/>
          <c:tx>
            <c:strRef>
              <c:f>'CF 2027'!$B$25</c:f>
              <c:strCache>
                <c:ptCount val="1"/>
                <c:pt idx="0">
                  <c:v>Equipment 14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2027'!$G$25:$R$25</c:f>
              <c:numCache>
                <c:formatCode>#,##0</c:formatCode>
                <c:ptCount val="12"/>
                <c:pt idx="0">
                  <c:v>4125</c:v>
                </c:pt>
                <c:pt idx="1">
                  <c:v>4125</c:v>
                </c:pt>
                <c:pt idx="2">
                  <c:v>4125</c:v>
                </c:pt>
                <c:pt idx="3">
                  <c:v>4125</c:v>
                </c:pt>
                <c:pt idx="4">
                  <c:v>4125</c:v>
                </c:pt>
                <c:pt idx="5">
                  <c:v>4125</c:v>
                </c:pt>
                <c:pt idx="6">
                  <c:v>4125</c:v>
                </c:pt>
                <c:pt idx="7">
                  <c:v>4125</c:v>
                </c:pt>
                <c:pt idx="8">
                  <c:v>4125</c:v>
                </c:pt>
                <c:pt idx="9">
                  <c:v>4125</c:v>
                </c:pt>
                <c:pt idx="10">
                  <c:v>4125</c:v>
                </c:pt>
                <c:pt idx="11">
                  <c:v>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F2D-40D3-A952-7EC8DF507E99}"/>
            </c:ext>
          </c:extLst>
        </c:ser>
        <c:ser>
          <c:idx val="14"/>
          <c:order val="14"/>
          <c:tx>
            <c:strRef>
              <c:f>'CF 2027'!$B$26</c:f>
              <c:strCache>
                <c:ptCount val="1"/>
                <c:pt idx="0">
                  <c:v>Equipment 15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2027'!$G$26:$R$26</c:f>
              <c:numCache>
                <c:formatCode>#,##0</c:formatCode>
                <c:ptCount val="12"/>
                <c:pt idx="0">
                  <c:v>8775</c:v>
                </c:pt>
                <c:pt idx="1">
                  <c:v>8775</c:v>
                </c:pt>
                <c:pt idx="2">
                  <c:v>8775</c:v>
                </c:pt>
                <c:pt idx="3">
                  <c:v>8775</c:v>
                </c:pt>
                <c:pt idx="4">
                  <c:v>9450</c:v>
                </c:pt>
                <c:pt idx="5">
                  <c:v>9900</c:v>
                </c:pt>
                <c:pt idx="6">
                  <c:v>10125</c:v>
                </c:pt>
                <c:pt idx="7">
                  <c:v>10350</c:v>
                </c:pt>
                <c:pt idx="8">
                  <c:v>9225</c:v>
                </c:pt>
                <c:pt idx="9">
                  <c:v>8775</c:v>
                </c:pt>
                <c:pt idx="10">
                  <c:v>8775</c:v>
                </c:pt>
                <c:pt idx="11">
                  <c:v>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F2D-40D3-A952-7EC8DF507E99}"/>
            </c:ext>
          </c:extLst>
        </c:ser>
        <c:ser>
          <c:idx val="15"/>
          <c:order val="15"/>
          <c:tx>
            <c:strRef>
              <c:f>'CF 2027'!$B$27</c:f>
              <c:strCache>
                <c:ptCount val="1"/>
                <c:pt idx="0">
                  <c:v>Equipment 16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'CF 2027'!$G$27:$R$27</c:f>
              <c:numCache>
                <c:formatCode>#,##0</c:formatCode>
                <c:ptCount val="12"/>
                <c:pt idx="0">
                  <c:v>1680</c:v>
                </c:pt>
                <c:pt idx="1">
                  <c:v>1680</c:v>
                </c:pt>
                <c:pt idx="2">
                  <c:v>1680</c:v>
                </c:pt>
                <c:pt idx="3">
                  <c:v>1680</c:v>
                </c:pt>
                <c:pt idx="4">
                  <c:v>1680</c:v>
                </c:pt>
                <c:pt idx="5">
                  <c:v>1680</c:v>
                </c:pt>
                <c:pt idx="6">
                  <c:v>1680</c:v>
                </c:pt>
                <c:pt idx="7">
                  <c:v>1680</c:v>
                </c:pt>
                <c:pt idx="8">
                  <c:v>1680</c:v>
                </c:pt>
                <c:pt idx="9">
                  <c:v>1680</c:v>
                </c:pt>
                <c:pt idx="10">
                  <c:v>1680</c:v>
                </c:pt>
                <c:pt idx="11">
                  <c:v>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F2D-40D3-A952-7EC8DF507E99}"/>
            </c:ext>
          </c:extLst>
        </c:ser>
        <c:ser>
          <c:idx val="16"/>
          <c:order val="16"/>
          <c:tx>
            <c:strRef>
              <c:f>'CF 2027'!$B$28</c:f>
              <c:strCache>
                <c:ptCount val="1"/>
                <c:pt idx="0">
                  <c:v>Equipment 17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2027'!$G$28:$R$28</c:f>
              <c:numCache>
                <c:formatCode>#,##0</c:formatCode>
                <c:ptCount val="12"/>
                <c:pt idx="0">
                  <c:v>1935</c:v>
                </c:pt>
                <c:pt idx="1">
                  <c:v>1935</c:v>
                </c:pt>
                <c:pt idx="2">
                  <c:v>1935</c:v>
                </c:pt>
                <c:pt idx="3">
                  <c:v>1935</c:v>
                </c:pt>
                <c:pt idx="4">
                  <c:v>1935</c:v>
                </c:pt>
                <c:pt idx="5">
                  <c:v>1935</c:v>
                </c:pt>
                <c:pt idx="6">
                  <c:v>1935</c:v>
                </c:pt>
                <c:pt idx="7">
                  <c:v>1935</c:v>
                </c:pt>
                <c:pt idx="8">
                  <c:v>1935</c:v>
                </c:pt>
                <c:pt idx="9">
                  <c:v>1935</c:v>
                </c:pt>
                <c:pt idx="10">
                  <c:v>1935</c:v>
                </c:pt>
                <c:pt idx="11">
                  <c:v>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F2D-40D3-A952-7EC8DF507E99}"/>
            </c:ext>
          </c:extLst>
        </c:ser>
        <c:ser>
          <c:idx val="17"/>
          <c:order val="17"/>
          <c:tx>
            <c:strRef>
              <c:f>'CF 2027'!$B$29</c:f>
              <c:strCache>
                <c:ptCount val="1"/>
                <c:pt idx="0">
                  <c:v>Equipment 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2027'!$G$29:$R$29</c:f>
              <c:numCache>
                <c:formatCode>#,##0</c:formatCode>
                <c:ptCount val="12"/>
                <c:pt idx="0">
                  <c:v>1980</c:v>
                </c:pt>
                <c:pt idx="1">
                  <c:v>1980</c:v>
                </c:pt>
                <c:pt idx="2">
                  <c:v>1980</c:v>
                </c:pt>
                <c:pt idx="3">
                  <c:v>1980</c:v>
                </c:pt>
                <c:pt idx="4">
                  <c:v>1980</c:v>
                </c:pt>
                <c:pt idx="5">
                  <c:v>1980</c:v>
                </c:pt>
                <c:pt idx="6">
                  <c:v>1980</c:v>
                </c:pt>
                <c:pt idx="7">
                  <c:v>1980</c:v>
                </c:pt>
                <c:pt idx="8">
                  <c:v>1980</c:v>
                </c:pt>
                <c:pt idx="9">
                  <c:v>1980</c:v>
                </c:pt>
                <c:pt idx="10">
                  <c:v>1980</c:v>
                </c:pt>
                <c:pt idx="11">
                  <c:v>1980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F2D-40D3-A952-7EC8DF507E99}"/>
            </c:ext>
          </c:extLst>
        </c:ser>
        <c:ser>
          <c:idx val="18"/>
          <c:order val="18"/>
          <c:tx>
            <c:strRef>
              <c:f>'CF 2027'!$B$30</c:f>
              <c:strCache>
                <c:ptCount val="1"/>
                <c:pt idx="0">
                  <c:v>Equipment 19</c:v>
                </c:pt>
              </c:strCache>
            </c:strRef>
          </c:tx>
          <c:spPr>
            <a:solidFill>
              <a:schemeClr val="accent1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2027'!$G$30:$R$30</c:f>
              <c:numCache>
                <c:formatCode>#,##0</c:formatCode>
                <c:ptCount val="12"/>
                <c:pt idx="0">
                  <c:v>2255</c:v>
                </c:pt>
                <c:pt idx="1">
                  <c:v>2255</c:v>
                </c:pt>
                <c:pt idx="2">
                  <c:v>2255</c:v>
                </c:pt>
                <c:pt idx="3">
                  <c:v>2255</c:v>
                </c:pt>
                <c:pt idx="4">
                  <c:v>2310</c:v>
                </c:pt>
                <c:pt idx="5">
                  <c:v>2365</c:v>
                </c:pt>
                <c:pt idx="6">
                  <c:v>2420</c:v>
                </c:pt>
                <c:pt idx="7">
                  <c:v>2860</c:v>
                </c:pt>
                <c:pt idx="8">
                  <c:v>2310</c:v>
                </c:pt>
                <c:pt idx="9">
                  <c:v>2310</c:v>
                </c:pt>
                <c:pt idx="10">
                  <c:v>2255</c:v>
                </c:pt>
                <c:pt idx="11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F2D-40D3-A952-7EC8DF507E99}"/>
            </c:ext>
          </c:extLst>
        </c:ser>
        <c:ser>
          <c:idx val="19"/>
          <c:order val="19"/>
          <c:tx>
            <c:strRef>
              <c:f>'CF 2027'!$B$31</c:f>
              <c:strCache>
                <c:ptCount val="1"/>
                <c:pt idx="0">
                  <c:v>Equipment 20</c:v>
                </c:pt>
              </c:strCache>
            </c:strRef>
          </c:tx>
          <c:spPr>
            <a:solidFill>
              <a:schemeClr val="accent2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2027'!$G$31:$R$31</c:f>
              <c:numCache>
                <c:formatCode>#,##0</c:formatCode>
                <c:ptCount val="12"/>
                <c:pt idx="0">
                  <c:v>1815</c:v>
                </c:pt>
                <c:pt idx="1">
                  <c:v>1815</c:v>
                </c:pt>
                <c:pt idx="2">
                  <c:v>1815</c:v>
                </c:pt>
                <c:pt idx="3">
                  <c:v>1815</c:v>
                </c:pt>
                <c:pt idx="4">
                  <c:v>1815</c:v>
                </c:pt>
                <c:pt idx="5">
                  <c:v>1815</c:v>
                </c:pt>
                <c:pt idx="6">
                  <c:v>1815</c:v>
                </c:pt>
                <c:pt idx="7">
                  <c:v>1815</c:v>
                </c:pt>
                <c:pt idx="8">
                  <c:v>1815</c:v>
                </c:pt>
                <c:pt idx="9">
                  <c:v>1815</c:v>
                </c:pt>
                <c:pt idx="10">
                  <c:v>1815</c:v>
                </c:pt>
                <c:pt idx="11">
                  <c:v>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F2D-40D3-A952-7EC8DF507E99}"/>
            </c:ext>
          </c:extLst>
        </c:ser>
        <c:ser>
          <c:idx val="20"/>
          <c:order val="20"/>
          <c:tx>
            <c:strRef>
              <c:f>'CF 2027'!$B$32</c:f>
              <c:strCache>
                <c:ptCount val="1"/>
                <c:pt idx="0">
                  <c:v>Equipment 21</c:v>
                </c:pt>
              </c:strCache>
            </c:strRef>
          </c:tx>
          <c:spPr>
            <a:solidFill>
              <a:schemeClr val="accent3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2027'!$G$32:$R$32</c:f>
              <c:numCache>
                <c:formatCode>#,##0</c:formatCode>
                <c:ptCount val="12"/>
                <c:pt idx="0">
                  <c:v>2160</c:v>
                </c:pt>
                <c:pt idx="1">
                  <c:v>2160</c:v>
                </c:pt>
                <c:pt idx="2">
                  <c:v>2160</c:v>
                </c:pt>
                <c:pt idx="3">
                  <c:v>2160</c:v>
                </c:pt>
                <c:pt idx="4">
                  <c:v>2160</c:v>
                </c:pt>
                <c:pt idx="5">
                  <c:v>2160</c:v>
                </c:pt>
                <c:pt idx="6">
                  <c:v>2160</c:v>
                </c:pt>
                <c:pt idx="7">
                  <c:v>2160</c:v>
                </c:pt>
                <c:pt idx="8">
                  <c:v>2160</c:v>
                </c:pt>
                <c:pt idx="9">
                  <c:v>2160</c:v>
                </c:pt>
                <c:pt idx="10">
                  <c:v>2160</c:v>
                </c:pt>
                <c:pt idx="11">
                  <c:v>2160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F2D-40D3-A952-7EC8DF507E99}"/>
            </c:ext>
          </c:extLst>
        </c:ser>
        <c:ser>
          <c:idx val="21"/>
          <c:order val="21"/>
          <c:tx>
            <c:strRef>
              <c:f>'CF 2027'!$B$33</c:f>
              <c:strCache>
                <c:ptCount val="1"/>
                <c:pt idx="0">
                  <c:v>Equipment 22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2027'!$G$33:$R$33</c:f>
              <c:numCache>
                <c:formatCode>#,##0</c:formatCode>
                <c:ptCount val="12"/>
                <c:pt idx="0">
                  <c:v>1705</c:v>
                </c:pt>
                <c:pt idx="1">
                  <c:v>1705</c:v>
                </c:pt>
                <c:pt idx="2">
                  <c:v>1705</c:v>
                </c:pt>
                <c:pt idx="3">
                  <c:v>1705</c:v>
                </c:pt>
                <c:pt idx="4">
                  <c:v>1705</c:v>
                </c:pt>
                <c:pt idx="5">
                  <c:v>1705</c:v>
                </c:pt>
                <c:pt idx="6">
                  <c:v>1705</c:v>
                </c:pt>
                <c:pt idx="7">
                  <c:v>1705</c:v>
                </c:pt>
                <c:pt idx="8">
                  <c:v>1705</c:v>
                </c:pt>
                <c:pt idx="9">
                  <c:v>1705</c:v>
                </c:pt>
                <c:pt idx="10">
                  <c:v>1705</c:v>
                </c:pt>
                <c:pt idx="11">
                  <c:v>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2D-40D3-A952-7EC8DF507E99}"/>
            </c:ext>
          </c:extLst>
        </c:ser>
        <c:ser>
          <c:idx val="22"/>
          <c:order val="22"/>
          <c:tx>
            <c:strRef>
              <c:f>'CF 2027'!$B$34</c:f>
              <c:strCache>
                <c:ptCount val="1"/>
                <c:pt idx="0">
                  <c:v>Equipment 23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2027'!$G$34:$R$34</c:f>
              <c:numCache>
                <c:formatCode>#,##0</c:formatCode>
                <c:ptCount val="12"/>
                <c:pt idx="0">
                  <c:v>2145</c:v>
                </c:pt>
                <c:pt idx="1">
                  <c:v>2145</c:v>
                </c:pt>
                <c:pt idx="2">
                  <c:v>2145</c:v>
                </c:pt>
                <c:pt idx="3">
                  <c:v>2145</c:v>
                </c:pt>
                <c:pt idx="4">
                  <c:v>2145</c:v>
                </c:pt>
                <c:pt idx="5">
                  <c:v>2145</c:v>
                </c:pt>
                <c:pt idx="6">
                  <c:v>2145</c:v>
                </c:pt>
                <c:pt idx="7">
                  <c:v>2145</c:v>
                </c:pt>
                <c:pt idx="8">
                  <c:v>2145</c:v>
                </c:pt>
                <c:pt idx="9">
                  <c:v>2145</c:v>
                </c:pt>
                <c:pt idx="10">
                  <c:v>2145</c:v>
                </c:pt>
                <c:pt idx="11">
                  <c:v>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F2D-40D3-A952-7EC8DF507E99}"/>
            </c:ext>
          </c:extLst>
        </c:ser>
        <c:ser>
          <c:idx val="23"/>
          <c:order val="23"/>
          <c:tx>
            <c:strRef>
              <c:f>'CF 2027'!$B$35</c:f>
              <c:strCache>
                <c:ptCount val="1"/>
                <c:pt idx="0">
                  <c:v>Equipment 24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2027'!$G$35:$R$35</c:f>
              <c:numCache>
                <c:formatCode>#,##0</c:formatCode>
                <c:ptCount val="12"/>
                <c:pt idx="0">
                  <c:v>2870</c:v>
                </c:pt>
                <c:pt idx="1">
                  <c:v>2870</c:v>
                </c:pt>
                <c:pt idx="2">
                  <c:v>3220</c:v>
                </c:pt>
                <c:pt idx="3">
                  <c:v>3220</c:v>
                </c:pt>
                <c:pt idx="4">
                  <c:v>3220</c:v>
                </c:pt>
                <c:pt idx="5">
                  <c:v>2870</c:v>
                </c:pt>
                <c:pt idx="6">
                  <c:v>2870</c:v>
                </c:pt>
                <c:pt idx="7">
                  <c:v>2870</c:v>
                </c:pt>
                <c:pt idx="8">
                  <c:v>2870</c:v>
                </c:pt>
                <c:pt idx="9">
                  <c:v>2870</c:v>
                </c:pt>
                <c:pt idx="10">
                  <c:v>2870</c:v>
                </c:pt>
                <c:pt idx="11">
                  <c:v>2870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F2D-40D3-A952-7EC8DF507E99}"/>
            </c:ext>
          </c:extLst>
        </c:ser>
        <c:ser>
          <c:idx val="24"/>
          <c:order val="24"/>
          <c:tx>
            <c:strRef>
              <c:f>'CF 2027'!$B$36</c:f>
              <c:strCache>
                <c:ptCount val="1"/>
                <c:pt idx="0">
                  <c:v>Equipment 25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2027'!$G$36:$R$36</c:f>
              <c:numCache>
                <c:formatCode>#,##0</c:formatCode>
                <c:ptCount val="12"/>
                <c:pt idx="0">
                  <c:v>3150</c:v>
                </c:pt>
                <c:pt idx="1">
                  <c:v>3150</c:v>
                </c:pt>
                <c:pt idx="2">
                  <c:v>3150</c:v>
                </c:pt>
                <c:pt idx="3">
                  <c:v>3150</c:v>
                </c:pt>
                <c:pt idx="4">
                  <c:v>3150</c:v>
                </c:pt>
                <c:pt idx="5">
                  <c:v>3150</c:v>
                </c:pt>
                <c:pt idx="6">
                  <c:v>3150</c:v>
                </c:pt>
                <c:pt idx="7">
                  <c:v>3150</c:v>
                </c:pt>
                <c:pt idx="8">
                  <c:v>3150</c:v>
                </c:pt>
                <c:pt idx="9">
                  <c:v>3150</c:v>
                </c:pt>
                <c:pt idx="10">
                  <c:v>3150</c:v>
                </c:pt>
                <c:pt idx="11">
                  <c:v>3150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F2D-40D3-A952-7EC8DF507E99}"/>
            </c:ext>
          </c:extLst>
        </c:ser>
        <c:ser>
          <c:idx val="25"/>
          <c:order val="25"/>
          <c:tx>
            <c:strRef>
              <c:f>'CF 2027'!$B$37</c:f>
              <c:strCache>
                <c:ptCount val="1"/>
                <c:pt idx="0">
                  <c:v>Equipment 26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2027'!$G$37:$R$37</c:f>
              <c:numCache>
                <c:formatCode>#,##0</c:formatCode>
                <c:ptCount val="12"/>
                <c:pt idx="0">
                  <c:v>3230</c:v>
                </c:pt>
                <c:pt idx="1">
                  <c:v>3230</c:v>
                </c:pt>
                <c:pt idx="2">
                  <c:v>3230</c:v>
                </c:pt>
                <c:pt idx="3">
                  <c:v>3230</c:v>
                </c:pt>
                <c:pt idx="4">
                  <c:v>3230</c:v>
                </c:pt>
                <c:pt idx="5">
                  <c:v>3230</c:v>
                </c:pt>
                <c:pt idx="6">
                  <c:v>3230</c:v>
                </c:pt>
                <c:pt idx="7">
                  <c:v>3230</c:v>
                </c:pt>
                <c:pt idx="8">
                  <c:v>3230</c:v>
                </c:pt>
                <c:pt idx="9">
                  <c:v>3230</c:v>
                </c:pt>
                <c:pt idx="10">
                  <c:v>3230</c:v>
                </c:pt>
                <c:pt idx="11">
                  <c:v>3230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F2D-40D3-A952-7EC8DF507E99}"/>
            </c:ext>
          </c:extLst>
        </c:ser>
        <c:ser>
          <c:idx val="26"/>
          <c:order val="26"/>
          <c:tx>
            <c:strRef>
              <c:f>'CF 2027'!$B$38</c:f>
              <c:strCache>
                <c:ptCount val="1"/>
                <c:pt idx="0">
                  <c:v>Equipment 27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2027'!$G$38:$R$38</c:f>
              <c:numCache>
                <c:formatCode>#,##0</c:formatCode>
                <c:ptCount val="12"/>
                <c:pt idx="0">
                  <c:v>3485</c:v>
                </c:pt>
                <c:pt idx="1">
                  <c:v>3485</c:v>
                </c:pt>
                <c:pt idx="2">
                  <c:v>3485</c:v>
                </c:pt>
                <c:pt idx="3">
                  <c:v>3485</c:v>
                </c:pt>
                <c:pt idx="4">
                  <c:v>3485</c:v>
                </c:pt>
                <c:pt idx="5">
                  <c:v>3485</c:v>
                </c:pt>
                <c:pt idx="6">
                  <c:v>3485</c:v>
                </c:pt>
                <c:pt idx="7">
                  <c:v>3485</c:v>
                </c:pt>
                <c:pt idx="8">
                  <c:v>3485</c:v>
                </c:pt>
                <c:pt idx="9">
                  <c:v>3485</c:v>
                </c:pt>
                <c:pt idx="10">
                  <c:v>3485</c:v>
                </c:pt>
                <c:pt idx="11">
                  <c:v>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F2D-40D3-A952-7EC8DF507E99}"/>
            </c:ext>
          </c:extLst>
        </c:ser>
        <c:ser>
          <c:idx val="27"/>
          <c:order val="27"/>
          <c:tx>
            <c:strRef>
              <c:f>'CF 2027'!$B$39</c:f>
              <c:strCache>
                <c:ptCount val="1"/>
                <c:pt idx="0">
                  <c:v>Equipment 28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2027'!$G$39:$R$39</c:f>
              <c:numCache>
                <c:formatCode>#,##0</c:formatCode>
                <c:ptCount val="12"/>
                <c:pt idx="0">
                  <c:v>2880</c:v>
                </c:pt>
                <c:pt idx="1">
                  <c:v>2880</c:v>
                </c:pt>
                <c:pt idx="2">
                  <c:v>2880</c:v>
                </c:pt>
                <c:pt idx="3">
                  <c:v>2880</c:v>
                </c:pt>
                <c:pt idx="4">
                  <c:v>2880</c:v>
                </c:pt>
                <c:pt idx="5">
                  <c:v>2880</c:v>
                </c:pt>
                <c:pt idx="6">
                  <c:v>2880</c:v>
                </c:pt>
                <c:pt idx="7">
                  <c:v>2880</c:v>
                </c:pt>
                <c:pt idx="8">
                  <c:v>2880</c:v>
                </c:pt>
                <c:pt idx="9">
                  <c:v>2880</c:v>
                </c:pt>
                <c:pt idx="10">
                  <c:v>2880</c:v>
                </c:pt>
                <c:pt idx="11">
                  <c:v>2880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F2D-40D3-A952-7EC8DF507E99}"/>
            </c:ext>
          </c:extLst>
        </c:ser>
        <c:ser>
          <c:idx val="28"/>
          <c:order val="28"/>
          <c:tx>
            <c:strRef>
              <c:f>'CF 2027'!$B$40</c:f>
              <c:strCache>
                <c:ptCount val="1"/>
                <c:pt idx="0">
                  <c:v>Equipment 29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2027'!$G$40:$R$40</c:f>
              <c:numCache>
                <c:formatCode>#,##0</c:formatCode>
                <c:ptCount val="12"/>
                <c:pt idx="0">
                  <c:v>4125</c:v>
                </c:pt>
                <c:pt idx="1">
                  <c:v>4125</c:v>
                </c:pt>
                <c:pt idx="2">
                  <c:v>4125</c:v>
                </c:pt>
                <c:pt idx="3">
                  <c:v>4125</c:v>
                </c:pt>
                <c:pt idx="4">
                  <c:v>4125</c:v>
                </c:pt>
                <c:pt idx="5">
                  <c:v>4125</c:v>
                </c:pt>
                <c:pt idx="6">
                  <c:v>4125</c:v>
                </c:pt>
                <c:pt idx="7">
                  <c:v>4125</c:v>
                </c:pt>
                <c:pt idx="8">
                  <c:v>4125</c:v>
                </c:pt>
                <c:pt idx="9">
                  <c:v>4125</c:v>
                </c:pt>
                <c:pt idx="10">
                  <c:v>4125</c:v>
                </c:pt>
                <c:pt idx="11">
                  <c:v>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F2D-40D3-A952-7EC8DF507E99}"/>
            </c:ext>
          </c:extLst>
        </c:ser>
        <c:ser>
          <c:idx val="29"/>
          <c:order val="29"/>
          <c:tx>
            <c:strRef>
              <c:f>'CF 2027'!$B$41</c:f>
              <c:strCache>
                <c:ptCount val="1"/>
                <c:pt idx="0">
                  <c:v>Equipment 30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2027'!$G$41:$R$41</c:f>
              <c:numCache>
                <c:formatCode>#,##0</c:formatCode>
                <c:ptCount val="12"/>
                <c:pt idx="0">
                  <c:v>8775</c:v>
                </c:pt>
                <c:pt idx="1">
                  <c:v>8775</c:v>
                </c:pt>
                <c:pt idx="2">
                  <c:v>8775</c:v>
                </c:pt>
                <c:pt idx="3">
                  <c:v>8775</c:v>
                </c:pt>
                <c:pt idx="4">
                  <c:v>9450</c:v>
                </c:pt>
                <c:pt idx="5">
                  <c:v>9900</c:v>
                </c:pt>
                <c:pt idx="6">
                  <c:v>10125</c:v>
                </c:pt>
                <c:pt idx="7">
                  <c:v>10350</c:v>
                </c:pt>
                <c:pt idx="8">
                  <c:v>9225</c:v>
                </c:pt>
                <c:pt idx="9">
                  <c:v>8775</c:v>
                </c:pt>
                <c:pt idx="10">
                  <c:v>8775</c:v>
                </c:pt>
                <c:pt idx="11">
                  <c:v>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F2D-40D3-A952-7EC8DF507E99}"/>
            </c:ext>
          </c:extLst>
        </c:ser>
        <c:ser>
          <c:idx val="30"/>
          <c:order val="30"/>
          <c:tx>
            <c:strRef>
              <c:f>'CF 2027'!$B$42</c:f>
              <c:strCache>
                <c:ptCount val="1"/>
                <c:pt idx="0">
                  <c:v>Equipment 31</c:v>
                </c:pt>
              </c:strCache>
            </c:strRef>
          </c:tx>
          <c:spPr>
            <a:solidFill>
              <a:schemeClr val="accent1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2027'!$G$42:$R$42</c:f>
              <c:numCache>
                <c:formatCode>#,##0</c:formatCode>
                <c:ptCount val="12"/>
                <c:pt idx="0">
                  <c:v>2880</c:v>
                </c:pt>
                <c:pt idx="1">
                  <c:v>2880</c:v>
                </c:pt>
                <c:pt idx="2">
                  <c:v>2880</c:v>
                </c:pt>
                <c:pt idx="3">
                  <c:v>2880</c:v>
                </c:pt>
                <c:pt idx="4">
                  <c:v>2880</c:v>
                </c:pt>
                <c:pt idx="5">
                  <c:v>2880</c:v>
                </c:pt>
                <c:pt idx="6">
                  <c:v>2880</c:v>
                </c:pt>
                <c:pt idx="7">
                  <c:v>2880</c:v>
                </c:pt>
                <c:pt idx="8">
                  <c:v>2880</c:v>
                </c:pt>
                <c:pt idx="9">
                  <c:v>2880</c:v>
                </c:pt>
                <c:pt idx="10">
                  <c:v>2880</c:v>
                </c:pt>
                <c:pt idx="11">
                  <c:v>2880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F2D-40D3-A952-7EC8DF507E99}"/>
            </c:ext>
          </c:extLst>
        </c:ser>
        <c:ser>
          <c:idx val="31"/>
          <c:order val="31"/>
          <c:tx>
            <c:strRef>
              <c:f>'CF 2027'!$B$43</c:f>
              <c:strCache>
                <c:ptCount val="1"/>
                <c:pt idx="0">
                  <c:v>Equipment 32</c:v>
                </c:pt>
              </c:strCache>
            </c:strRef>
          </c:tx>
          <c:spPr>
            <a:solidFill>
              <a:schemeClr val="accent2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2027'!$G$43:$R$43</c:f>
              <c:numCache>
                <c:formatCode>#,##0</c:formatCode>
                <c:ptCount val="12"/>
                <c:pt idx="0">
                  <c:v>4125</c:v>
                </c:pt>
                <c:pt idx="1">
                  <c:v>4125</c:v>
                </c:pt>
                <c:pt idx="2">
                  <c:v>4125</c:v>
                </c:pt>
                <c:pt idx="3">
                  <c:v>4125</c:v>
                </c:pt>
                <c:pt idx="4">
                  <c:v>4125</c:v>
                </c:pt>
                <c:pt idx="5">
                  <c:v>4125</c:v>
                </c:pt>
                <c:pt idx="6">
                  <c:v>4125</c:v>
                </c:pt>
                <c:pt idx="7">
                  <c:v>4125</c:v>
                </c:pt>
                <c:pt idx="8">
                  <c:v>4125</c:v>
                </c:pt>
                <c:pt idx="9">
                  <c:v>4125</c:v>
                </c:pt>
                <c:pt idx="10">
                  <c:v>4125</c:v>
                </c:pt>
                <c:pt idx="11">
                  <c:v>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F2D-40D3-A952-7EC8DF507E99}"/>
            </c:ext>
          </c:extLst>
        </c:ser>
        <c:ser>
          <c:idx val="32"/>
          <c:order val="32"/>
          <c:tx>
            <c:strRef>
              <c:f>'CF 2027'!$B$44</c:f>
              <c:strCache>
                <c:ptCount val="1"/>
                <c:pt idx="0">
                  <c:v>Equipment 33</c:v>
                </c:pt>
              </c:strCache>
            </c:strRef>
          </c:tx>
          <c:spPr>
            <a:solidFill>
              <a:schemeClr val="accent3">
                <a:lumMod val="5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'CF 2027'!$G$44:$R$44</c:f>
              <c:numCache>
                <c:formatCode>#,##0</c:formatCode>
                <c:ptCount val="12"/>
                <c:pt idx="0">
                  <c:v>8775</c:v>
                </c:pt>
                <c:pt idx="1">
                  <c:v>8775</c:v>
                </c:pt>
                <c:pt idx="2">
                  <c:v>8775</c:v>
                </c:pt>
                <c:pt idx="3">
                  <c:v>8775</c:v>
                </c:pt>
                <c:pt idx="4">
                  <c:v>9450</c:v>
                </c:pt>
                <c:pt idx="5">
                  <c:v>9900</c:v>
                </c:pt>
                <c:pt idx="6">
                  <c:v>10125</c:v>
                </c:pt>
                <c:pt idx="7">
                  <c:v>10350</c:v>
                </c:pt>
                <c:pt idx="8">
                  <c:v>9225</c:v>
                </c:pt>
                <c:pt idx="9">
                  <c:v>8775</c:v>
                </c:pt>
                <c:pt idx="10">
                  <c:v>8775</c:v>
                </c:pt>
                <c:pt idx="11">
                  <c:v>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F2D-40D3-A952-7EC8DF507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812094703"/>
        <c:axId val="812095183"/>
      </c:barChart>
      <c:catAx>
        <c:axId val="81209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095183"/>
        <c:crosses val="autoZero"/>
        <c:auto val="1"/>
        <c:lblAlgn val="ctr"/>
        <c:lblOffset val="100"/>
        <c:noMultiLvlLbl val="0"/>
      </c:catAx>
      <c:valAx>
        <c:axId val="81209518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81209470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/>
              <a:t>2023 Key Metrics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2023'!$C$46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2023'!$F$46:$Q$46</c:f>
              <c:numCache>
                <c:formatCode>#,##0</c:formatCode>
                <c:ptCount val="12"/>
                <c:pt idx="0">
                  <c:v>53685</c:v>
                </c:pt>
                <c:pt idx="1">
                  <c:v>54260</c:v>
                </c:pt>
                <c:pt idx="2">
                  <c:v>82190</c:v>
                </c:pt>
                <c:pt idx="3">
                  <c:v>82190</c:v>
                </c:pt>
                <c:pt idx="4">
                  <c:v>82190</c:v>
                </c:pt>
                <c:pt idx="5">
                  <c:v>82190</c:v>
                </c:pt>
                <c:pt idx="6">
                  <c:v>82190</c:v>
                </c:pt>
                <c:pt idx="7">
                  <c:v>82190</c:v>
                </c:pt>
                <c:pt idx="8">
                  <c:v>84955</c:v>
                </c:pt>
                <c:pt idx="9">
                  <c:v>84955</c:v>
                </c:pt>
                <c:pt idx="10">
                  <c:v>84955</c:v>
                </c:pt>
                <c:pt idx="11">
                  <c:v>84955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C-4087-8C2B-FEE76D47C4D4}"/>
            </c:ext>
          </c:extLst>
        </c:ser>
        <c:ser>
          <c:idx val="1"/>
          <c:order val="1"/>
          <c:tx>
            <c:strRef>
              <c:f>'IS 2023'!$C$47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2023'!$F$47:$Q$47</c:f>
              <c:numCache>
                <c:formatCode>#,##0</c:formatCode>
                <c:ptCount val="12"/>
                <c:pt idx="0">
                  <c:v>-4540</c:v>
                </c:pt>
                <c:pt idx="1">
                  <c:v>-4540</c:v>
                </c:pt>
                <c:pt idx="2">
                  <c:v>-4540</c:v>
                </c:pt>
                <c:pt idx="3">
                  <c:v>-4540</c:v>
                </c:pt>
                <c:pt idx="4">
                  <c:v>-4540</c:v>
                </c:pt>
                <c:pt idx="5">
                  <c:v>-4540</c:v>
                </c:pt>
                <c:pt idx="6">
                  <c:v>-4540</c:v>
                </c:pt>
                <c:pt idx="7">
                  <c:v>-4540</c:v>
                </c:pt>
                <c:pt idx="8">
                  <c:v>-4540</c:v>
                </c:pt>
                <c:pt idx="9">
                  <c:v>-4540</c:v>
                </c:pt>
                <c:pt idx="10">
                  <c:v>-4540</c:v>
                </c:pt>
                <c:pt idx="11">
                  <c:v>-4540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C-4087-8C2B-FEE76D47C4D4}"/>
            </c:ext>
          </c:extLst>
        </c:ser>
        <c:ser>
          <c:idx val="2"/>
          <c:order val="2"/>
          <c:tx>
            <c:strRef>
              <c:f>'IS 2023'!$C$68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2023'!$F$68:$Q$68</c:f>
              <c:numCache>
                <c:formatCode>#,##0</c:formatCode>
                <c:ptCount val="12"/>
                <c:pt idx="0">
                  <c:v>-3800</c:v>
                </c:pt>
                <c:pt idx="1">
                  <c:v>-3800</c:v>
                </c:pt>
                <c:pt idx="2">
                  <c:v>-3800</c:v>
                </c:pt>
                <c:pt idx="3">
                  <c:v>-3800</c:v>
                </c:pt>
                <c:pt idx="4">
                  <c:v>-3800</c:v>
                </c:pt>
                <c:pt idx="5">
                  <c:v>-3800</c:v>
                </c:pt>
                <c:pt idx="6">
                  <c:v>-3800</c:v>
                </c:pt>
                <c:pt idx="7">
                  <c:v>-3800</c:v>
                </c:pt>
                <c:pt idx="8">
                  <c:v>-3800</c:v>
                </c:pt>
                <c:pt idx="9">
                  <c:v>-3800</c:v>
                </c:pt>
                <c:pt idx="10">
                  <c:v>-3800</c:v>
                </c:pt>
                <c:pt idx="11">
                  <c:v>-3800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4C-4087-8C2B-FEE76D47C4D4}"/>
            </c:ext>
          </c:extLst>
        </c:ser>
        <c:ser>
          <c:idx val="3"/>
          <c:order val="3"/>
          <c:tx>
            <c:strRef>
              <c:f>'IS 2023'!$C$88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2023'!$F$88:$Q$88</c:f>
              <c:numCache>
                <c:formatCode>#,##0</c:formatCode>
                <c:ptCount val="12"/>
                <c:pt idx="0">
                  <c:v>40335</c:v>
                </c:pt>
                <c:pt idx="1">
                  <c:v>40910</c:v>
                </c:pt>
                <c:pt idx="2">
                  <c:v>68840</c:v>
                </c:pt>
                <c:pt idx="3">
                  <c:v>68840</c:v>
                </c:pt>
                <c:pt idx="4">
                  <c:v>68840</c:v>
                </c:pt>
                <c:pt idx="5">
                  <c:v>68840</c:v>
                </c:pt>
                <c:pt idx="6">
                  <c:v>68840</c:v>
                </c:pt>
                <c:pt idx="7">
                  <c:v>68840</c:v>
                </c:pt>
                <c:pt idx="8">
                  <c:v>71605</c:v>
                </c:pt>
                <c:pt idx="9">
                  <c:v>71605</c:v>
                </c:pt>
                <c:pt idx="10">
                  <c:v>71605</c:v>
                </c:pt>
                <c:pt idx="11">
                  <c:v>71605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4C-4087-8C2B-FEE76D47C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60818223"/>
        <c:axId val="1760816303"/>
      </c:barChart>
      <c:catAx>
        <c:axId val="1760818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0816303"/>
        <c:crosses val="autoZero"/>
        <c:auto val="1"/>
        <c:lblAlgn val="ctr"/>
        <c:lblOffset val="100"/>
        <c:noMultiLvlLbl val="0"/>
      </c:catAx>
      <c:valAx>
        <c:axId val="1760816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081822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2024 Key Metrics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2024'!$C$46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2024'!$F$46:$Q$46</c:f>
              <c:numCache>
                <c:formatCode>#,##0</c:formatCode>
                <c:ptCount val="12"/>
                <c:pt idx="0">
                  <c:v>84955</c:v>
                </c:pt>
                <c:pt idx="1">
                  <c:v>85320</c:v>
                </c:pt>
                <c:pt idx="2">
                  <c:v>88520</c:v>
                </c:pt>
                <c:pt idx="3">
                  <c:v>88590</c:v>
                </c:pt>
                <c:pt idx="4">
                  <c:v>94335</c:v>
                </c:pt>
                <c:pt idx="5">
                  <c:v>94675</c:v>
                </c:pt>
                <c:pt idx="6">
                  <c:v>93745</c:v>
                </c:pt>
                <c:pt idx="7">
                  <c:v>93775</c:v>
                </c:pt>
                <c:pt idx="8">
                  <c:v>93865</c:v>
                </c:pt>
                <c:pt idx="9">
                  <c:v>93555</c:v>
                </c:pt>
                <c:pt idx="10">
                  <c:v>94015</c:v>
                </c:pt>
                <c:pt idx="11">
                  <c:v>93205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9-436F-ADEA-E3D119E91E4A}"/>
            </c:ext>
          </c:extLst>
        </c:ser>
        <c:ser>
          <c:idx val="1"/>
          <c:order val="1"/>
          <c:tx>
            <c:strRef>
              <c:f>'IS 2024'!$C$47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2024'!$F$47:$Q$47</c:f>
              <c:numCache>
                <c:formatCode>#,##0</c:formatCode>
                <c:ptCount val="12"/>
                <c:pt idx="0">
                  <c:v>-4540</c:v>
                </c:pt>
                <c:pt idx="1">
                  <c:v>-4540</c:v>
                </c:pt>
                <c:pt idx="2">
                  <c:v>-4540</c:v>
                </c:pt>
                <c:pt idx="3">
                  <c:v>-4600</c:v>
                </c:pt>
                <c:pt idx="4">
                  <c:v>-4600</c:v>
                </c:pt>
                <c:pt idx="5">
                  <c:v>-4600</c:v>
                </c:pt>
                <c:pt idx="6">
                  <c:v>-4600</c:v>
                </c:pt>
                <c:pt idx="7">
                  <c:v>-4600</c:v>
                </c:pt>
                <c:pt idx="8">
                  <c:v>-4600</c:v>
                </c:pt>
                <c:pt idx="9">
                  <c:v>-4600</c:v>
                </c:pt>
                <c:pt idx="10">
                  <c:v>-4600</c:v>
                </c:pt>
                <c:pt idx="11">
                  <c:v>-4600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39-436F-ADEA-E3D119E91E4A}"/>
            </c:ext>
          </c:extLst>
        </c:ser>
        <c:ser>
          <c:idx val="2"/>
          <c:order val="2"/>
          <c:tx>
            <c:strRef>
              <c:f>'IS 2024'!$C$69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2024'!$F$69:$Q$69</c:f>
              <c:numCache>
                <c:formatCode>#,##0</c:formatCode>
                <c:ptCount val="12"/>
                <c:pt idx="0">
                  <c:v>-5063</c:v>
                </c:pt>
                <c:pt idx="1">
                  <c:v>-5063</c:v>
                </c:pt>
                <c:pt idx="2">
                  <c:v>-5063</c:v>
                </c:pt>
                <c:pt idx="3">
                  <c:v>-5111</c:v>
                </c:pt>
                <c:pt idx="4">
                  <c:v>-5111</c:v>
                </c:pt>
                <c:pt idx="5">
                  <c:v>-5111</c:v>
                </c:pt>
                <c:pt idx="6">
                  <c:v>-5111</c:v>
                </c:pt>
                <c:pt idx="7">
                  <c:v>-5111</c:v>
                </c:pt>
                <c:pt idx="8">
                  <c:v>-5111</c:v>
                </c:pt>
                <c:pt idx="9">
                  <c:v>-5111</c:v>
                </c:pt>
                <c:pt idx="10">
                  <c:v>-5111</c:v>
                </c:pt>
                <c:pt idx="11">
                  <c:v>-5111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39-436F-ADEA-E3D119E91E4A}"/>
            </c:ext>
          </c:extLst>
        </c:ser>
        <c:ser>
          <c:idx val="3"/>
          <c:order val="3"/>
          <c:tx>
            <c:strRef>
              <c:f>'IS 2024'!$C$89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2024'!$F$89:$Q$89</c:f>
              <c:numCache>
                <c:formatCode>#,##0</c:formatCode>
                <c:ptCount val="12"/>
                <c:pt idx="0">
                  <c:v>76955</c:v>
                </c:pt>
                <c:pt idx="1">
                  <c:v>77320</c:v>
                </c:pt>
                <c:pt idx="2">
                  <c:v>80520</c:v>
                </c:pt>
                <c:pt idx="3">
                  <c:v>80530</c:v>
                </c:pt>
                <c:pt idx="4">
                  <c:v>86275</c:v>
                </c:pt>
                <c:pt idx="5">
                  <c:v>86615</c:v>
                </c:pt>
                <c:pt idx="6">
                  <c:v>85685</c:v>
                </c:pt>
                <c:pt idx="7">
                  <c:v>85715</c:v>
                </c:pt>
                <c:pt idx="8">
                  <c:v>85805</c:v>
                </c:pt>
                <c:pt idx="9">
                  <c:v>85495</c:v>
                </c:pt>
                <c:pt idx="10">
                  <c:v>85955</c:v>
                </c:pt>
                <c:pt idx="11">
                  <c:v>85145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39-436F-ADEA-E3D119E91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2219663"/>
        <c:axId val="1112227343"/>
      </c:barChart>
      <c:catAx>
        <c:axId val="11122196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2227343"/>
        <c:crosses val="autoZero"/>
        <c:auto val="1"/>
        <c:lblAlgn val="ctr"/>
        <c:lblOffset val="100"/>
        <c:noMultiLvlLbl val="0"/>
      </c:catAx>
      <c:valAx>
        <c:axId val="1112227343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2219663"/>
        <c:crosses val="autoZero"/>
        <c:crossBetween val="between"/>
        <c:majorUnit val="2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2025 Key Metrics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2025'!$C$46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2025'!$F$46:$Q$46</c:f>
              <c:numCache>
                <c:formatCode>#,##0</c:formatCode>
                <c:ptCount val="12"/>
                <c:pt idx="0">
                  <c:v>93215</c:v>
                </c:pt>
                <c:pt idx="1">
                  <c:v>93495</c:v>
                </c:pt>
                <c:pt idx="2">
                  <c:v>88110</c:v>
                </c:pt>
                <c:pt idx="3">
                  <c:v>88120</c:v>
                </c:pt>
                <c:pt idx="4">
                  <c:v>93145</c:v>
                </c:pt>
                <c:pt idx="5">
                  <c:v>93805</c:v>
                </c:pt>
                <c:pt idx="6">
                  <c:v>93725</c:v>
                </c:pt>
                <c:pt idx="7">
                  <c:v>95965</c:v>
                </c:pt>
                <c:pt idx="8">
                  <c:v>93885</c:v>
                </c:pt>
                <c:pt idx="9">
                  <c:v>96665</c:v>
                </c:pt>
                <c:pt idx="10">
                  <c:v>95405</c:v>
                </c:pt>
                <c:pt idx="11">
                  <c:v>97115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3-431E-B680-D981D384CB4D}"/>
            </c:ext>
          </c:extLst>
        </c:ser>
        <c:ser>
          <c:idx val="1"/>
          <c:order val="1"/>
          <c:tx>
            <c:strRef>
              <c:f>'IS 2025'!$C$47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2025'!$F$47:$Q$47</c:f>
              <c:numCache>
                <c:formatCode>#,##0</c:formatCode>
                <c:ptCount val="12"/>
                <c:pt idx="0">
                  <c:v>-4600</c:v>
                </c:pt>
                <c:pt idx="1">
                  <c:v>-4600</c:v>
                </c:pt>
                <c:pt idx="2">
                  <c:v>-4600</c:v>
                </c:pt>
                <c:pt idx="3">
                  <c:v>-4800</c:v>
                </c:pt>
                <c:pt idx="4">
                  <c:v>-4800</c:v>
                </c:pt>
                <c:pt idx="5">
                  <c:v>-4800</c:v>
                </c:pt>
                <c:pt idx="6">
                  <c:v>-4800</c:v>
                </c:pt>
                <c:pt idx="7">
                  <c:v>-4800</c:v>
                </c:pt>
                <c:pt idx="8">
                  <c:v>-4800</c:v>
                </c:pt>
                <c:pt idx="9">
                  <c:v>-4800</c:v>
                </c:pt>
                <c:pt idx="10">
                  <c:v>-4800</c:v>
                </c:pt>
                <c:pt idx="11">
                  <c:v>-4800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3-431E-B680-D981D384CB4D}"/>
            </c:ext>
          </c:extLst>
        </c:ser>
        <c:ser>
          <c:idx val="2"/>
          <c:order val="2"/>
          <c:tx>
            <c:strRef>
              <c:f>'IS 2025'!$C$68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2025'!$F$68:$Q$68</c:f>
              <c:numCache>
                <c:formatCode>#,##0</c:formatCode>
                <c:ptCount val="12"/>
                <c:pt idx="0">
                  <c:v>-5111</c:v>
                </c:pt>
                <c:pt idx="1">
                  <c:v>-5111</c:v>
                </c:pt>
                <c:pt idx="2">
                  <c:v>-5111</c:v>
                </c:pt>
                <c:pt idx="3">
                  <c:v>-5111</c:v>
                </c:pt>
                <c:pt idx="4">
                  <c:v>-5111</c:v>
                </c:pt>
                <c:pt idx="5">
                  <c:v>-5111</c:v>
                </c:pt>
                <c:pt idx="6">
                  <c:v>-5111</c:v>
                </c:pt>
                <c:pt idx="7">
                  <c:v>-5111</c:v>
                </c:pt>
                <c:pt idx="8">
                  <c:v>-5111</c:v>
                </c:pt>
                <c:pt idx="9">
                  <c:v>-5111</c:v>
                </c:pt>
                <c:pt idx="10">
                  <c:v>-5111</c:v>
                </c:pt>
                <c:pt idx="11">
                  <c:v>-5111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73-431E-B680-D981D384CB4D}"/>
            </c:ext>
          </c:extLst>
        </c:ser>
        <c:ser>
          <c:idx val="3"/>
          <c:order val="3"/>
          <c:tx>
            <c:strRef>
              <c:f>'IS 2025'!$C$88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2025'!$F$88:$Q$88</c:f>
              <c:numCache>
                <c:formatCode>#,##0</c:formatCode>
                <c:ptCount val="12"/>
                <c:pt idx="0">
                  <c:v>85155</c:v>
                </c:pt>
                <c:pt idx="1">
                  <c:v>85435</c:v>
                </c:pt>
                <c:pt idx="2">
                  <c:v>80050</c:v>
                </c:pt>
                <c:pt idx="3">
                  <c:v>79860</c:v>
                </c:pt>
                <c:pt idx="4">
                  <c:v>84885</c:v>
                </c:pt>
                <c:pt idx="5">
                  <c:v>85545</c:v>
                </c:pt>
                <c:pt idx="6">
                  <c:v>85465</c:v>
                </c:pt>
                <c:pt idx="7">
                  <c:v>87705</c:v>
                </c:pt>
                <c:pt idx="8">
                  <c:v>85625</c:v>
                </c:pt>
                <c:pt idx="9">
                  <c:v>88405</c:v>
                </c:pt>
                <c:pt idx="10">
                  <c:v>87145</c:v>
                </c:pt>
                <c:pt idx="11">
                  <c:v>88855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73-431E-B680-D981D384C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8"/>
        <c:overlap val="100"/>
        <c:axId val="1115488943"/>
        <c:axId val="1115500943"/>
      </c:barChart>
      <c:catAx>
        <c:axId val="1115488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5500943"/>
        <c:crosses val="autoZero"/>
        <c:auto val="1"/>
        <c:lblAlgn val="ctr"/>
        <c:lblOffset val="100"/>
        <c:noMultiLvlLbl val="0"/>
      </c:catAx>
      <c:valAx>
        <c:axId val="1115500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5488943"/>
        <c:crosses val="autoZero"/>
        <c:crossBetween val="between"/>
        <c:majorUnit val="2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2026 Key Metrics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2026'!$C$46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2026'!$F$46:$Q$46</c:f>
              <c:numCache>
                <c:formatCode>#,##0</c:formatCode>
                <c:ptCount val="12"/>
                <c:pt idx="0">
                  <c:v>92765</c:v>
                </c:pt>
                <c:pt idx="1">
                  <c:v>93006.5</c:v>
                </c:pt>
                <c:pt idx="2">
                  <c:v>93751</c:v>
                </c:pt>
                <c:pt idx="3">
                  <c:v>97520</c:v>
                </c:pt>
                <c:pt idx="4">
                  <c:v>97200</c:v>
                </c:pt>
                <c:pt idx="5">
                  <c:v>98610</c:v>
                </c:pt>
                <c:pt idx="6">
                  <c:v>103450</c:v>
                </c:pt>
                <c:pt idx="7">
                  <c:v>104090</c:v>
                </c:pt>
                <c:pt idx="8">
                  <c:v>104240</c:v>
                </c:pt>
                <c:pt idx="9">
                  <c:v>103270</c:v>
                </c:pt>
                <c:pt idx="10">
                  <c:v>103160</c:v>
                </c:pt>
                <c:pt idx="11">
                  <c:v>104160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D-4FCA-AB31-E6CF4C46C6A7}"/>
            </c:ext>
          </c:extLst>
        </c:ser>
        <c:ser>
          <c:idx val="1"/>
          <c:order val="1"/>
          <c:tx>
            <c:strRef>
              <c:f>'IS 2026'!$C$47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2026'!$F$47:$Q$47</c:f>
              <c:numCache>
                <c:formatCode>#,##0</c:formatCode>
                <c:ptCount val="12"/>
                <c:pt idx="0">
                  <c:v>-4800</c:v>
                </c:pt>
                <c:pt idx="1">
                  <c:v>-4800</c:v>
                </c:pt>
                <c:pt idx="2">
                  <c:v>-4800</c:v>
                </c:pt>
                <c:pt idx="3">
                  <c:v>-4800</c:v>
                </c:pt>
                <c:pt idx="4">
                  <c:v>-4800</c:v>
                </c:pt>
                <c:pt idx="5">
                  <c:v>-4800</c:v>
                </c:pt>
                <c:pt idx="6">
                  <c:v>-4800</c:v>
                </c:pt>
                <c:pt idx="7">
                  <c:v>-4800</c:v>
                </c:pt>
                <c:pt idx="8">
                  <c:v>-4800</c:v>
                </c:pt>
                <c:pt idx="9">
                  <c:v>-5100</c:v>
                </c:pt>
                <c:pt idx="10">
                  <c:v>-5100</c:v>
                </c:pt>
                <c:pt idx="11">
                  <c:v>-5100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D-4FCA-AB31-E6CF4C46C6A7}"/>
            </c:ext>
          </c:extLst>
        </c:ser>
        <c:ser>
          <c:idx val="2"/>
          <c:order val="2"/>
          <c:tx>
            <c:strRef>
              <c:f>'IS 2026'!$C$67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2026'!$F$67:$Q$67</c:f>
              <c:numCache>
                <c:formatCode>#,##0</c:formatCode>
                <c:ptCount val="12"/>
                <c:pt idx="0">
                  <c:v>-5111</c:v>
                </c:pt>
                <c:pt idx="1">
                  <c:v>-5111</c:v>
                </c:pt>
                <c:pt idx="2">
                  <c:v>-5111</c:v>
                </c:pt>
                <c:pt idx="3">
                  <c:v>-5111</c:v>
                </c:pt>
                <c:pt idx="4">
                  <c:v>-5111</c:v>
                </c:pt>
                <c:pt idx="5">
                  <c:v>-5111</c:v>
                </c:pt>
                <c:pt idx="6">
                  <c:v>-5111</c:v>
                </c:pt>
                <c:pt idx="7">
                  <c:v>-5111</c:v>
                </c:pt>
                <c:pt idx="8">
                  <c:v>-5111</c:v>
                </c:pt>
                <c:pt idx="9">
                  <c:v>-5111</c:v>
                </c:pt>
                <c:pt idx="10">
                  <c:v>-5111</c:v>
                </c:pt>
                <c:pt idx="11">
                  <c:v>-5111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1D-4FCA-AB31-E6CF4C46C6A7}"/>
            </c:ext>
          </c:extLst>
        </c:ser>
        <c:ser>
          <c:idx val="3"/>
          <c:order val="3"/>
          <c:tx>
            <c:strRef>
              <c:f>'IS 2026'!$C$86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'IS 2026'!$F$6:$Q$6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2026'!$F$86:$Q$86</c:f>
              <c:numCache>
                <c:formatCode>#,##0</c:formatCode>
                <c:ptCount val="12"/>
                <c:pt idx="0">
                  <c:v>84505</c:v>
                </c:pt>
                <c:pt idx="1">
                  <c:v>84746.5</c:v>
                </c:pt>
                <c:pt idx="2">
                  <c:v>85491</c:v>
                </c:pt>
                <c:pt idx="3">
                  <c:v>89260</c:v>
                </c:pt>
                <c:pt idx="4">
                  <c:v>88940</c:v>
                </c:pt>
                <c:pt idx="5">
                  <c:v>90350</c:v>
                </c:pt>
                <c:pt idx="6">
                  <c:v>95190</c:v>
                </c:pt>
                <c:pt idx="7">
                  <c:v>95830</c:v>
                </c:pt>
                <c:pt idx="8">
                  <c:v>95980</c:v>
                </c:pt>
                <c:pt idx="9">
                  <c:v>94710</c:v>
                </c:pt>
                <c:pt idx="10">
                  <c:v>94600</c:v>
                </c:pt>
                <c:pt idx="11">
                  <c:v>95600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1D-4FCA-AB31-E6CF4C46C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5163503"/>
        <c:axId val="1105163983"/>
      </c:barChart>
      <c:catAx>
        <c:axId val="110516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163983"/>
        <c:crosses val="autoZero"/>
        <c:auto val="1"/>
        <c:lblAlgn val="ctr"/>
        <c:lblOffset val="100"/>
        <c:noMultiLvlLbl val="0"/>
      </c:catAx>
      <c:valAx>
        <c:axId val="1105163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163503"/>
        <c:crosses val="autoZero"/>
        <c:crossBetween val="between"/>
        <c:majorUnit val="2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2027 Key Metrics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2027'!$C$46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2027'!$F$46:$Q$46</c:f>
              <c:numCache>
                <c:formatCode>#,##0</c:formatCode>
                <c:ptCount val="12"/>
                <c:pt idx="0">
                  <c:v>104160</c:v>
                </c:pt>
                <c:pt idx="1">
                  <c:v>104160</c:v>
                </c:pt>
                <c:pt idx="2">
                  <c:v>104860</c:v>
                </c:pt>
                <c:pt idx="3">
                  <c:v>104860</c:v>
                </c:pt>
                <c:pt idx="4">
                  <c:v>106995</c:v>
                </c:pt>
                <c:pt idx="5">
                  <c:v>107755</c:v>
                </c:pt>
                <c:pt idx="6">
                  <c:v>108540</c:v>
                </c:pt>
                <c:pt idx="7">
                  <c:v>110095</c:v>
                </c:pt>
                <c:pt idx="8">
                  <c:v>105620</c:v>
                </c:pt>
                <c:pt idx="9">
                  <c:v>104270</c:v>
                </c:pt>
                <c:pt idx="10">
                  <c:v>104160</c:v>
                </c:pt>
                <c:pt idx="11">
                  <c:v>104160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8-4F68-8B24-E6FD6014CBAC}"/>
            </c:ext>
          </c:extLst>
        </c:ser>
        <c:ser>
          <c:idx val="1"/>
          <c:order val="1"/>
          <c:tx>
            <c:strRef>
              <c:f>'IS 2027'!$C$47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2027'!$F$47:$Q$47</c:f>
              <c:numCache>
                <c:formatCode>#,##0</c:formatCode>
                <c:ptCount val="12"/>
                <c:pt idx="0">
                  <c:v>-5100</c:v>
                </c:pt>
                <c:pt idx="1">
                  <c:v>-5100</c:v>
                </c:pt>
                <c:pt idx="2">
                  <c:v>-5100</c:v>
                </c:pt>
                <c:pt idx="3">
                  <c:v>-5100</c:v>
                </c:pt>
                <c:pt idx="4">
                  <c:v>-5100</c:v>
                </c:pt>
                <c:pt idx="5">
                  <c:v>-5100</c:v>
                </c:pt>
                <c:pt idx="6">
                  <c:v>-5400</c:v>
                </c:pt>
                <c:pt idx="7">
                  <c:v>-5400</c:v>
                </c:pt>
                <c:pt idx="8">
                  <c:v>-5400</c:v>
                </c:pt>
                <c:pt idx="9">
                  <c:v>-5400</c:v>
                </c:pt>
                <c:pt idx="10">
                  <c:v>-5400</c:v>
                </c:pt>
                <c:pt idx="11">
                  <c:v>-5400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F8-4F68-8B24-E6FD6014CBAC}"/>
            </c:ext>
          </c:extLst>
        </c:ser>
        <c:ser>
          <c:idx val="2"/>
          <c:order val="2"/>
          <c:tx>
            <c:strRef>
              <c:f>'IS 2027'!$C$67</c:f>
              <c:strCache>
                <c:ptCount val="1"/>
                <c:pt idx="0">
                  <c:v>Total Admin Salary and Wages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2027'!$F$67:$Q$67</c:f>
              <c:numCache>
                <c:formatCode>#,##0</c:formatCode>
                <c:ptCount val="12"/>
                <c:pt idx="0">
                  <c:v>-5111</c:v>
                </c:pt>
                <c:pt idx="1">
                  <c:v>-5111</c:v>
                </c:pt>
                <c:pt idx="2">
                  <c:v>-5111</c:v>
                </c:pt>
                <c:pt idx="3">
                  <c:v>-5111</c:v>
                </c:pt>
                <c:pt idx="4">
                  <c:v>-5111</c:v>
                </c:pt>
                <c:pt idx="5">
                  <c:v>-5111</c:v>
                </c:pt>
                <c:pt idx="6">
                  <c:v>-5111</c:v>
                </c:pt>
                <c:pt idx="7">
                  <c:v>-5111</c:v>
                </c:pt>
                <c:pt idx="8">
                  <c:v>-5111</c:v>
                </c:pt>
                <c:pt idx="9">
                  <c:v>-5111</c:v>
                </c:pt>
                <c:pt idx="10">
                  <c:v>-5111</c:v>
                </c:pt>
                <c:pt idx="11">
                  <c:v>-5111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F8-4F68-8B24-E6FD6014CBAC}"/>
            </c:ext>
          </c:extLst>
        </c:ser>
        <c:ser>
          <c:idx val="3"/>
          <c:order val="3"/>
          <c:tx>
            <c:strRef>
              <c:f>'IS 2027'!$C$86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'IS 2027'!$F$6:$Q$6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2027'!$F$86:$Q$86</c:f>
              <c:numCache>
                <c:formatCode>#,##0</c:formatCode>
                <c:ptCount val="12"/>
                <c:pt idx="0">
                  <c:v>95600</c:v>
                </c:pt>
                <c:pt idx="1">
                  <c:v>95600</c:v>
                </c:pt>
                <c:pt idx="2">
                  <c:v>96300</c:v>
                </c:pt>
                <c:pt idx="3">
                  <c:v>96300</c:v>
                </c:pt>
                <c:pt idx="4">
                  <c:v>98435</c:v>
                </c:pt>
                <c:pt idx="5">
                  <c:v>99195</c:v>
                </c:pt>
                <c:pt idx="6">
                  <c:v>99680</c:v>
                </c:pt>
                <c:pt idx="7">
                  <c:v>101235</c:v>
                </c:pt>
                <c:pt idx="8">
                  <c:v>96760</c:v>
                </c:pt>
                <c:pt idx="9">
                  <c:v>95410</c:v>
                </c:pt>
                <c:pt idx="10">
                  <c:v>95300</c:v>
                </c:pt>
                <c:pt idx="11">
                  <c:v>95300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F8-4F68-8B24-E6FD6014C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5457919"/>
        <c:axId val="655458399"/>
      </c:barChart>
      <c:catAx>
        <c:axId val="655457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458399"/>
        <c:crosses val="autoZero"/>
        <c:auto val="1"/>
        <c:lblAlgn val="ctr"/>
        <c:lblOffset val="100"/>
        <c:noMultiLvlLbl val="0"/>
      </c:catAx>
      <c:valAx>
        <c:axId val="65545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457919"/>
        <c:crosses val="autoZero"/>
        <c:crossBetween val="between"/>
        <c:majorUnit val="2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Hire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'Days Total Hire Sheet 2023'!$A$2</c:f>
              <c:strCache>
                <c:ptCount val="1"/>
                <c:pt idx="0">
                  <c:v>Total Hire SOW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2023'!$B$42:$AB$42</c15:sqref>
                  </c15:fullRef>
                </c:ext>
              </c:extLst>
              <c:f>('Days Total Hire Sheet 2023'!$B$42,'Days Total Hire Sheet 2023'!$D$42,'Days Total Hire Sheet 2023'!$F$42,'Days Total Hire Sheet 2023'!$I$42,'Days Total Hire Sheet 2023'!$K$42,'Days Total Hire Sheet 2023'!$M$42,'Days Total Hire Sheet 2023'!$P$42,'Days Total Hire Sheet 2023'!$R$42,'Days Total Hire Sheet 2023'!$T$42,'Days Total Hire Sheet 2023'!$W$42,'Days Total Hire Sheet 2023'!$Y$42,'Days Total Hire Sheet 2023'!$AA$42)</c:f>
              <c:numCache>
                <c:formatCode>"£"#,##0.00</c:formatCode>
                <c:ptCount val="12"/>
                <c:pt idx="0">
                  <c:v>70095</c:v>
                </c:pt>
                <c:pt idx="1">
                  <c:v>70095</c:v>
                </c:pt>
                <c:pt idx="2">
                  <c:v>51610</c:v>
                </c:pt>
                <c:pt idx="3">
                  <c:v>51095</c:v>
                </c:pt>
                <c:pt idx="4">
                  <c:v>49765</c:v>
                </c:pt>
                <c:pt idx="5">
                  <c:v>50870</c:v>
                </c:pt>
                <c:pt idx="6">
                  <c:v>53325</c:v>
                </c:pt>
                <c:pt idx="7">
                  <c:v>54230</c:v>
                </c:pt>
                <c:pt idx="8">
                  <c:v>53580</c:v>
                </c:pt>
                <c:pt idx="9">
                  <c:v>55260</c:v>
                </c:pt>
                <c:pt idx="10">
                  <c:v>55780</c:v>
                </c:pt>
                <c:pt idx="11">
                  <c:v>50480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7-4958-8CD6-67D5CDC8565D}"/>
            </c:ext>
          </c:extLst>
        </c:ser>
        <c:ser>
          <c:idx val="1"/>
          <c:order val="1"/>
          <c:tx>
            <c:strRef>
              <c:f>'Days Total Hire Sheet 2023'!$A$47</c:f>
              <c:strCache>
                <c:ptCount val="1"/>
                <c:pt idx="0">
                  <c:v>Total Hire Forecast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2023'!$B$87:$AB$87</c15:sqref>
                  </c15:fullRef>
                </c:ext>
              </c:extLst>
              <c:f>('Days Total Hire Sheet 2023'!$B$87,'Days Total Hire Sheet 2023'!$D$87,'Days Total Hire Sheet 2023'!$F$87,'Days Total Hire Sheet 2023'!$I$87,'Days Total Hire Sheet 2023'!$K$87,'Days Total Hire Sheet 2023'!$M$87,'Days Total Hire Sheet 2023'!$P$87,'Days Total Hire Sheet 2023'!$R$87,'Days Total Hire Sheet 2023'!$T$87,'Days Total Hire Sheet 2023'!$W$87,'Days Total Hire Sheet 2023'!$Y$87,'Days Total Hire Sheet 2023'!$AA$87)</c:f>
              <c:numCache>
                <c:formatCode>"£"#,##0.00</c:formatCode>
                <c:ptCount val="12"/>
                <c:pt idx="0">
                  <c:v>58820</c:v>
                </c:pt>
                <c:pt idx="1">
                  <c:v>58820</c:v>
                </c:pt>
                <c:pt idx="2">
                  <c:v>58820</c:v>
                </c:pt>
                <c:pt idx="3">
                  <c:v>58820</c:v>
                </c:pt>
                <c:pt idx="4">
                  <c:v>58820</c:v>
                </c:pt>
                <c:pt idx="5">
                  <c:v>57885</c:v>
                </c:pt>
                <c:pt idx="6">
                  <c:v>58820</c:v>
                </c:pt>
                <c:pt idx="7">
                  <c:v>58820</c:v>
                </c:pt>
                <c:pt idx="8">
                  <c:v>57885</c:v>
                </c:pt>
                <c:pt idx="9">
                  <c:v>58820</c:v>
                </c:pt>
                <c:pt idx="10">
                  <c:v>61785</c:v>
                </c:pt>
                <c:pt idx="11">
                  <c:v>57775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7-4958-8CD6-67D5CDC8565D}"/>
            </c:ext>
          </c:extLst>
        </c:ser>
        <c:ser>
          <c:idx val="2"/>
          <c:order val="2"/>
          <c:tx>
            <c:strRef>
              <c:f>'Days Total Hire Sheet 2023'!$A$91</c:f>
              <c:strCache>
                <c:ptCount val="1"/>
                <c:pt idx="0">
                  <c:v>Total Hire Actuals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2023'!$B$131:$AB$131</c15:sqref>
                  </c15:fullRef>
                </c:ext>
              </c:extLst>
              <c:f>('Days Total Hire Sheet 2023'!$B$131,'Days Total Hire Sheet 2023'!$D$131,'Days Total Hire Sheet 2023'!$F$131,'Days Total Hire Sheet 2023'!$I$131,'Days Total Hire Sheet 2023'!$K$131,'Days Total Hire Sheet 2023'!$M$131,'Days Total Hire Sheet 2023'!$P$131,'Days Total Hire Sheet 2023'!$R$131,'Days Total Hire Sheet 2023'!$T$131,'Days Total Hire Sheet 2023'!$W$131,'Days Total Hire Sheet 2023'!$Y$131,'Days Total Hire Sheet 2023'!$AA$131)</c:f>
              <c:numCache>
                <c:formatCode>"£"#,##0.00</c:formatCode>
                <c:ptCount val="12"/>
                <c:pt idx="0">
                  <c:v>53685</c:v>
                </c:pt>
                <c:pt idx="1">
                  <c:v>54260</c:v>
                </c:pt>
                <c:pt idx="2">
                  <c:v>82190</c:v>
                </c:pt>
                <c:pt idx="3">
                  <c:v>82190</c:v>
                </c:pt>
                <c:pt idx="4">
                  <c:v>82190</c:v>
                </c:pt>
                <c:pt idx="5">
                  <c:v>82190</c:v>
                </c:pt>
                <c:pt idx="6">
                  <c:v>82190</c:v>
                </c:pt>
                <c:pt idx="7">
                  <c:v>82190</c:v>
                </c:pt>
                <c:pt idx="8">
                  <c:v>84955</c:v>
                </c:pt>
                <c:pt idx="9">
                  <c:v>84955</c:v>
                </c:pt>
                <c:pt idx="10">
                  <c:v>84955</c:v>
                </c:pt>
                <c:pt idx="11">
                  <c:v>84955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E7-4958-8CD6-67D5CDC85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042485664"/>
        <c:axId val="2042496224"/>
      </c:barChart>
      <c:catAx>
        <c:axId val="204248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496224"/>
        <c:crosses val="autoZero"/>
        <c:auto val="1"/>
        <c:lblAlgn val="ctr"/>
        <c:lblOffset val="100"/>
        <c:noMultiLvlLbl val="0"/>
      </c:catAx>
      <c:valAx>
        <c:axId val="20424962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crossAx val="204248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Hire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'Days Total Hire Sheet 2023'!$A$2</c:f>
              <c:strCache>
                <c:ptCount val="1"/>
                <c:pt idx="0">
                  <c:v>Total Hire SOW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2024'!$B$42:$AB$42</c15:sqref>
                  </c15:fullRef>
                </c:ext>
              </c:extLst>
              <c:f>('Days Total Hire Sheet 2024'!$B$42,'Days Total Hire Sheet 2024'!$D$42,'Days Total Hire Sheet 2024'!$F$42,'Days Total Hire Sheet 2024'!$I$42,'Days Total Hire Sheet 2024'!$K$42,'Days Total Hire Sheet 2024'!$M$42,'Days Total Hire Sheet 2024'!$P$42,'Days Total Hire Sheet 2024'!$R$42,'Days Total Hire Sheet 2024'!$T$42,'Days Total Hire Sheet 2024'!$W$42,'Days Total Hire Sheet 2024'!$Y$42,'Days Total Hire Sheet 2024'!$AA$42)</c:f>
              <c:numCache>
                <c:formatCode>"£"#,##0.00</c:formatCode>
                <c:ptCount val="12"/>
                <c:pt idx="0">
                  <c:v>35835</c:v>
                </c:pt>
                <c:pt idx="1">
                  <c:v>35835</c:v>
                </c:pt>
                <c:pt idx="2">
                  <c:v>37230</c:v>
                </c:pt>
                <c:pt idx="3">
                  <c:v>37230</c:v>
                </c:pt>
                <c:pt idx="4">
                  <c:v>39450</c:v>
                </c:pt>
                <c:pt idx="5">
                  <c:v>39450</c:v>
                </c:pt>
                <c:pt idx="6">
                  <c:v>39450</c:v>
                </c:pt>
                <c:pt idx="7">
                  <c:v>39450</c:v>
                </c:pt>
                <c:pt idx="8">
                  <c:v>39450</c:v>
                </c:pt>
                <c:pt idx="9">
                  <c:v>39450</c:v>
                </c:pt>
                <c:pt idx="10">
                  <c:v>39450</c:v>
                </c:pt>
                <c:pt idx="11">
                  <c:v>39450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7-4958-8CD6-67D5CDC8565D}"/>
            </c:ext>
          </c:extLst>
        </c:ser>
        <c:ser>
          <c:idx val="1"/>
          <c:order val="1"/>
          <c:tx>
            <c:strRef>
              <c:f>'Days Total Hire Sheet 2023'!$A$47</c:f>
              <c:strCache>
                <c:ptCount val="1"/>
                <c:pt idx="0">
                  <c:v>Total Hire Forecast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2024'!$B$87:$AB$87</c15:sqref>
                  </c15:fullRef>
                </c:ext>
              </c:extLst>
              <c:f>('Days Total Hire Sheet 2024'!$B$87,'Days Total Hire Sheet 2024'!$D$87,'Days Total Hire Sheet 2024'!$F$87,'Days Total Hire Sheet 2024'!$I$87,'Days Total Hire Sheet 2024'!$K$87,'Days Total Hire Sheet 2024'!$M$87,'Days Total Hire Sheet 2024'!$P$87,'Days Total Hire Sheet 2024'!$R$87,'Days Total Hire Sheet 2024'!$T$87,'Days Total Hire Sheet 2024'!$W$87,'Days Total Hire Sheet 2024'!$Y$87,'Days Total Hire Sheet 2024'!$AA$87)</c:f>
              <c:numCache>
                <c:formatCode>"£"#,##0.00</c:formatCode>
                <c:ptCount val="12"/>
                <c:pt idx="0">
                  <c:v>35830</c:v>
                </c:pt>
                <c:pt idx="1">
                  <c:v>32035</c:v>
                </c:pt>
                <c:pt idx="2">
                  <c:v>37445</c:v>
                </c:pt>
                <c:pt idx="3">
                  <c:v>37475</c:v>
                </c:pt>
                <c:pt idx="4">
                  <c:v>39560</c:v>
                </c:pt>
                <c:pt idx="5">
                  <c:v>39590</c:v>
                </c:pt>
                <c:pt idx="6">
                  <c:v>39490</c:v>
                </c:pt>
                <c:pt idx="7">
                  <c:v>39560</c:v>
                </c:pt>
                <c:pt idx="8">
                  <c:v>39605</c:v>
                </c:pt>
                <c:pt idx="9">
                  <c:v>39560</c:v>
                </c:pt>
                <c:pt idx="10">
                  <c:v>39570</c:v>
                </c:pt>
                <c:pt idx="11">
                  <c:v>39535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7-4958-8CD6-67D5CDC8565D}"/>
            </c:ext>
          </c:extLst>
        </c:ser>
        <c:ser>
          <c:idx val="2"/>
          <c:order val="2"/>
          <c:tx>
            <c:strRef>
              <c:f>'Days Total Hire Sheet 2023'!$A$91</c:f>
              <c:strCache>
                <c:ptCount val="1"/>
                <c:pt idx="0">
                  <c:v>Total Hire Actuals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2024'!$B$131:$AB$131</c15:sqref>
                  </c15:fullRef>
                </c:ext>
              </c:extLst>
              <c:f>('Days Total Hire Sheet 2024'!$B$131,'Days Total Hire Sheet 2024'!$D$131,'Days Total Hire Sheet 2024'!$F$131,'Days Total Hire Sheet 2024'!$I$131,'Days Total Hire Sheet 2024'!$K$131,'Days Total Hire Sheet 2024'!$M$131,'Days Total Hire Sheet 2024'!$P$131,'Days Total Hire Sheet 2024'!$R$131,'Days Total Hire Sheet 2024'!$T$131,'Days Total Hire Sheet 2024'!$W$131,'Days Total Hire Sheet 2024'!$Y$131,'Days Total Hire Sheet 2024'!$AA$131)</c:f>
              <c:numCache>
                <c:formatCode>"£"#,##0.00</c:formatCode>
                <c:ptCount val="12"/>
                <c:pt idx="0">
                  <c:v>35810</c:v>
                </c:pt>
                <c:pt idx="1">
                  <c:v>36020</c:v>
                </c:pt>
                <c:pt idx="2">
                  <c:v>37405</c:v>
                </c:pt>
                <c:pt idx="3">
                  <c:v>37530</c:v>
                </c:pt>
                <c:pt idx="4">
                  <c:v>39840</c:v>
                </c:pt>
                <c:pt idx="5">
                  <c:v>40010</c:v>
                </c:pt>
                <c:pt idx="6">
                  <c:v>39545</c:v>
                </c:pt>
                <c:pt idx="7">
                  <c:v>39560</c:v>
                </c:pt>
                <c:pt idx="8">
                  <c:v>39605</c:v>
                </c:pt>
                <c:pt idx="9">
                  <c:v>39450</c:v>
                </c:pt>
                <c:pt idx="10">
                  <c:v>39680</c:v>
                </c:pt>
                <c:pt idx="11">
                  <c:v>39275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E7-4958-8CD6-67D5CDC85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042485664"/>
        <c:axId val="2042496224"/>
      </c:barChart>
      <c:catAx>
        <c:axId val="204248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496224"/>
        <c:crosses val="autoZero"/>
        <c:auto val="1"/>
        <c:lblAlgn val="ctr"/>
        <c:lblOffset val="100"/>
        <c:noMultiLvlLbl val="0"/>
      </c:catAx>
      <c:valAx>
        <c:axId val="20424962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crossAx val="204248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Hire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'Days Total Hire Sheet 2023'!$A$2</c:f>
              <c:strCache>
                <c:ptCount val="1"/>
                <c:pt idx="0">
                  <c:v>Total Hire SOW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2025'!$B$42:$AB$42</c15:sqref>
                  </c15:fullRef>
                </c:ext>
              </c:extLst>
              <c:f>('Days Total Hire Sheet 2025'!$B$42,'Days Total Hire Sheet 2025'!$D$42,'Days Total Hire Sheet 2025'!$F$42,'Days Total Hire Sheet 2025'!$I$42,'Days Total Hire Sheet 2025'!$K$42,'Days Total Hire Sheet 2025'!$M$42,'Days Total Hire Sheet 2025'!$P$42,'Days Total Hire Sheet 2025'!$R$42,'Days Total Hire Sheet 2025'!$T$42,'Days Total Hire Sheet 2025'!$W$42,'Days Total Hire Sheet 2025'!$Y$42,'Days Total Hire Sheet 2025'!$AA$42)</c:f>
              <c:numCache>
                <c:formatCode>"£"#,##0.00</c:formatCode>
                <c:ptCount val="12"/>
                <c:pt idx="0">
                  <c:v>93555</c:v>
                </c:pt>
                <c:pt idx="1">
                  <c:v>93555</c:v>
                </c:pt>
                <c:pt idx="2">
                  <c:v>87990</c:v>
                </c:pt>
                <c:pt idx="3">
                  <c:v>87990</c:v>
                </c:pt>
                <c:pt idx="4">
                  <c:v>93555</c:v>
                </c:pt>
                <c:pt idx="5">
                  <c:v>93555</c:v>
                </c:pt>
                <c:pt idx="6">
                  <c:v>93995</c:v>
                </c:pt>
                <c:pt idx="7">
                  <c:v>95995</c:v>
                </c:pt>
                <c:pt idx="8">
                  <c:v>93775</c:v>
                </c:pt>
                <c:pt idx="9">
                  <c:v>96425</c:v>
                </c:pt>
                <c:pt idx="10">
                  <c:v>95295</c:v>
                </c:pt>
                <c:pt idx="11">
                  <c:v>96890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7-4958-8CD6-67D5CDC8565D}"/>
            </c:ext>
          </c:extLst>
        </c:ser>
        <c:ser>
          <c:idx val="1"/>
          <c:order val="1"/>
          <c:tx>
            <c:strRef>
              <c:f>'Days Total Hire Sheet 2023'!$A$47</c:f>
              <c:strCache>
                <c:ptCount val="1"/>
                <c:pt idx="0">
                  <c:v>Total Hire Forecast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2025'!$B$87:$AB$87</c15:sqref>
                  </c15:fullRef>
                </c:ext>
              </c:extLst>
              <c:f>('Days Total Hire Sheet 2025'!$B$87,'Days Total Hire Sheet 2025'!$D$87,'Days Total Hire Sheet 2025'!$F$87,'Days Total Hire Sheet 2025'!$I$87,'Days Total Hire Sheet 2025'!$K$87,'Days Total Hire Sheet 2025'!$M$87,'Days Total Hire Sheet 2025'!$P$87,'Days Total Hire Sheet 2025'!$R$87,'Days Total Hire Sheet 2025'!$T$87,'Days Total Hire Sheet 2025'!$W$87,'Days Total Hire Sheet 2025'!$Y$87,'Days Total Hire Sheet 2025'!$AA$87)</c:f>
              <c:numCache>
                <c:formatCode>"£"#,##0.00</c:formatCode>
                <c:ptCount val="12"/>
                <c:pt idx="0">
                  <c:v>93385</c:v>
                </c:pt>
                <c:pt idx="1">
                  <c:v>93465</c:v>
                </c:pt>
                <c:pt idx="2">
                  <c:v>87990</c:v>
                </c:pt>
                <c:pt idx="3">
                  <c:v>87900</c:v>
                </c:pt>
                <c:pt idx="4">
                  <c:v>93555</c:v>
                </c:pt>
                <c:pt idx="5">
                  <c:v>93805</c:v>
                </c:pt>
                <c:pt idx="6">
                  <c:v>94125</c:v>
                </c:pt>
                <c:pt idx="7">
                  <c:v>96235</c:v>
                </c:pt>
                <c:pt idx="8">
                  <c:v>93885</c:v>
                </c:pt>
                <c:pt idx="9">
                  <c:v>96535</c:v>
                </c:pt>
                <c:pt idx="10">
                  <c:v>95295</c:v>
                </c:pt>
                <c:pt idx="11">
                  <c:v>96600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7-4958-8CD6-67D5CDC8565D}"/>
            </c:ext>
          </c:extLst>
        </c:ser>
        <c:ser>
          <c:idx val="2"/>
          <c:order val="2"/>
          <c:tx>
            <c:strRef>
              <c:f>'Days Total Hire Sheet 2023'!$A$91</c:f>
              <c:strCache>
                <c:ptCount val="1"/>
                <c:pt idx="0">
                  <c:v>Total Hire Actuals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2025'!$B$131:$AB$131</c15:sqref>
                  </c15:fullRef>
                </c:ext>
              </c:extLst>
              <c:f>('Days Total Hire Sheet 2025'!$B$131,'Days Total Hire Sheet 2025'!$D$131,'Days Total Hire Sheet 2025'!$F$131,'Days Total Hire Sheet 2025'!$I$131,'Days Total Hire Sheet 2025'!$K$131,'Days Total Hire Sheet 2025'!$M$131,'Days Total Hire Sheet 2025'!$P$131,'Days Total Hire Sheet 2025'!$R$131,'Days Total Hire Sheet 2025'!$T$131,'Days Total Hire Sheet 2025'!$W$131,'Days Total Hire Sheet 2025'!$Y$131,'Days Total Hire Sheet 2025'!$AA$131)</c:f>
              <c:numCache>
                <c:formatCode>"£"#,##0.00</c:formatCode>
                <c:ptCount val="12"/>
                <c:pt idx="0">
                  <c:v>93215</c:v>
                </c:pt>
                <c:pt idx="1">
                  <c:v>93495</c:v>
                </c:pt>
                <c:pt idx="2">
                  <c:v>88110</c:v>
                </c:pt>
                <c:pt idx="3">
                  <c:v>88120</c:v>
                </c:pt>
                <c:pt idx="4">
                  <c:v>93145</c:v>
                </c:pt>
                <c:pt idx="5">
                  <c:v>93805</c:v>
                </c:pt>
                <c:pt idx="6">
                  <c:v>93725</c:v>
                </c:pt>
                <c:pt idx="7">
                  <c:v>95965</c:v>
                </c:pt>
                <c:pt idx="8">
                  <c:v>93885</c:v>
                </c:pt>
                <c:pt idx="9">
                  <c:v>96665</c:v>
                </c:pt>
                <c:pt idx="10">
                  <c:v>95405</c:v>
                </c:pt>
                <c:pt idx="11">
                  <c:v>97115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E7-4958-8CD6-67D5CDC85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042485664"/>
        <c:axId val="2042496224"/>
      </c:barChart>
      <c:catAx>
        <c:axId val="204248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496224"/>
        <c:crosses val="autoZero"/>
        <c:auto val="1"/>
        <c:lblAlgn val="ctr"/>
        <c:lblOffset val="100"/>
        <c:noMultiLvlLbl val="0"/>
      </c:catAx>
      <c:valAx>
        <c:axId val="20424962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crossAx val="204248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Hire 2026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'Days Total Hire Sheet 2023'!$A$2</c:f>
              <c:strCache>
                <c:ptCount val="1"/>
                <c:pt idx="0">
                  <c:v>Total Hire SOW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2026'!$B$42:$AB$42</c15:sqref>
                  </c15:fullRef>
                </c:ext>
              </c:extLst>
              <c:f>('Days Total Hire Sheet 2026'!$B$42,'Days Total Hire Sheet 2026'!$D$42,'Days Total Hire Sheet 2026'!$F$42,'Days Total Hire Sheet 2026'!$I$42,'Days Total Hire Sheet 2026'!$K$42,'Days Total Hire Sheet 2026'!$M$42,'Days Total Hire Sheet 2026'!$P$42,'Days Total Hire Sheet 2026'!$R$42,'Days Total Hire Sheet 2026'!$T$42,'Days Total Hire Sheet 2026'!$W$42,'Days Total Hire Sheet 2026'!$Y$42,'Days Total Hire Sheet 2026'!$AA$42)</c:f>
              <c:numCache>
                <c:formatCode>"£"#,##0.00</c:formatCode>
                <c:ptCount val="12"/>
                <c:pt idx="0">
                  <c:v>97060</c:v>
                </c:pt>
                <c:pt idx="1">
                  <c:v>97110</c:v>
                </c:pt>
                <c:pt idx="2">
                  <c:v>97790</c:v>
                </c:pt>
                <c:pt idx="3">
                  <c:v>96980</c:v>
                </c:pt>
                <c:pt idx="4">
                  <c:v>96980</c:v>
                </c:pt>
                <c:pt idx="5">
                  <c:v>97650</c:v>
                </c:pt>
                <c:pt idx="6">
                  <c:v>97000</c:v>
                </c:pt>
                <c:pt idx="7">
                  <c:v>97000</c:v>
                </c:pt>
                <c:pt idx="8">
                  <c:v>97000</c:v>
                </c:pt>
                <c:pt idx="9">
                  <c:v>97000</c:v>
                </c:pt>
                <c:pt idx="10">
                  <c:v>97190</c:v>
                </c:pt>
                <c:pt idx="11">
                  <c:v>97980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7-4958-8CD6-67D5CDC8565D}"/>
            </c:ext>
          </c:extLst>
        </c:ser>
        <c:ser>
          <c:idx val="1"/>
          <c:order val="1"/>
          <c:tx>
            <c:strRef>
              <c:f>'Days Total Hire Sheet 2023'!$A$47</c:f>
              <c:strCache>
                <c:ptCount val="1"/>
                <c:pt idx="0">
                  <c:v>Total Hire Forecast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2026'!$B$87:$AB$87</c15:sqref>
                  </c15:fullRef>
                </c:ext>
              </c:extLst>
              <c:f>('Days Total Hire Sheet 2026'!$B$87,'Days Total Hire Sheet 2026'!$D$87,'Days Total Hire Sheet 2026'!$F$87,'Days Total Hire Sheet 2026'!$I$87,'Days Total Hire Sheet 2026'!$K$87,'Days Total Hire Sheet 2026'!$M$87,'Days Total Hire Sheet 2026'!$P$87,'Days Total Hire Sheet 2026'!$R$87,'Days Total Hire Sheet 2026'!$T$87,'Days Total Hire Sheet 2026'!$W$87,'Days Total Hire Sheet 2026'!$Y$87,'Days Total Hire Sheet 2026'!$AA$87)</c:f>
              <c:numCache>
                <c:formatCode>"£"#,##0.00</c:formatCode>
                <c:ptCount val="12"/>
                <c:pt idx="0">
                  <c:v>97060</c:v>
                </c:pt>
                <c:pt idx="1">
                  <c:v>84735</c:v>
                </c:pt>
                <c:pt idx="2">
                  <c:v>97790</c:v>
                </c:pt>
                <c:pt idx="3">
                  <c:v>96980</c:v>
                </c:pt>
                <c:pt idx="4">
                  <c:v>96980</c:v>
                </c:pt>
                <c:pt idx="5">
                  <c:v>97650</c:v>
                </c:pt>
                <c:pt idx="6">
                  <c:v>97000</c:v>
                </c:pt>
                <c:pt idx="7">
                  <c:v>97000</c:v>
                </c:pt>
                <c:pt idx="8">
                  <c:v>97000</c:v>
                </c:pt>
                <c:pt idx="9">
                  <c:v>97000</c:v>
                </c:pt>
                <c:pt idx="10">
                  <c:v>97190</c:v>
                </c:pt>
                <c:pt idx="11">
                  <c:v>97980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7-4958-8CD6-67D5CDC8565D}"/>
            </c:ext>
          </c:extLst>
        </c:ser>
        <c:ser>
          <c:idx val="2"/>
          <c:order val="2"/>
          <c:tx>
            <c:strRef>
              <c:f>'Days Total Hire Sheet 2023'!$A$91</c:f>
              <c:strCache>
                <c:ptCount val="1"/>
                <c:pt idx="0">
                  <c:v>Total Hire Actuals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2026'!$B$131:$AB$131</c15:sqref>
                  </c15:fullRef>
                </c:ext>
              </c:extLst>
              <c:f>('Days Total Hire Sheet 2026'!$B$131,'Days Total Hire Sheet 2026'!$D$131,'Days Total Hire Sheet 2026'!$F$131,'Days Total Hire Sheet 2026'!$I$131,'Days Total Hire Sheet 2026'!$K$131,'Days Total Hire Sheet 2026'!$M$131,'Days Total Hire Sheet 2026'!$P$131,'Days Total Hire Sheet 2026'!$R$131,'Days Total Hire Sheet 2026'!$T$131,'Days Total Hire Sheet 2026'!$W$131,'Days Total Hire Sheet 2026'!$Y$131,'Days Total Hire Sheet 2026'!$AA$131)</c:f>
              <c:numCache>
                <c:formatCode>"£"#,##0.00</c:formatCode>
                <c:ptCount val="12"/>
                <c:pt idx="0">
                  <c:v>97320</c:v>
                </c:pt>
                <c:pt idx="1">
                  <c:v>97350</c:v>
                </c:pt>
                <c:pt idx="2">
                  <c:v>98110</c:v>
                </c:pt>
                <c:pt idx="3">
                  <c:v>97520</c:v>
                </c:pt>
                <c:pt idx="4">
                  <c:v>97200</c:v>
                </c:pt>
                <c:pt idx="5">
                  <c:v>98610</c:v>
                </c:pt>
                <c:pt idx="6">
                  <c:v>103450</c:v>
                </c:pt>
                <c:pt idx="7">
                  <c:v>104090</c:v>
                </c:pt>
                <c:pt idx="8">
                  <c:v>104240</c:v>
                </c:pt>
                <c:pt idx="9">
                  <c:v>103270</c:v>
                </c:pt>
                <c:pt idx="10">
                  <c:v>103160</c:v>
                </c:pt>
                <c:pt idx="11">
                  <c:v>104160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E7-4958-8CD6-67D5CDC85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042485664"/>
        <c:axId val="2042496224"/>
      </c:barChart>
      <c:catAx>
        <c:axId val="204248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496224"/>
        <c:crosses val="autoZero"/>
        <c:auto val="1"/>
        <c:lblAlgn val="ctr"/>
        <c:lblOffset val="100"/>
        <c:noMultiLvlLbl val="0"/>
      </c:catAx>
      <c:valAx>
        <c:axId val="20424962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crossAx val="204248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Hire 2027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'Days Total Hire Sheet 2023'!$A$2</c:f>
              <c:strCache>
                <c:ptCount val="1"/>
                <c:pt idx="0">
                  <c:v>Total Hire SOW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2027'!$B$42:$AB$42</c15:sqref>
                  </c15:fullRef>
                </c:ext>
              </c:extLst>
              <c:f>('Days Total Hire Sheet 2027'!$B$42,'Days Total Hire Sheet 2027'!$D$42,'Days Total Hire Sheet 2027'!$F$42,'Days Total Hire Sheet 2027'!$I$42,'Days Total Hire Sheet 2027'!$K$42,'Days Total Hire Sheet 2027'!$M$42,'Days Total Hire Sheet 2027'!$P$42,'Days Total Hire Sheet 2027'!$R$42,'Days Total Hire Sheet 2027'!$T$42,'Days Total Hire Sheet 2027'!$W$42,'Days Total Hire Sheet 2027'!$Y$42,'Days Total Hire Sheet 2027'!$AA$42)</c:f>
              <c:numCache>
                <c:formatCode>"£"#,##0.00</c:formatCode>
                <c:ptCount val="12"/>
                <c:pt idx="0">
                  <c:v>98250</c:v>
                </c:pt>
                <c:pt idx="1">
                  <c:v>98340</c:v>
                </c:pt>
                <c:pt idx="2">
                  <c:v>98090</c:v>
                </c:pt>
                <c:pt idx="3">
                  <c:v>98200</c:v>
                </c:pt>
                <c:pt idx="4">
                  <c:v>98250</c:v>
                </c:pt>
                <c:pt idx="5">
                  <c:v>98280</c:v>
                </c:pt>
                <c:pt idx="6">
                  <c:v>98260</c:v>
                </c:pt>
                <c:pt idx="7">
                  <c:v>98200</c:v>
                </c:pt>
                <c:pt idx="8">
                  <c:v>98470</c:v>
                </c:pt>
                <c:pt idx="9">
                  <c:v>98470</c:v>
                </c:pt>
                <c:pt idx="10">
                  <c:v>98845</c:v>
                </c:pt>
                <c:pt idx="11">
                  <c:v>98965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7-4958-8CD6-67D5CDC8565D}"/>
            </c:ext>
          </c:extLst>
        </c:ser>
        <c:ser>
          <c:idx val="1"/>
          <c:order val="1"/>
          <c:tx>
            <c:strRef>
              <c:f>'Days Total Hire Sheet 2023'!$A$47</c:f>
              <c:strCache>
                <c:ptCount val="1"/>
                <c:pt idx="0">
                  <c:v>Total Hire Forecast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2027'!$B$87:$AB$87</c15:sqref>
                  </c15:fullRef>
                </c:ext>
              </c:extLst>
              <c:f>('Days Total Hire Sheet 2027'!$B$87,'Days Total Hire Sheet 2027'!$D$87,'Days Total Hire Sheet 2027'!$F$87,'Days Total Hire Sheet 2027'!$I$87,'Days Total Hire Sheet 2027'!$K$87,'Days Total Hire Sheet 2027'!$M$87,'Days Total Hire Sheet 2027'!$P$87,'Days Total Hire Sheet 2027'!$R$87,'Days Total Hire Sheet 2027'!$T$87,'Days Total Hire Sheet 2027'!$W$87,'Days Total Hire Sheet 2027'!$Y$87,'Days Total Hire Sheet 2027'!$AA$87)</c:f>
              <c:numCache>
                <c:formatCode>"£"#,##0.00</c:formatCode>
                <c:ptCount val="12"/>
                <c:pt idx="0">
                  <c:v>98250</c:v>
                </c:pt>
                <c:pt idx="1">
                  <c:v>94215</c:v>
                </c:pt>
                <c:pt idx="2">
                  <c:v>98090</c:v>
                </c:pt>
                <c:pt idx="3">
                  <c:v>98200</c:v>
                </c:pt>
                <c:pt idx="4">
                  <c:v>98250</c:v>
                </c:pt>
                <c:pt idx="5">
                  <c:v>98280</c:v>
                </c:pt>
                <c:pt idx="6">
                  <c:v>98260</c:v>
                </c:pt>
                <c:pt idx="7">
                  <c:v>98200</c:v>
                </c:pt>
                <c:pt idx="8">
                  <c:v>98470</c:v>
                </c:pt>
                <c:pt idx="9">
                  <c:v>98470</c:v>
                </c:pt>
                <c:pt idx="10">
                  <c:v>98845</c:v>
                </c:pt>
                <c:pt idx="11">
                  <c:v>98965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7-4958-8CD6-67D5CDC8565D}"/>
            </c:ext>
          </c:extLst>
        </c:ser>
        <c:ser>
          <c:idx val="2"/>
          <c:order val="2"/>
          <c:tx>
            <c:strRef>
              <c:f>'Days Total Hire Sheet 2023'!$A$91</c:f>
              <c:strCache>
                <c:ptCount val="1"/>
                <c:pt idx="0">
                  <c:v>Total Hire Actuals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'Days Total Hire Sheet 2023'!$B$49:$AB$49</c15:sqref>
                  </c15:fullRef>
                </c:ext>
              </c:extLst>
              <c:f>('Days Total Hire Sheet 2023'!$B$49,'Days Total Hire Sheet 2023'!$D$49,'Days Total Hire Sheet 2023'!$F$49,'Days Total Hire Sheet 2023'!$I$49,'Days Total Hire Sheet 2023'!$K$49,'Days Total Hire Sheet 2023'!$M$49,'Days Total Hire Sheet 2023'!$P$49,'Days Total Hire Sheet 2023'!$R$49,'Days Total Hire Sheet 2023'!$T$49,'Days Total Hire Sheet 2023'!$W$49,'Days Total Hire Sheet 2023'!$Y$49,'Days Total Hire Sheet 2023'!$AA$49)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'Days Total Hire Sheet 2027'!$B$131:$AB$131</c15:sqref>
                  </c15:fullRef>
                </c:ext>
              </c:extLst>
              <c:f>('Days Total Hire Sheet 2027'!$B$131,'Days Total Hire Sheet 2027'!$D$131,'Days Total Hire Sheet 2027'!$F$131,'Days Total Hire Sheet 2027'!$I$131,'Days Total Hire Sheet 2027'!$K$131,'Days Total Hire Sheet 2027'!$M$131,'Days Total Hire Sheet 2027'!$P$131,'Days Total Hire Sheet 2027'!$R$131,'Days Total Hire Sheet 2027'!$T$131,'Days Total Hire Sheet 2027'!$W$131,'Days Total Hire Sheet 2027'!$Y$131,'Days Total Hire Sheet 2027'!$AA$131)</c:f>
              <c:numCache>
                <c:formatCode>"£"#,##0.00</c:formatCode>
                <c:ptCount val="12"/>
                <c:pt idx="0">
                  <c:v>104160</c:v>
                </c:pt>
                <c:pt idx="1">
                  <c:v>104160</c:v>
                </c:pt>
                <c:pt idx="2">
                  <c:v>104860</c:v>
                </c:pt>
                <c:pt idx="3">
                  <c:v>104860</c:v>
                </c:pt>
                <c:pt idx="4">
                  <c:v>106995</c:v>
                </c:pt>
                <c:pt idx="5">
                  <c:v>107755</c:v>
                </c:pt>
                <c:pt idx="6">
                  <c:v>108540</c:v>
                </c:pt>
                <c:pt idx="7">
                  <c:v>110095</c:v>
                </c:pt>
                <c:pt idx="8">
                  <c:v>105620</c:v>
                </c:pt>
                <c:pt idx="9">
                  <c:v>104270</c:v>
                </c:pt>
                <c:pt idx="10">
                  <c:v>104160</c:v>
                </c:pt>
                <c:pt idx="11">
                  <c:v>104160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E7-4958-8CD6-67D5CDC85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042485664"/>
        <c:axId val="2042496224"/>
      </c:barChart>
      <c:catAx>
        <c:axId val="204248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496224"/>
        <c:crosses val="autoZero"/>
        <c:auto val="1"/>
        <c:lblAlgn val="ctr"/>
        <c:lblOffset val="100"/>
        <c:noMultiLvlLbl val="0"/>
      </c:catAx>
      <c:valAx>
        <c:axId val="20424962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£&quot;#,##0.00" sourceLinked="1"/>
        <c:majorTickMark val="none"/>
        <c:minorTickMark val="none"/>
        <c:tickLblPos val="nextTo"/>
        <c:crossAx val="2042485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BEA!$E$27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BEA!$H$24:$Q$24</c15:sqref>
                  </c15:fullRef>
                </c:ext>
              </c:extLst>
              <c:f>(BEA!$H$24,BEA!$J$24,BEA!$L$24,BEA!$N$24,BEA!$P$24)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BEA!$H$27:$Q$27</c15:sqref>
                  </c15:fullRef>
                </c:ext>
              </c:extLst>
              <c:f>(BEA!$H$27,BEA!$J$27,BEA!$L$27,BEA!$N$27,BEA!$P$27)</c:f>
              <c:numCache>
                <c:formatCode>#,##0</c:formatCode>
                <c:ptCount val="5"/>
                <c:pt idx="0">
                  <c:v>940905</c:v>
                </c:pt>
                <c:pt idx="1">
                  <c:v>1098555</c:v>
                </c:pt>
                <c:pt idx="2">
                  <c:v>1122650</c:v>
                </c:pt>
                <c:pt idx="3">
                  <c:v>1195222.5</c:v>
                </c:pt>
                <c:pt idx="4">
                  <c:v>1269635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D-45A2-A66D-DA29F5182646}"/>
            </c:ext>
          </c:extLst>
        </c:ser>
        <c:ser>
          <c:idx val="1"/>
          <c:order val="1"/>
          <c:tx>
            <c:strRef>
              <c:f>BEA!$E$34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BEA!$H$34:$Q$34</c15:sqref>
                  </c15:fullRef>
                </c:ext>
              </c:extLst>
              <c:f>(BEA!$H$34,BEA!$J$34,BEA!$L$34,BEA!$N$34,BEA!$P$34)</c:f>
              <c:numCache>
                <c:formatCode>General</c:formatCode>
                <c:ptCount val="5"/>
                <c:pt idx="0" formatCode="#,##0">
                  <c:v>624564</c:v>
                </c:pt>
                <c:pt idx="1" formatCode="#,##0">
                  <c:v>801612</c:v>
                </c:pt>
                <c:pt idx="2" formatCode="#,##0">
                  <c:v>819304</c:v>
                </c:pt>
                <c:pt idx="3" formatCode="#,##0">
                  <c:v>876162</c:v>
                </c:pt>
                <c:pt idx="4" formatCode="#,##0">
                  <c:v>932092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D-45A2-A66D-DA29F51826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106433648"/>
        <c:axId val="89747792"/>
      </c:barChart>
      <c:lineChart>
        <c:grouping val="standard"/>
        <c:varyColors val="0"/>
        <c:ser>
          <c:idx val="2"/>
          <c:order val="2"/>
          <c:tx>
            <c:strRef>
              <c:f>BEA!$E$32</c:f>
              <c:strCache>
                <c:ptCount val="1"/>
                <c:pt idx="0">
                  <c:v>Break Even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BEA!$H$32:$Q$32</c15:sqref>
                  </c15:fullRef>
                </c:ext>
              </c:extLst>
              <c:f>(BEA!$H$32,BEA!$J$32,BEA!$L$32,BEA!$N$32,BEA!$P$32)</c:f>
              <c:numCache>
                <c:formatCode>General</c:formatCode>
                <c:ptCount val="5"/>
                <c:pt idx="0" formatCode="#,##0">
                  <c:v>474621</c:v>
                </c:pt>
                <c:pt idx="1" formatCode="#,##0">
                  <c:v>436251</c:v>
                </c:pt>
                <c:pt idx="2" formatCode="#,##0">
                  <c:v>408238</c:v>
                </c:pt>
                <c:pt idx="3" formatCode="#,##0">
                  <c:v>393312.5</c:v>
                </c:pt>
                <c:pt idx="4" formatCode="#,##0">
                  <c:v>407395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BD-45A2-A66D-DA29F51826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6433648"/>
        <c:axId val="89747792"/>
      </c:lineChart>
      <c:catAx>
        <c:axId val="10643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47792"/>
        <c:crosses val="autoZero"/>
        <c:auto val="1"/>
        <c:lblAlgn val="ctr"/>
        <c:lblOffset val="100"/>
        <c:noMultiLvlLbl val="0"/>
      </c:catAx>
      <c:valAx>
        <c:axId val="8974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3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'Top Expenses'!$B$9:$C$9</c:f>
              <c:strCache>
                <c:ptCount val="2"/>
                <c:pt idx="0">
                  <c:v>Lot Rental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Expenses'!$D$9:$H$9</c:f>
              <c:numCache>
                <c:formatCode>#,##0</c:formatCode>
                <c:ptCount val="5"/>
                <c:pt idx="0">
                  <c:v>12120</c:v>
                </c:pt>
                <c:pt idx="1">
                  <c:v>12120</c:v>
                </c:pt>
                <c:pt idx="2">
                  <c:v>12120</c:v>
                </c:pt>
                <c:pt idx="3">
                  <c:v>12120</c:v>
                </c:pt>
                <c:pt idx="4">
                  <c:v>12120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8-4000-88F5-F16B23D06E97}"/>
            </c:ext>
          </c:extLst>
        </c:ser>
        <c:ser>
          <c:idx val="1"/>
          <c:order val="1"/>
          <c:tx>
            <c:strRef>
              <c:f>'Top Expenses'!$B$10:$C$10</c:f>
              <c:strCache>
                <c:ptCount val="2"/>
                <c:pt idx="0">
                  <c:v>Wages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Expenses'!$D$10:$H$10</c:f>
              <c:numCache>
                <c:formatCode>#,##0</c:formatCode>
                <c:ptCount val="5"/>
                <c:pt idx="0">
                  <c:v>12000</c:v>
                </c:pt>
                <c:pt idx="1">
                  <c:v>12000</c:v>
                </c:pt>
                <c:pt idx="2">
                  <c:v>12000</c:v>
                </c:pt>
                <c:pt idx="3">
                  <c:v>12000</c:v>
                </c:pt>
                <c:pt idx="4">
                  <c:v>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8-4000-88F5-F16B23D06E97}"/>
            </c:ext>
          </c:extLst>
        </c:ser>
        <c:ser>
          <c:idx val="2"/>
          <c:order val="2"/>
          <c:tx>
            <c:strRef>
              <c:f>'Top Expenses'!$B$11:$C$11</c:f>
              <c:strCache>
                <c:ptCount val="2"/>
                <c:pt idx="0">
                  <c:v>Utility Charges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Expenses'!$D$11:$H$11</c:f>
              <c:numCache>
                <c:formatCode>#,##0</c:formatCode>
                <c:ptCount val="5"/>
                <c:pt idx="0">
                  <c:v>67200</c:v>
                </c:pt>
                <c:pt idx="1">
                  <c:v>4200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48-4000-88F5-F16B23D06E97}"/>
            </c:ext>
          </c:extLst>
        </c:ser>
        <c:ser>
          <c:idx val="3"/>
          <c:order val="3"/>
          <c:tx>
            <c:strRef>
              <c:f>'Top Expenses'!$B$12:$C$12</c:f>
              <c:strCache>
                <c:ptCount val="2"/>
                <c:pt idx="0">
                  <c:v>Fuel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Expenses'!$D$12:$H$12</c:f>
              <c:numCache>
                <c:formatCode>#,##0</c:formatCode>
                <c:ptCount val="5"/>
                <c:pt idx="0">
                  <c:v>1050</c:v>
                </c:pt>
                <c:pt idx="1">
                  <c:v>1050</c:v>
                </c:pt>
                <c:pt idx="2">
                  <c:v>1050</c:v>
                </c:pt>
                <c:pt idx="3">
                  <c:v>1050</c:v>
                </c:pt>
                <c:pt idx="4">
                  <c:v>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48-4000-88F5-F16B23D06E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2"/>
        <c:overlap val="100"/>
        <c:axId val="86746880"/>
        <c:axId val="181657264"/>
      </c:barChart>
      <c:catAx>
        <c:axId val="8674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657264"/>
        <c:crosses val="autoZero"/>
        <c:auto val="1"/>
        <c:lblAlgn val="ctr"/>
        <c:lblOffset val="100"/>
        <c:noMultiLvlLbl val="0"/>
      </c:catAx>
      <c:valAx>
        <c:axId val="18165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2571741032370953E-2"/>
          <c:y val="2.7777777777777776E-2"/>
          <c:w val="0.831903234101958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'Top Expenses'!$B$9:$C$9</c:f>
              <c:strCache>
                <c:ptCount val="2"/>
                <c:pt idx="0">
                  <c:v>Lot Rental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Expenses'!$D$9:$H$9</c:f>
              <c:numCache>
                <c:formatCode>#,##0</c:formatCode>
                <c:ptCount val="5"/>
                <c:pt idx="0">
                  <c:v>12120</c:v>
                </c:pt>
                <c:pt idx="1">
                  <c:v>12120</c:v>
                </c:pt>
                <c:pt idx="2">
                  <c:v>12120</c:v>
                </c:pt>
                <c:pt idx="3">
                  <c:v>12120</c:v>
                </c:pt>
                <c:pt idx="4">
                  <c:v>12120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9-41F2-86A9-6D771DAA14D6}"/>
            </c:ext>
          </c:extLst>
        </c:ser>
        <c:ser>
          <c:idx val="1"/>
          <c:order val="1"/>
          <c:tx>
            <c:strRef>
              <c:f>'Top Expenses'!$B$10:$C$10</c:f>
              <c:strCache>
                <c:ptCount val="2"/>
                <c:pt idx="0">
                  <c:v>Wages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Expenses'!$D$10:$H$10</c:f>
              <c:numCache>
                <c:formatCode>#,##0</c:formatCode>
                <c:ptCount val="5"/>
                <c:pt idx="0">
                  <c:v>12000</c:v>
                </c:pt>
                <c:pt idx="1">
                  <c:v>12000</c:v>
                </c:pt>
                <c:pt idx="2">
                  <c:v>12000</c:v>
                </c:pt>
                <c:pt idx="3">
                  <c:v>12000</c:v>
                </c:pt>
                <c:pt idx="4">
                  <c:v>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9-41F2-86A9-6D771DAA14D6}"/>
            </c:ext>
          </c:extLst>
        </c:ser>
        <c:ser>
          <c:idx val="2"/>
          <c:order val="2"/>
          <c:tx>
            <c:strRef>
              <c:f>'Top Expenses'!$B$11:$C$11</c:f>
              <c:strCache>
                <c:ptCount val="2"/>
                <c:pt idx="0">
                  <c:v>Utility Charges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Expenses'!$D$11:$H$11</c:f>
              <c:numCache>
                <c:formatCode>#,##0</c:formatCode>
                <c:ptCount val="5"/>
                <c:pt idx="0">
                  <c:v>67200</c:v>
                </c:pt>
                <c:pt idx="1">
                  <c:v>4200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9-41F2-86A9-6D771DAA14D6}"/>
            </c:ext>
          </c:extLst>
        </c:ser>
        <c:ser>
          <c:idx val="3"/>
          <c:order val="3"/>
          <c:tx>
            <c:strRef>
              <c:f>'Top Expenses'!$B$12:$C$12</c:f>
              <c:strCache>
                <c:ptCount val="2"/>
                <c:pt idx="0">
                  <c:v>Fuel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'Top Expenses'!$D$12:$H$12</c:f>
              <c:numCache>
                <c:formatCode>#,##0</c:formatCode>
                <c:ptCount val="5"/>
                <c:pt idx="0">
                  <c:v>1050</c:v>
                </c:pt>
                <c:pt idx="1">
                  <c:v>1050</c:v>
                </c:pt>
                <c:pt idx="2">
                  <c:v>1050</c:v>
                </c:pt>
                <c:pt idx="3">
                  <c:v>1050</c:v>
                </c:pt>
                <c:pt idx="4">
                  <c:v>1050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9-41F2-86A9-6D771DAA1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24048"/>
        <c:axId val="121146032"/>
      </c:lineChart>
      <c:catAx>
        <c:axId val="10642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46032"/>
        <c:crosses val="autoZero"/>
        <c:auto val="1"/>
        <c:lblAlgn val="ctr"/>
        <c:lblOffset val="100"/>
        <c:noMultiLvlLbl val="0"/>
      </c:catAx>
      <c:valAx>
        <c:axId val="12114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2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76878323136437199"/>
        </c:manualLayout>
      </c:layout>
      <c:lineChart>
        <c:grouping val="standard"/>
        <c:varyColors val="0"/>
        <c:ser>
          <c:idx val="3"/>
          <c:order val="0"/>
          <c:tx>
            <c:strRef>
              <c:f>'Planned Hours of Work'!$F$10</c:f>
              <c:strCache>
                <c:ptCount val="1"/>
                <c:pt idx="0">
                  <c:v>% OF GOAL REACHED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'Planned Hours of Work'!$B$11:$C$35</c:f>
              <c:strCache>
                <c:ptCount val="25"/>
                <c:pt idx="0">
                  <c:v>Site 1</c:v>
                </c:pt>
                <c:pt idx="1">
                  <c:v>Site 2</c:v>
                </c:pt>
                <c:pt idx="2">
                  <c:v>Site 3</c:v>
                </c:pt>
                <c:pt idx="3">
                  <c:v>Site 4</c:v>
                </c:pt>
                <c:pt idx="4">
                  <c:v>Site 5</c:v>
                </c:pt>
                <c:pt idx="5">
                  <c:v>Site 6</c:v>
                </c:pt>
                <c:pt idx="6">
                  <c:v>Site 7</c:v>
                </c:pt>
                <c:pt idx="7">
                  <c:v>Site 8</c:v>
                </c:pt>
                <c:pt idx="8">
                  <c:v>Site 9</c:v>
                </c:pt>
                <c:pt idx="9">
                  <c:v>Site 10</c:v>
                </c:pt>
                <c:pt idx="10">
                  <c:v>Site 11</c:v>
                </c:pt>
                <c:pt idx="11">
                  <c:v>Site 12</c:v>
                </c:pt>
                <c:pt idx="12">
                  <c:v>Site 13</c:v>
                </c:pt>
                <c:pt idx="13">
                  <c:v>Site 14</c:v>
                </c:pt>
                <c:pt idx="14">
                  <c:v>Site 15</c:v>
                </c:pt>
                <c:pt idx="15">
                  <c:v>Site 16</c:v>
                </c:pt>
                <c:pt idx="16">
                  <c:v>Site 17</c:v>
                </c:pt>
                <c:pt idx="17">
                  <c:v>Site 18</c:v>
                </c:pt>
                <c:pt idx="18">
                  <c:v>Site 19</c:v>
                </c:pt>
                <c:pt idx="19">
                  <c:v>Site 20</c:v>
                </c:pt>
                <c:pt idx="20">
                  <c:v>Site 21</c:v>
                </c:pt>
                <c:pt idx="21">
                  <c:v>Site 22</c:v>
                </c:pt>
                <c:pt idx="22">
                  <c:v>Site 23</c:v>
                </c:pt>
                <c:pt idx="23">
                  <c:v>Site 24</c:v>
                </c:pt>
                <c:pt idx="24">
                  <c:v>Site 25</c:v>
                </c:pt>
              </c:strCache>
            </c:strRef>
          </c:cat>
          <c:val>
            <c:numRef>
              <c:f>'Planned Hours of Work'!$F$11:$F$35</c:f>
              <c:numCache>
                <c:formatCode>0%</c:formatCode>
                <c:ptCount val="25"/>
                <c:pt idx="0">
                  <c:v>1.0833333333333333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1.0833333333333333</c:v>
                </c:pt>
                <c:pt idx="6">
                  <c:v>1.0833333333333333</c:v>
                </c:pt>
                <c:pt idx="7">
                  <c:v>1.0833333333333333</c:v>
                </c:pt>
                <c:pt idx="8">
                  <c:v>1.0833333333333333</c:v>
                </c:pt>
                <c:pt idx="9">
                  <c:v>0.91666666666666663</c:v>
                </c:pt>
                <c:pt idx="10">
                  <c:v>0.91666666666666663</c:v>
                </c:pt>
                <c:pt idx="11">
                  <c:v>0.91666666666666663</c:v>
                </c:pt>
                <c:pt idx="12">
                  <c:v>0.91666666666666663</c:v>
                </c:pt>
                <c:pt idx="13">
                  <c:v>1.0833333333333333</c:v>
                </c:pt>
                <c:pt idx="14">
                  <c:v>1.0833333333333333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1.0833333333333333</c:v>
                </c:pt>
                <c:pt idx="19">
                  <c:v>1.0833333333333333</c:v>
                </c:pt>
                <c:pt idx="20">
                  <c:v>1</c:v>
                </c:pt>
                <c:pt idx="21">
                  <c:v>1</c:v>
                </c:pt>
                <c:pt idx="22">
                  <c:v>1.0833333333333333</c:v>
                </c:pt>
                <c:pt idx="23">
                  <c:v>1.0833333333333333</c:v>
                </c:pt>
                <c:pt idx="24">
                  <c:v>1.0833333333333333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085-457A-A6FF-41BD0EDC3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7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483483213663E-2"/>
          <c:y val="4.0958462760173703E-2"/>
          <c:w val="0.95614007837133197"/>
          <c:h val="0.88437656679764598"/>
        </c:manualLayout>
      </c:layout>
      <c:barChart>
        <c:barDir val="col"/>
        <c:grouping val="clustered"/>
        <c:varyColors val="1"/>
        <c:ser>
          <c:idx val="3"/>
          <c:order val="0"/>
          <c:tx>
            <c:strRef>
              <c:f>'Planned Hours of Work'!$D$10</c:f>
              <c:strCache>
                <c:ptCount val="1"/>
                <c:pt idx="0">
                  <c:v>Actual Days Taken</c:v>
                </c:pt>
              </c:strCache>
            </c:strRef>
          </c:tx>
          <c:spPr>
            <a:solidFill>
              <a:schemeClr val="accent2"/>
            </a:solidFill>
            <a:ln w="9525" cap="flat" cmpd="sng" algn="ctr">
              <a:solidFill>
                <a:schemeClr val="accent4">
                  <a:shade val="58000"/>
                  <a:shade val="95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5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C7-4B12-A27C-B38C8A32548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5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C7-4B12-A27C-B38C8A3254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6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C7-4B12-A27C-B38C8A3254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6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C7-4B12-A27C-B38C8A32548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7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C7-4B12-A27C-B38C8A32548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79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CC7-4B12-A27C-B38C8A32548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8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CC7-4B12-A27C-B38C8A32548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9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2CC7-4B12-A27C-B38C8A32548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9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2CC7-4B12-A27C-B38C8A32548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2CC7-4B12-A27C-B38C8A32548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9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2CC7-4B12-A27C-B38C8A32548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89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2CC7-4B12-A27C-B38C8A32548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8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2CC7-4B12-A27C-B38C8A32548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7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2CC7-4B12-A27C-B38C8A32548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7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2CC7-4B12-A27C-B38C8A32548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6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2CC7-4B12-A27C-B38C8A32548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6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2CC7-4B12-A27C-B38C8A32548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5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2CC7-4B12-A27C-B38C8A32548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51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2CC7-4B12-A27C-B38C8A32548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4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2CC7-4B12-A27C-B38C8A325486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4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2CC7-4B12-A27C-B38C8A32548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3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2CC7-4B12-A27C-B38C8A3254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'Planned Hours of Work'!$B$11:$C$35</c:f>
              <c:strCache>
                <c:ptCount val="25"/>
                <c:pt idx="0">
                  <c:v>Site 1</c:v>
                </c:pt>
                <c:pt idx="1">
                  <c:v>Site 2</c:v>
                </c:pt>
                <c:pt idx="2">
                  <c:v>Site 3</c:v>
                </c:pt>
                <c:pt idx="3">
                  <c:v>Site 4</c:v>
                </c:pt>
                <c:pt idx="4">
                  <c:v>Site 5</c:v>
                </c:pt>
                <c:pt idx="5">
                  <c:v>Site 6</c:v>
                </c:pt>
                <c:pt idx="6">
                  <c:v>Site 7</c:v>
                </c:pt>
                <c:pt idx="7">
                  <c:v>Site 8</c:v>
                </c:pt>
                <c:pt idx="8">
                  <c:v>Site 9</c:v>
                </c:pt>
                <c:pt idx="9">
                  <c:v>Site 10</c:v>
                </c:pt>
                <c:pt idx="10">
                  <c:v>Site 11</c:v>
                </c:pt>
                <c:pt idx="11">
                  <c:v>Site 12</c:v>
                </c:pt>
                <c:pt idx="12">
                  <c:v>Site 13</c:v>
                </c:pt>
                <c:pt idx="13">
                  <c:v>Site 14</c:v>
                </c:pt>
                <c:pt idx="14">
                  <c:v>Site 15</c:v>
                </c:pt>
                <c:pt idx="15">
                  <c:v>Site 16</c:v>
                </c:pt>
                <c:pt idx="16">
                  <c:v>Site 17</c:v>
                </c:pt>
                <c:pt idx="17">
                  <c:v>Site 18</c:v>
                </c:pt>
                <c:pt idx="18">
                  <c:v>Site 19</c:v>
                </c:pt>
                <c:pt idx="19">
                  <c:v>Site 20</c:v>
                </c:pt>
                <c:pt idx="20">
                  <c:v>Site 21</c:v>
                </c:pt>
                <c:pt idx="21">
                  <c:v>Site 22</c:v>
                </c:pt>
                <c:pt idx="22">
                  <c:v>Site 23</c:v>
                </c:pt>
                <c:pt idx="23">
                  <c:v>Site 24</c:v>
                </c:pt>
                <c:pt idx="24">
                  <c:v>Site 25</c:v>
                </c:pt>
              </c:strCache>
            </c:strRef>
          </c:cat>
          <c:val>
            <c:numRef>
              <c:f>'Planned Hours of Work'!$D$11:$D$35</c:f>
              <c:numCache>
                <c:formatCode>General</c:formatCode>
                <c:ptCount val="25"/>
                <c:pt idx="0">
                  <c:v>65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65</c:v>
                </c:pt>
                <c:pt idx="14">
                  <c:v>65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65</c:v>
                </c:pt>
                <c:pt idx="19">
                  <c:v>65</c:v>
                </c:pt>
                <c:pt idx="20">
                  <c:v>60</c:v>
                </c:pt>
                <c:pt idx="21">
                  <c:v>60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2CC7-4B12-A27C-B38C8A325486}"/>
            </c:ext>
          </c:extLst>
        </c:ser>
        <c:ser>
          <c:idx val="0"/>
          <c:order val="1"/>
          <c:tx>
            <c:strRef>
              <c:f>'Planned Hours of Work'!$E$10</c:f>
              <c:strCache>
                <c:ptCount val="1"/>
                <c:pt idx="0">
                  <c:v>Planned Days for Hire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4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'Planned Hours of Work'!$B$11:$C$35</c:f>
              <c:strCache>
                <c:ptCount val="25"/>
                <c:pt idx="0">
                  <c:v>Site 1</c:v>
                </c:pt>
                <c:pt idx="1">
                  <c:v>Site 2</c:v>
                </c:pt>
                <c:pt idx="2">
                  <c:v>Site 3</c:v>
                </c:pt>
                <c:pt idx="3">
                  <c:v>Site 4</c:v>
                </c:pt>
                <c:pt idx="4">
                  <c:v>Site 5</c:v>
                </c:pt>
                <c:pt idx="5">
                  <c:v>Site 6</c:v>
                </c:pt>
                <c:pt idx="6">
                  <c:v>Site 7</c:v>
                </c:pt>
                <c:pt idx="7">
                  <c:v>Site 8</c:v>
                </c:pt>
                <c:pt idx="8">
                  <c:v>Site 9</c:v>
                </c:pt>
                <c:pt idx="9">
                  <c:v>Site 10</c:v>
                </c:pt>
                <c:pt idx="10">
                  <c:v>Site 11</c:v>
                </c:pt>
                <c:pt idx="11">
                  <c:v>Site 12</c:v>
                </c:pt>
                <c:pt idx="12">
                  <c:v>Site 13</c:v>
                </c:pt>
                <c:pt idx="13">
                  <c:v>Site 14</c:v>
                </c:pt>
                <c:pt idx="14">
                  <c:v>Site 15</c:v>
                </c:pt>
                <c:pt idx="15">
                  <c:v>Site 16</c:v>
                </c:pt>
                <c:pt idx="16">
                  <c:v>Site 17</c:v>
                </c:pt>
                <c:pt idx="17">
                  <c:v>Site 18</c:v>
                </c:pt>
                <c:pt idx="18">
                  <c:v>Site 19</c:v>
                </c:pt>
                <c:pt idx="19">
                  <c:v>Site 20</c:v>
                </c:pt>
                <c:pt idx="20">
                  <c:v>Site 21</c:v>
                </c:pt>
                <c:pt idx="21">
                  <c:v>Site 22</c:v>
                </c:pt>
                <c:pt idx="22">
                  <c:v>Site 23</c:v>
                </c:pt>
                <c:pt idx="23">
                  <c:v>Site 24</c:v>
                </c:pt>
                <c:pt idx="24">
                  <c:v>Site 25</c:v>
                </c:pt>
              </c:strCache>
            </c:strRef>
          </c:cat>
          <c:val>
            <c:numRef>
              <c:f>'Planned Hours of Work'!$E$11:$E$35</c:f>
              <c:numCache>
                <c:formatCode>General</c:formatCode>
                <c:ptCount val="2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2CC7-4B12-A27C-B38C8A3254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1"/>
        <c:axId val="210470832"/>
        <c:axId val="210471392"/>
      </c:barChart>
      <c:catAx>
        <c:axId val="21047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1392"/>
        <c:crosses val="autoZero"/>
        <c:auto val="1"/>
        <c:lblAlgn val="ctr"/>
        <c:lblOffset val="100"/>
        <c:noMultiLvlLbl val="0"/>
      </c:catAx>
      <c:valAx>
        <c:axId val="21047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GB" b="0"/>
              <a:t>KPI Run Financials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6"/>
          <c:order val="0"/>
          <c:tx>
            <c:strRef>
              <c:f>'KPI Stage Financials'!$E$5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Cleaning and Delivery</c:v>
                </c:pt>
                <c:pt idx="1">
                  <c:v>Cleaning and Delivery</c:v>
                </c:pt>
                <c:pt idx="2">
                  <c:v>Cleaning and Delivery</c:v>
                </c:pt>
                <c:pt idx="3">
                  <c:v>Cleaning and Delivery</c:v>
                </c:pt>
                <c:pt idx="4">
                  <c:v>Cleaning and Delivery</c:v>
                </c:pt>
                <c:pt idx="5">
                  <c:v>Cleaning and Delivery</c:v>
                </c:pt>
                <c:pt idx="6">
                  <c:v>Cleaning and Delivery</c:v>
                </c:pt>
                <c:pt idx="7">
                  <c:v>Cleaning and Delivery</c:v>
                </c:pt>
                <c:pt idx="8">
                  <c:v>Cleaning and Delivery</c:v>
                </c:pt>
                <c:pt idx="9">
                  <c:v>Cleaning and Delivery</c:v>
                </c:pt>
                <c:pt idx="10">
                  <c:v>Cleaning and Delivery</c:v>
                </c:pt>
                <c:pt idx="11">
                  <c:v>Cleaning and Delivery</c:v>
                </c:pt>
                <c:pt idx="12">
                  <c:v>Cleaning and Delivery</c:v>
                </c:pt>
                <c:pt idx="13">
                  <c:v>Cleaning and Delivery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Financials'!$E$6:$E$20</c15:sqref>
                  </c15:fullRef>
                </c:ext>
              </c:extLst>
              <c:f>('KPI Stage Financials'!$E$6:$E$17,'KPI Stage Financials'!$E$19:$E$20)</c:f>
              <c:numCache>
                <c:formatCode>#,##0</c:formatCode>
                <c:ptCount val="14"/>
                <c:pt idx="0">
                  <c:v>750</c:v>
                </c:pt>
                <c:pt idx="1">
                  <c:v>750</c:v>
                </c:pt>
                <c:pt idx="2">
                  <c:v>750</c:v>
                </c:pt>
                <c:pt idx="3">
                  <c:v>750</c:v>
                </c:pt>
                <c:pt idx="4">
                  <c:v>750</c:v>
                </c:pt>
                <c:pt idx="5">
                  <c:v>750</c:v>
                </c:pt>
                <c:pt idx="6">
                  <c:v>750</c:v>
                </c:pt>
                <c:pt idx="7">
                  <c:v>750</c:v>
                </c:pt>
                <c:pt idx="8">
                  <c:v>750</c:v>
                </c:pt>
                <c:pt idx="9">
                  <c:v>750</c:v>
                </c:pt>
                <c:pt idx="10">
                  <c:v>750</c:v>
                </c:pt>
                <c:pt idx="11">
                  <c:v>750</c:v>
                </c:pt>
                <c:pt idx="12">
                  <c:v>750</c:v>
                </c:pt>
                <c:pt idx="13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7A-4537-ABB8-1736D51F4BAC}"/>
            </c:ext>
          </c:extLst>
        </c:ser>
        <c:ser>
          <c:idx val="0"/>
          <c:order val="1"/>
          <c:tx>
            <c:strRef>
              <c:f>'KPI Stage Financials'!$D$5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Cleaning and Delivery</c:v>
                </c:pt>
                <c:pt idx="1">
                  <c:v>Cleaning and Delivery</c:v>
                </c:pt>
                <c:pt idx="2">
                  <c:v>Cleaning and Delivery</c:v>
                </c:pt>
                <c:pt idx="3">
                  <c:v>Cleaning and Delivery</c:v>
                </c:pt>
                <c:pt idx="4">
                  <c:v>Cleaning and Delivery</c:v>
                </c:pt>
                <c:pt idx="5">
                  <c:v>Cleaning and Delivery</c:v>
                </c:pt>
                <c:pt idx="6">
                  <c:v>Cleaning and Delivery</c:v>
                </c:pt>
                <c:pt idx="7">
                  <c:v>Cleaning and Delivery</c:v>
                </c:pt>
                <c:pt idx="8">
                  <c:v>Cleaning and Delivery</c:v>
                </c:pt>
                <c:pt idx="9">
                  <c:v>Cleaning and Delivery</c:v>
                </c:pt>
                <c:pt idx="10">
                  <c:v>Cleaning and Delivery</c:v>
                </c:pt>
                <c:pt idx="11">
                  <c:v>Cleaning and Delivery</c:v>
                </c:pt>
                <c:pt idx="12">
                  <c:v>Cleaning and Delivery</c:v>
                </c:pt>
                <c:pt idx="13">
                  <c:v>Cleaning and Delivery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Financials'!$D$6:$D$20</c15:sqref>
                  </c15:fullRef>
                </c:ext>
              </c:extLst>
              <c:f>('KPI Stage Financials'!$D$6:$D$17,'KPI Stage Financials'!$D$19:$D$20)</c:f>
              <c:numCache>
                <c:formatCode>#,##0</c:formatCode>
                <c:ptCount val="14"/>
                <c:pt idx="0">
                  <c:v>760</c:v>
                </c:pt>
                <c:pt idx="1">
                  <c:v>690</c:v>
                </c:pt>
                <c:pt idx="2">
                  <c:v>725</c:v>
                </c:pt>
                <c:pt idx="3">
                  <c:v>760</c:v>
                </c:pt>
                <c:pt idx="4">
                  <c:v>800</c:v>
                </c:pt>
                <c:pt idx="5">
                  <c:v>750</c:v>
                </c:pt>
                <c:pt idx="6">
                  <c:v>750</c:v>
                </c:pt>
                <c:pt idx="7">
                  <c:v>750</c:v>
                </c:pt>
                <c:pt idx="8">
                  <c:v>725</c:v>
                </c:pt>
                <c:pt idx="9">
                  <c:v>725</c:v>
                </c:pt>
                <c:pt idx="10">
                  <c:v>725</c:v>
                </c:pt>
                <c:pt idx="11">
                  <c:v>700</c:v>
                </c:pt>
                <c:pt idx="12">
                  <c:v>750</c:v>
                </c:pt>
                <c:pt idx="13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7A-4537-ABB8-1736D51F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401608"/>
        <c:axId val="2092405368"/>
      </c:barChart>
      <c:lineChart>
        <c:grouping val="standard"/>
        <c:varyColors val="1"/>
        <c:ser>
          <c:idx val="1"/>
          <c:order val="2"/>
          <c:tx>
            <c:strRef>
              <c:f>'KPI Stage Financials'!$G$5</c:f>
              <c:strCache>
                <c:ptCount val="1"/>
                <c:pt idx="0">
                  <c:v>Variance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marker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16-4484-A5EB-235BC332D3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16-4484-A5EB-235BC332D3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516-4484-A5EB-235BC332D3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516-4484-A5EB-235BC332D3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516-4484-A5EB-235BC332D3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516-4484-A5EB-235BC332D3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516-4484-A5EB-235BC332D3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516-4484-A5EB-235BC332D38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Cleaning and Delivery</c:v>
                </c:pt>
                <c:pt idx="1">
                  <c:v>Cleaning and Delivery</c:v>
                </c:pt>
                <c:pt idx="2">
                  <c:v>Cleaning and Delivery</c:v>
                </c:pt>
                <c:pt idx="3">
                  <c:v>Cleaning and Delivery</c:v>
                </c:pt>
                <c:pt idx="4">
                  <c:v>Cleaning and Delivery</c:v>
                </c:pt>
                <c:pt idx="5">
                  <c:v>Cleaning and Delivery</c:v>
                </c:pt>
                <c:pt idx="6">
                  <c:v>Cleaning and Delivery</c:v>
                </c:pt>
                <c:pt idx="7">
                  <c:v>Cleaning and Delivery</c:v>
                </c:pt>
                <c:pt idx="8">
                  <c:v>Cleaning and Delivery</c:v>
                </c:pt>
                <c:pt idx="9">
                  <c:v>Cleaning and Delivery</c:v>
                </c:pt>
                <c:pt idx="10">
                  <c:v>Cleaning and Delivery</c:v>
                </c:pt>
                <c:pt idx="11">
                  <c:v>Cleaning and Delivery</c:v>
                </c:pt>
                <c:pt idx="12">
                  <c:v>Cleaning and Delivery</c:v>
                </c:pt>
                <c:pt idx="13">
                  <c:v>Cleaning and Delivery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Financials'!$G$6:$G$20</c15:sqref>
                  </c15:fullRef>
                </c:ext>
              </c:extLst>
              <c:f>('KPI Stage Financials'!$G$6:$G$17,'KPI Stage Financials'!$G$19:$G$20)</c:f>
              <c:numCache>
                <c:formatCode>#,##0</c:formatCode>
                <c:ptCount val="14"/>
                <c:pt idx="0">
                  <c:v>10</c:v>
                </c:pt>
                <c:pt idx="1">
                  <c:v>-60</c:v>
                </c:pt>
                <c:pt idx="2">
                  <c:v>-25</c:v>
                </c:pt>
                <c:pt idx="3">
                  <c:v>10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-25</c:v>
                </c:pt>
                <c:pt idx="9">
                  <c:v>-25</c:v>
                </c:pt>
                <c:pt idx="10">
                  <c:v>-25</c:v>
                </c:pt>
                <c:pt idx="11">
                  <c:v>-50</c:v>
                </c:pt>
                <c:pt idx="12">
                  <c:v>0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7A-4537-ABB8-1736D51F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740479"/>
        <c:axId val="1542239119"/>
      </c:line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  <c:valAx>
        <c:axId val="154223911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1472740479"/>
        <c:crosses val="max"/>
        <c:crossBetween val="between"/>
      </c:valAx>
      <c:catAx>
        <c:axId val="14727404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22391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'KPI Stage Financials'!$F$5</c:f>
              <c:strCache>
                <c:ptCount val="1"/>
                <c:pt idx="0">
                  <c:v>% Of Costs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>
              <a:outerShdw blurRad="50800" dist="50800" dir="5400000" algn="ctr" rotWithShape="0">
                <a:srgbClr val="000000">
                  <a:alpha val="37000"/>
                </a:srgbClr>
              </a:outerShdw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outerShdw blurRad="50800" dist="50800" dir="5400000" algn="ctr" rotWithShape="0">
                  <a:srgbClr val="000000">
                    <a:alpha val="37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'KPI Stage Financials'!$C$6:$C$20</c:f>
              <c:strCache>
                <c:ptCount val="15"/>
                <c:pt idx="0">
                  <c:v>Cleaning and Delivery</c:v>
                </c:pt>
                <c:pt idx="1">
                  <c:v>Cleaning and Delivery</c:v>
                </c:pt>
                <c:pt idx="2">
                  <c:v>Cleaning and Delivery</c:v>
                </c:pt>
                <c:pt idx="3">
                  <c:v>Cleaning and Delivery</c:v>
                </c:pt>
                <c:pt idx="4">
                  <c:v>Cleaning and Delivery</c:v>
                </c:pt>
                <c:pt idx="5">
                  <c:v>Cleaning and Delivery</c:v>
                </c:pt>
                <c:pt idx="6">
                  <c:v>Cleaning and Delivery</c:v>
                </c:pt>
                <c:pt idx="7">
                  <c:v>Cleaning and Delivery</c:v>
                </c:pt>
                <c:pt idx="8">
                  <c:v>Cleaning and Delivery</c:v>
                </c:pt>
                <c:pt idx="9">
                  <c:v>Cleaning and Delivery</c:v>
                </c:pt>
                <c:pt idx="10">
                  <c:v>Cleaning and Delivery</c:v>
                </c:pt>
                <c:pt idx="11">
                  <c:v>Cleaning and Delivery</c:v>
                </c:pt>
                <c:pt idx="12">
                  <c:v>Cleaning and Delivery</c:v>
                </c:pt>
                <c:pt idx="13">
                  <c:v>Cleaning and Delivery</c:v>
                </c:pt>
                <c:pt idx="14">
                  <c:v>Cleaning and Delivery</c:v>
                </c:pt>
              </c:strCache>
            </c:strRef>
          </c:xVal>
          <c:yVal>
            <c:numRef>
              <c:f>'KPI Stage Financials'!$F$6:$F$20</c:f>
              <c:numCache>
                <c:formatCode>0.00%</c:formatCode>
                <c:ptCount val="15"/>
                <c:pt idx="0">
                  <c:v>1.0133333333333334</c:v>
                </c:pt>
                <c:pt idx="1">
                  <c:v>0.92</c:v>
                </c:pt>
                <c:pt idx="2">
                  <c:v>0.96666666666666667</c:v>
                </c:pt>
                <c:pt idx="3">
                  <c:v>1.0133333333333334</c:v>
                </c:pt>
                <c:pt idx="4">
                  <c:v>1.0666666666666667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0.96666666666666667</c:v>
                </c:pt>
                <c:pt idx="9">
                  <c:v>0.96666666666666667</c:v>
                </c:pt>
                <c:pt idx="10">
                  <c:v>0.96666666666666667</c:v>
                </c:pt>
                <c:pt idx="11">
                  <c:v>0.93333333333333335</c:v>
                </c:pt>
                <c:pt idx="12">
                  <c:v>1.2</c:v>
                </c:pt>
                <c:pt idx="13">
                  <c:v>1</c:v>
                </c:pt>
                <c:pt idx="14">
                  <c:v>1.0133333333333334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FA-4455-AA66-1D03A7FA271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13279743"/>
        <c:axId val="303379807"/>
      </c:scatterChart>
      <c:valAx>
        <c:axId val="313279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379807"/>
        <c:crosses val="autoZero"/>
        <c:crossBetween val="midCat"/>
      </c:valAx>
      <c:valAx>
        <c:axId val="30337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279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76878323136437199"/>
        </c:manualLayout>
      </c:layout>
      <c:lineChart>
        <c:grouping val="standard"/>
        <c:varyColors val="0"/>
        <c:ser>
          <c:idx val="3"/>
          <c:order val="0"/>
          <c:tx>
            <c:strRef>
              <c:f>'KPI Stage Financials'!$F$5</c:f>
              <c:strCache>
                <c:ptCount val="1"/>
                <c:pt idx="0">
                  <c:v>% Of Costs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'KPI Stage Financials'!$C$6:$C$20</c:f>
              <c:strCache>
                <c:ptCount val="15"/>
                <c:pt idx="0">
                  <c:v>Cleaning and Delivery</c:v>
                </c:pt>
                <c:pt idx="1">
                  <c:v>Cleaning and Delivery</c:v>
                </c:pt>
                <c:pt idx="2">
                  <c:v>Cleaning and Delivery</c:v>
                </c:pt>
                <c:pt idx="3">
                  <c:v>Cleaning and Delivery</c:v>
                </c:pt>
                <c:pt idx="4">
                  <c:v>Cleaning and Delivery</c:v>
                </c:pt>
                <c:pt idx="5">
                  <c:v>Cleaning and Delivery</c:v>
                </c:pt>
                <c:pt idx="6">
                  <c:v>Cleaning and Delivery</c:v>
                </c:pt>
                <c:pt idx="7">
                  <c:v>Cleaning and Delivery</c:v>
                </c:pt>
                <c:pt idx="8">
                  <c:v>Cleaning and Delivery</c:v>
                </c:pt>
                <c:pt idx="9">
                  <c:v>Cleaning and Delivery</c:v>
                </c:pt>
                <c:pt idx="10">
                  <c:v>Cleaning and Delivery</c:v>
                </c:pt>
                <c:pt idx="11">
                  <c:v>Cleaning and Delivery</c:v>
                </c:pt>
                <c:pt idx="12">
                  <c:v>Cleaning and Delivery</c:v>
                </c:pt>
                <c:pt idx="13">
                  <c:v>Cleaning and Delivery</c:v>
                </c:pt>
                <c:pt idx="14">
                  <c:v>Cleaning and Delivery</c:v>
                </c:pt>
              </c:strCache>
            </c:strRef>
          </c:cat>
          <c:val>
            <c:numRef>
              <c:f>'KPI Stage Financials'!$F$6:$F$20</c:f>
              <c:numCache>
                <c:formatCode>0.00%</c:formatCode>
                <c:ptCount val="15"/>
                <c:pt idx="0">
                  <c:v>1.0133333333333334</c:v>
                </c:pt>
                <c:pt idx="1">
                  <c:v>0.92</c:v>
                </c:pt>
                <c:pt idx="2">
                  <c:v>0.96666666666666667</c:v>
                </c:pt>
                <c:pt idx="3">
                  <c:v>1.0133333333333334</c:v>
                </c:pt>
                <c:pt idx="4">
                  <c:v>1.0666666666666667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0.96666666666666667</c:v>
                </c:pt>
                <c:pt idx="9">
                  <c:v>0.96666666666666667</c:v>
                </c:pt>
                <c:pt idx="10">
                  <c:v>0.96666666666666667</c:v>
                </c:pt>
                <c:pt idx="11">
                  <c:v>0.93333333333333335</c:v>
                </c:pt>
                <c:pt idx="12">
                  <c:v>1.2</c:v>
                </c:pt>
                <c:pt idx="13">
                  <c:v>1</c:v>
                </c:pt>
                <c:pt idx="14">
                  <c:v>1.0133333333333334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1CE-42DF-8FC1-E3D68557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7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Return on Investment</a:t>
            </a:r>
            <a:r>
              <a:rPr lang="en-GB" baseline="0"/>
              <a:t> (ROI)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Spend'!$B$5</c:f>
              <c:strCache>
                <c:ptCount val="1"/>
                <c:pt idx="0">
                  <c:v>Planned Value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Spend'!$C$5:$N$5</c:f>
              <c:numCache>
                <c:formatCode>#,##0</c:formatCode>
                <c:ptCount val="12"/>
                <c:pt idx="0">
                  <c:v>3500</c:v>
                </c:pt>
                <c:pt idx="1">
                  <c:v>4000</c:v>
                </c:pt>
                <c:pt idx="2">
                  <c:v>4500</c:v>
                </c:pt>
                <c:pt idx="3">
                  <c:v>5500</c:v>
                </c:pt>
                <c:pt idx="4">
                  <c:v>6500</c:v>
                </c:pt>
                <c:pt idx="5">
                  <c:v>7500</c:v>
                </c:pt>
                <c:pt idx="6">
                  <c:v>8500</c:v>
                </c:pt>
                <c:pt idx="7">
                  <c:v>11000</c:v>
                </c:pt>
                <c:pt idx="8">
                  <c:v>9500</c:v>
                </c:pt>
                <c:pt idx="9">
                  <c:v>9600</c:v>
                </c:pt>
                <c:pt idx="10">
                  <c:v>9700</c:v>
                </c:pt>
                <c:pt idx="11">
                  <c:v>9900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E-408A-8D6E-2712D36A29AD}"/>
            </c:ext>
          </c:extLst>
        </c:ser>
        <c:ser>
          <c:idx val="1"/>
          <c:order val="1"/>
          <c:tx>
            <c:strRef>
              <c:f>'KPI Spend'!$B$6</c:f>
              <c:strCache>
                <c:ptCount val="1"/>
                <c:pt idx="0">
                  <c:v>Expenditure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Spend'!$C$6:$N$6</c:f>
              <c:numCache>
                <c:formatCode>#,##0</c:formatCode>
                <c:ptCount val="12"/>
                <c:pt idx="0">
                  <c:v>4400</c:v>
                </c:pt>
                <c:pt idx="1">
                  <c:v>3800</c:v>
                </c:pt>
                <c:pt idx="2">
                  <c:v>4500</c:v>
                </c:pt>
                <c:pt idx="3">
                  <c:v>5500</c:v>
                </c:pt>
                <c:pt idx="4">
                  <c:v>6000</c:v>
                </c:pt>
                <c:pt idx="5">
                  <c:v>8500</c:v>
                </c:pt>
                <c:pt idx="6">
                  <c:v>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E-408A-8D6E-2712D36A29AD}"/>
            </c:ext>
          </c:extLst>
        </c:ser>
        <c:ser>
          <c:idx val="2"/>
          <c:order val="2"/>
          <c:tx>
            <c:strRef>
              <c:f>'KPI Spend'!$B$7</c:f>
              <c:strCache>
                <c:ptCount val="1"/>
                <c:pt idx="0">
                  <c:v>Earned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Spend'!$C$7:$N$7</c:f>
              <c:numCache>
                <c:formatCode>#,##0</c:formatCode>
                <c:ptCount val="12"/>
                <c:pt idx="0">
                  <c:v>3100</c:v>
                </c:pt>
                <c:pt idx="1">
                  <c:v>4150</c:v>
                </c:pt>
                <c:pt idx="2">
                  <c:v>4700</c:v>
                </c:pt>
                <c:pt idx="3">
                  <c:v>5600</c:v>
                </c:pt>
                <c:pt idx="4">
                  <c:v>6900</c:v>
                </c:pt>
                <c:pt idx="5">
                  <c:v>7700</c:v>
                </c:pt>
                <c:pt idx="6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8E-408A-8D6E-2712D36A29AD}"/>
            </c:ext>
          </c:extLst>
        </c:ser>
        <c:ser>
          <c:idx val="3"/>
          <c:order val="3"/>
          <c:tx>
            <c:strRef>
              <c:f>'KPI Spend'!$B$8</c:f>
              <c:strCache>
                <c:ptCount val="1"/>
                <c:pt idx="0">
                  <c:v>Expenditure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Spend'!$C$8:$N$8</c:f>
              <c:numCache>
                <c:formatCode>#,##0</c:formatCode>
                <c:ptCount val="12"/>
                <c:pt idx="0">
                  <c:v>6000</c:v>
                </c:pt>
                <c:pt idx="1">
                  <c:v>6500</c:v>
                </c:pt>
                <c:pt idx="2">
                  <c:v>6700</c:v>
                </c:pt>
                <c:pt idx="3">
                  <c:v>6900</c:v>
                </c:pt>
                <c:pt idx="4">
                  <c:v>7200</c:v>
                </c:pt>
                <c:pt idx="5">
                  <c:v>7800</c:v>
                </c:pt>
                <c:pt idx="6">
                  <c:v>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8E-408A-8D6E-2712D36A29AD}"/>
            </c:ext>
          </c:extLst>
        </c:ser>
        <c:ser>
          <c:idx val="4"/>
          <c:order val="4"/>
          <c:tx>
            <c:strRef>
              <c:f>'KPI Spend'!$B$9</c:f>
              <c:strCache>
                <c:ptCount val="1"/>
                <c:pt idx="0">
                  <c:v>Earned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Spend'!$C$9:$N$9</c:f>
              <c:numCache>
                <c:formatCode>#,##0</c:formatCode>
                <c:ptCount val="12"/>
                <c:pt idx="0">
                  <c:v>5700</c:v>
                </c:pt>
                <c:pt idx="1">
                  <c:v>6250</c:v>
                </c:pt>
                <c:pt idx="2">
                  <c:v>6400</c:v>
                </c:pt>
                <c:pt idx="3">
                  <c:v>6500</c:v>
                </c:pt>
                <c:pt idx="4">
                  <c:v>7000</c:v>
                </c:pt>
                <c:pt idx="5">
                  <c:v>7550</c:v>
                </c:pt>
                <c:pt idx="6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8E-408A-8D6E-2712D36A29AD}"/>
            </c:ext>
          </c:extLst>
        </c:ser>
        <c:ser>
          <c:idx val="5"/>
          <c:order val="5"/>
          <c:tx>
            <c:strRef>
              <c:f>'KPI Spend'!$B$10</c:f>
              <c:strCache>
                <c:ptCount val="1"/>
                <c:pt idx="0">
                  <c:v>Expenditure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Spend'!$C$10:$N$10</c:f>
              <c:numCache>
                <c:formatCode>#,##0</c:formatCode>
                <c:ptCount val="12"/>
                <c:pt idx="0">
                  <c:v>2700</c:v>
                </c:pt>
                <c:pt idx="1">
                  <c:v>3100</c:v>
                </c:pt>
                <c:pt idx="2">
                  <c:v>3500</c:v>
                </c:pt>
                <c:pt idx="3">
                  <c:v>4300</c:v>
                </c:pt>
                <c:pt idx="4">
                  <c:v>5100</c:v>
                </c:pt>
                <c:pt idx="5">
                  <c:v>6500</c:v>
                </c:pt>
                <c:pt idx="6">
                  <c:v>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8E-408A-8D6E-2712D36A29AD}"/>
            </c:ext>
          </c:extLst>
        </c:ser>
        <c:ser>
          <c:idx val="6"/>
          <c:order val="6"/>
          <c:tx>
            <c:strRef>
              <c:f>'KPI Spend'!$B$11</c:f>
              <c:strCache>
                <c:ptCount val="1"/>
                <c:pt idx="0">
                  <c:v>Earned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Spend'!$C$11:$N$11</c:f>
              <c:numCache>
                <c:formatCode>#,##0</c:formatCode>
                <c:ptCount val="12"/>
                <c:pt idx="0">
                  <c:v>3600</c:v>
                </c:pt>
                <c:pt idx="1">
                  <c:v>3950</c:v>
                </c:pt>
                <c:pt idx="2">
                  <c:v>4100</c:v>
                </c:pt>
                <c:pt idx="3">
                  <c:v>5500</c:v>
                </c:pt>
                <c:pt idx="4">
                  <c:v>7100</c:v>
                </c:pt>
                <c:pt idx="5">
                  <c:v>7450</c:v>
                </c:pt>
                <c:pt idx="6">
                  <c:v>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8E-408A-8D6E-2712D36A2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658928"/>
        <c:axId val="339634576"/>
      </c:lineChart>
      <c:catAx>
        <c:axId val="34265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634576"/>
        <c:crosses val="autoZero"/>
        <c:auto val="1"/>
        <c:lblAlgn val="ctr"/>
        <c:lblOffset val="100"/>
        <c:noMultiLvlLbl val="0"/>
      </c:catAx>
      <c:valAx>
        <c:axId val="33963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65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Spend'!$D$33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Delivery</c:v>
                </c:pt>
                <c:pt idx="1">
                  <c:v>Delivery</c:v>
                </c:pt>
                <c:pt idx="2">
                  <c:v>Delivery</c:v>
                </c:pt>
                <c:pt idx="3">
                  <c:v>Delivery</c:v>
                </c:pt>
                <c:pt idx="4">
                  <c:v>Delivery</c:v>
                </c:pt>
                <c:pt idx="5">
                  <c:v>Delivery</c:v>
                </c:pt>
                <c:pt idx="6">
                  <c:v>Delivery</c:v>
                </c:pt>
                <c:pt idx="7">
                  <c:v>Delivery</c:v>
                </c:pt>
                <c:pt idx="8">
                  <c:v>Delivery</c:v>
                </c:pt>
                <c:pt idx="9">
                  <c:v>Delivery</c:v>
                </c:pt>
              </c:strCache>
            </c:strRef>
          </c:cat>
          <c:val>
            <c:numRef>
              <c:f>'KPI Spend'!$D$34:$D$43</c:f>
              <c:numCache>
                <c:formatCode>#,##0</c:formatCode>
                <c:ptCount val="10"/>
                <c:pt idx="0">
                  <c:v>15860</c:v>
                </c:pt>
                <c:pt idx="1">
                  <c:v>13760</c:v>
                </c:pt>
                <c:pt idx="2">
                  <c:v>14940</c:v>
                </c:pt>
                <c:pt idx="3">
                  <c:v>12653</c:v>
                </c:pt>
                <c:pt idx="4">
                  <c:v>9478</c:v>
                </c:pt>
                <c:pt idx="5">
                  <c:v>11600</c:v>
                </c:pt>
                <c:pt idx="6">
                  <c:v>13785</c:v>
                </c:pt>
                <c:pt idx="7">
                  <c:v>28283</c:v>
                </c:pt>
                <c:pt idx="8">
                  <c:v>15438</c:v>
                </c:pt>
                <c:pt idx="9">
                  <c:v>9755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A-4114-8208-C8186CA8DE1E}"/>
            </c:ext>
          </c:extLst>
        </c:ser>
        <c:ser>
          <c:idx val="1"/>
          <c:order val="1"/>
          <c:tx>
            <c:strRef>
              <c:f>'KPI Spend'!$E$33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Delivery</c:v>
                </c:pt>
                <c:pt idx="1">
                  <c:v>Delivery</c:v>
                </c:pt>
                <c:pt idx="2">
                  <c:v>Delivery</c:v>
                </c:pt>
                <c:pt idx="3">
                  <c:v>Delivery</c:v>
                </c:pt>
                <c:pt idx="4">
                  <c:v>Delivery</c:v>
                </c:pt>
                <c:pt idx="5">
                  <c:v>Delivery</c:v>
                </c:pt>
                <c:pt idx="6">
                  <c:v>Delivery</c:v>
                </c:pt>
                <c:pt idx="7">
                  <c:v>Delivery</c:v>
                </c:pt>
                <c:pt idx="8">
                  <c:v>Delivery</c:v>
                </c:pt>
                <c:pt idx="9">
                  <c:v>Delivery</c:v>
                </c:pt>
              </c:strCache>
            </c:strRef>
          </c:cat>
          <c:val>
            <c:numRef>
              <c:f>'KPI Spend'!$E$34:$E$43</c:f>
              <c:numCache>
                <c:formatCode>#,##0</c:formatCode>
                <c:ptCount val="10"/>
                <c:pt idx="0">
                  <c:v>15650</c:v>
                </c:pt>
                <c:pt idx="1">
                  <c:v>13018</c:v>
                </c:pt>
                <c:pt idx="2">
                  <c:v>13259</c:v>
                </c:pt>
                <c:pt idx="3">
                  <c:v>11368</c:v>
                </c:pt>
                <c:pt idx="4">
                  <c:v>9003</c:v>
                </c:pt>
                <c:pt idx="5">
                  <c:v>10900</c:v>
                </c:pt>
                <c:pt idx="6">
                  <c:v>12550</c:v>
                </c:pt>
                <c:pt idx="7">
                  <c:v>26300</c:v>
                </c:pt>
                <c:pt idx="8">
                  <c:v>14400</c:v>
                </c:pt>
                <c:pt idx="9">
                  <c:v>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A-4114-8208-C8186CA8D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2810736"/>
        <c:axId val="349460544"/>
      </c:barChart>
      <c:catAx>
        <c:axId val="2062810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60544"/>
        <c:crosses val="autoZero"/>
        <c:auto val="1"/>
        <c:lblAlgn val="ctr"/>
        <c:lblOffset val="100"/>
        <c:noMultiLvlLbl val="0"/>
      </c:catAx>
      <c:valAx>
        <c:axId val="3494605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Spend'!$I$33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Delivery</c:v>
                </c:pt>
                <c:pt idx="1">
                  <c:v>Delivery</c:v>
                </c:pt>
                <c:pt idx="2">
                  <c:v>Delivery</c:v>
                </c:pt>
                <c:pt idx="3">
                  <c:v>Delivery</c:v>
                </c:pt>
                <c:pt idx="4">
                  <c:v>Delivery</c:v>
                </c:pt>
                <c:pt idx="5">
                  <c:v>Delivery</c:v>
                </c:pt>
                <c:pt idx="6">
                  <c:v>Delivery</c:v>
                </c:pt>
                <c:pt idx="7">
                  <c:v>Delivery</c:v>
                </c:pt>
                <c:pt idx="8">
                  <c:v>Delivery</c:v>
                </c:pt>
                <c:pt idx="9">
                  <c:v>Delivery</c:v>
                </c:pt>
              </c:strCache>
            </c:strRef>
          </c:cat>
          <c:val>
            <c:numRef>
              <c:f>'KPI Spend'!$I$34:$I$43</c:f>
              <c:numCache>
                <c:formatCode>#,##0</c:formatCode>
                <c:ptCount val="10"/>
                <c:pt idx="0">
                  <c:v>35916</c:v>
                </c:pt>
                <c:pt idx="1">
                  <c:v>15534</c:v>
                </c:pt>
                <c:pt idx="2">
                  <c:v>20719</c:v>
                </c:pt>
                <c:pt idx="3">
                  <c:v>20242</c:v>
                </c:pt>
                <c:pt idx="4">
                  <c:v>15177</c:v>
                </c:pt>
                <c:pt idx="5">
                  <c:v>11263</c:v>
                </c:pt>
                <c:pt idx="6">
                  <c:v>18852</c:v>
                </c:pt>
                <c:pt idx="7">
                  <c:v>38380</c:v>
                </c:pt>
                <c:pt idx="8">
                  <c:v>9731</c:v>
                </c:pt>
                <c:pt idx="9">
                  <c:v>9410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4-470C-A0B1-44F08ABDB7B4}"/>
            </c:ext>
          </c:extLst>
        </c:ser>
        <c:ser>
          <c:idx val="1"/>
          <c:order val="1"/>
          <c:tx>
            <c:strRef>
              <c:f>'KPI Spend'!$J$33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Delivery</c:v>
                </c:pt>
                <c:pt idx="1">
                  <c:v>Delivery</c:v>
                </c:pt>
                <c:pt idx="2">
                  <c:v>Delivery</c:v>
                </c:pt>
                <c:pt idx="3">
                  <c:v>Delivery</c:v>
                </c:pt>
                <c:pt idx="4">
                  <c:v>Delivery</c:v>
                </c:pt>
                <c:pt idx="5">
                  <c:v>Delivery</c:v>
                </c:pt>
                <c:pt idx="6">
                  <c:v>Delivery</c:v>
                </c:pt>
                <c:pt idx="7">
                  <c:v>Delivery</c:v>
                </c:pt>
                <c:pt idx="8">
                  <c:v>Delivery</c:v>
                </c:pt>
                <c:pt idx="9">
                  <c:v>Delivery</c:v>
                </c:pt>
              </c:strCache>
            </c:strRef>
          </c:cat>
          <c:val>
            <c:numRef>
              <c:f>'KPI Spend'!$J$34:$J$43</c:f>
              <c:numCache>
                <c:formatCode>#,##0</c:formatCode>
                <c:ptCount val="10"/>
                <c:pt idx="0">
                  <c:v>37957</c:v>
                </c:pt>
                <c:pt idx="1">
                  <c:v>15900</c:v>
                </c:pt>
                <c:pt idx="2">
                  <c:v>22784</c:v>
                </c:pt>
                <c:pt idx="3">
                  <c:v>26000</c:v>
                </c:pt>
                <c:pt idx="4">
                  <c:v>17581</c:v>
                </c:pt>
                <c:pt idx="5">
                  <c:v>15766</c:v>
                </c:pt>
                <c:pt idx="6">
                  <c:v>20375</c:v>
                </c:pt>
                <c:pt idx="7">
                  <c:v>39983</c:v>
                </c:pt>
                <c:pt idx="8">
                  <c:v>14240</c:v>
                </c:pt>
                <c:pt idx="9">
                  <c:v>12610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4-470C-A0B1-44F08ABD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2813136"/>
        <c:axId val="349440704"/>
      </c:barChart>
      <c:catAx>
        <c:axId val="2062813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40704"/>
        <c:crosses val="autoZero"/>
        <c:auto val="1"/>
        <c:lblAlgn val="ctr"/>
        <c:lblOffset val="100"/>
        <c:noMultiLvlLbl val="0"/>
      </c:catAx>
      <c:valAx>
        <c:axId val="3494407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Profit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Spend'!$L$33</c:f>
              <c:strCache>
                <c:ptCount val="1"/>
                <c:pt idx="0">
                  <c:v>GROSS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'KPI Spend'!$C$34:$C$43</c:f>
              <c:strCache>
                <c:ptCount val="10"/>
                <c:pt idx="0">
                  <c:v>Delivery</c:v>
                </c:pt>
                <c:pt idx="1">
                  <c:v>Delivery</c:v>
                </c:pt>
                <c:pt idx="2">
                  <c:v>Delivery</c:v>
                </c:pt>
                <c:pt idx="3">
                  <c:v>Delivery</c:v>
                </c:pt>
                <c:pt idx="4">
                  <c:v>Delivery</c:v>
                </c:pt>
                <c:pt idx="5">
                  <c:v>Delivery</c:v>
                </c:pt>
                <c:pt idx="6">
                  <c:v>Delivery</c:v>
                </c:pt>
                <c:pt idx="7">
                  <c:v>Delivery</c:v>
                </c:pt>
                <c:pt idx="8">
                  <c:v>Delivery</c:v>
                </c:pt>
                <c:pt idx="9">
                  <c:v>Delivery</c:v>
                </c:pt>
              </c:strCache>
            </c:strRef>
          </c:cat>
          <c:val>
            <c:numRef>
              <c:f>'KPI Spend'!$L$34:$L$43</c:f>
              <c:numCache>
                <c:formatCode>0%</c:formatCode>
                <c:ptCount val="10"/>
                <c:pt idx="0">
                  <c:v>0.58769133493163317</c:v>
                </c:pt>
                <c:pt idx="1">
                  <c:v>0.18125786163522012</c:v>
                </c:pt>
                <c:pt idx="2">
                  <c:v>0.4180565308988764</c:v>
                </c:pt>
                <c:pt idx="3">
                  <c:v>0.5627692307692308</c:v>
                </c:pt>
                <c:pt idx="4">
                  <c:v>0.48791308799271943</c:v>
                </c:pt>
                <c:pt idx="5">
                  <c:v>0.30863884308004569</c:v>
                </c:pt>
                <c:pt idx="6">
                  <c:v>0.38404907975460123</c:v>
                </c:pt>
                <c:pt idx="7">
                  <c:v>0.34222044368856763</c:v>
                </c:pt>
                <c:pt idx="8">
                  <c:v>-1.1235955056179775E-2</c:v>
                </c:pt>
                <c:pt idx="9">
                  <c:v>0.27145122918318793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6-4AA2-9F0B-EE4DC015F8FD}"/>
            </c:ext>
          </c:extLst>
        </c:ser>
        <c:ser>
          <c:idx val="1"/>
          <c:order val="1"/>
          <c:tx>
            <c:strRef>
              <c:f>'KPI Spend'!$M$33</c:f>
              <c:strCache>
                <c:ptCount val="1"/>
                <c:pt idx="0">
                  <c:v>NET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'KPI Spend'!$C$34:$C$43</c:f>
              <c:strCache>
                <c:ptCount val="10"/>
                <c:pt idx="0">
                  <c:v>Delivery</c:v>
                </c:pt>
                <c:pt idx="1">
                  <c:v>Delivery</c:v>
                </c:pt>
                <c:pt idx="2">
                  <c:v>Delivery</c:v>
                </c:pt>
                <c:pt idx="3">
                  <c:v>Delivery</c:v>
                </c:pt>
                <c:pt idx="4">
                  <c:v>Delivery</c:v>
                </c:pt>
                <c:pt idx="5">
                  <c:v>Delivery</c:v>
                </c:pt>
                <c:pt idx="6">
                  <c:v>Delivery</c:v>
                </c:pt>
                <c:pt idx="7">
                  <c:v>Delivery</c:v>
                </c:pt>
                <c:pt idx="8">
                  <c:v>Delivery</c:v>
                </c:pt>
                <c:pt idx="9">
                  <c:v>Delivery</c:v>
                </c:pt>
              </c:strCache>
            </c:strRef>
          </c:cat>
          <c:val>
            <c:numRef>
              <c:f>'KPI Spend'!$M$34:$M$43</c:f>
              <c:numCache>
                <c:formatCode>0%</c:formatCode>
                <c:ptCount val="10"/>
                <c:pt idx="0">
                  <c:v>0.34312511526200701</c:v>
                </c:pt>
                <c:pt idx="1">
                  <c:v>-0.23371069182389936</c:v>
                </c:pt>
                <c:pt idx="2">
                  <c:v>8.7693117977528087E-2</c:v>
                </c:pt>
                <c:pt idx="3">
                  <c:v>0.19384615384615383</c:v>
                </c:pt>
                <c:pt idx="4">
                  <c:v>1.0579602980490302E-2</c:v>
                </c:pt>
                <c:pt idx="5">
                  <c:v>-0.10300646961816567</c:v>
                </c:pt>
                <c:pt idx="6">
                  <c:v>6.1006134969325151E-2</c:v>
                </c:pt>
                <c:pt idx="7">
                  <c:v>0.1519895955781207</c:v>
                </c:pt>
                <c:pt idx="8">
                  <c:v>-0.40919943820224719</c:v>
                </c:pt>
                <c:pt idx="9">
                  <c:v>-0.23187946074544014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6-4AA2-9F0B-EE4DC015F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812176"/>
        <c:axId val="350242384"/>
      </c:lineChart>
      <c:catAx>
        <c:axId val="206281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242384"/>
        <c:crosses val="autoZero"/>
        <c:auto val="1"/>
        <c:lblAlgn val="ctr"/>
        <c:lblOffset val="100"/>
        <c:noMultiLvlLbl val="0"/>
      </c:catAx>
      <c:valAx>
        <c:axId val="35024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TimeData!$C$3</c:f>
              <c:strCache>
                <c:ptCount val="1"/>
                <c:pt idx="0">
                  <c:v>Actual Hours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Run 1</c:v>
                </c:pt>
                <c:pt idx="1">
                  <c:v>Run 2</c:v>
                </c:pt>
                <c:pt idx="2">
                  <c:v>Run 3</c:v>
                </c:pt>
                <c:pt idx="3">
                  <c:v>Run 4</c:v>
                </c:pt>
                <c:pt idx="4">
                  <c:v>Run 5</c:v>
                </c:pt>
                <c:pt idx="5">
                  <c:v>Run 6</c:v>
                </c:pt>
                <c:pt idx="6">
                  <c:v>Run 7</c:v>
                </c:pt>
                <c:pt idx="7">
                  <c:v>Run 8</c:v>
                </c:pt>
                <c:pt idx="8">
                  <c:v>Run 9</c:v>
                </c:pt>
                <c:pt idx="9">
                  <c:v>Run 10</c:v>
                </c:pt>
                <c:pt idx="10">
                  <c:v>Run 11</c:v>
                </c:pt>
                <c:pt idx="11">
                  <c:v>Run 12</c:v>
                </c:pt>
              </c:strCache>
            </c:strRef>
          </c:cat>
          <c:val>
            <c:numRef>
              <c:f>TimeData!$D$3:$O$3</c:f>
              <c:numCache>
                <c:formatCode>#,##0</c:formatCode>
                <c:ptCount val="12"/>
                <c:pt idx="0" formatCode="0">
                  <c:v>37</c:v>
                </c:pt>
                <c:pt idx="1">
                  <c:v>41</c:v>
                </c:pt>
                <c:pt idx="2">
                  <c:v>46</c:v>
                </c:pt>
                <c:pt idx="3">
                  <c:v>48</c:v>
                </c:pt>
                <c:pt idx="4">
                  <c:v>45</c:v>
                </c:pt>
                <c:pt idx="5">
                  <c:v>48</c:v>
                </c:pt>
                <c:pt idx="6">
                  <c:v>51</c:v>
                </c:pt>
                <c:pt idx="7">
                  <c:v>39</c:v>
                </c:pt>
                <c:pt idx="8">
                  <c:v>45</c:v>
                </c:pt>
                <c:pt idx="9">
                  <c:v>44</c:v>
                </c:pt>
                <c:pt idx="10">
                  <c:v>44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0CE-8DA7-2FB9194F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TimeData!$C$4</c:f>
              <c:strCache>
                <c:ptCount val="1"/>
                <c:pt idx="0">
                  <c:v>Target Hours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Run 1</c:v>
                </c:pt>
                <c:pt idx="1">
                  <c:v>Run 2</c:v>
                </c:pt>
                <c:pt idx="2">
                  <c:v>Run 3</c:v>
                </c:pt>
                <c:pt idx="3">
                  <c:v>Run 4</c:v>
                </c:pt>
                <c:pt idx="4">
                  <c:v>Run 5</c:v>
                </c:pt>
                <c:pt idx="5">
                  <c:v>Run 6</c:v>
                </c:pt>
                <c:pt idx="6">
                  <c:v>Run 7</c:v>
                </c:pt>
                <c:pt idx="7">
                  <c:v>Run 8</c:v>
                </c:pt>
                <c:pt idx="8">
                  <c:v>Run 9</c:v>
                </c:pt>
                <c:pt idx="9">
                  <c:v>Run 10</c:v>
                </c:pt>
                <c:pt idx="10">
                  <c:v>Run 11</c:v>
                </c:pt>
                <c:pt idx="11">
                  <c:v>Run 12</c:v>
                </c:pt>
              </c:strCache>
            </c:strRef>
          </c:cat>
          <c:val>
            <c:numRef>
              <c:f>TimeData!$D$4:$O$4</c:f>
              <c:numCache>
                <c:formatCode>#,##0</c:formatCode>
                <c:ptCount val="12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50</c:v>
                </c:pt>
                <c:pt idx="6">
                  <c:v>50</c:v>
                </c:pt>
                <c:pt idx="7">
                  <c:v>42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1-40CE-8DA7-2FB9194F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4C-42B0-B394-EA7880C87BB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4C-42B0-B394-EA7880C87BB8}"/>
              </c:ext>
            </c:extLst>
          </c:dPt>
          <c:val>
            <c:numRef>
              <c:f>TimeData!$P$5:$Q$5</c:f>
              <c:numCache>
                <c:formatCode>0.0%</c:formatCode>
                <c:ptCount val="2"/>
                <c:pt idx="0">
                  <c:v>0.97074954296160876</c:v>
                </c:pt>
                <c:pt idx="1">
                  <c:v>2.9250457038391242E-2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4C-42B0-B394-EA7880C87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TimeData!$C$9</c:f>
              <c:strCache>
                <c:ptCount val="1"/>
                <c:pt idx="0">
                  <c:v>Actual Hours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Run 1</c:v>
                </c:pt>
                <c:pt idx="1">
                  <c:v>Run 2</c:v>
                </c:pt>
                <c:pt idx="2">
                  <c:v>Run 3</c:v>
                </c:pt>
                <c:pt idx="3">
                  <c:v>Run 4</c:v>
                </c:pt>
                <c:pt idx="4">
                  <c:v>Run 5</c:v>
                </c:pt>
                <c:pt idx="5">
                  <c:v>Run 6</c:v>
                </c:pt>
                <c:pt idx="6">
                  <c:v>Run 7</c:v>
                </c:pt>
                <c:pt idx="7">
                  <c:v>Run 8</c:v>
                </c:pt>
                <c:pt idx="8">
                  <c:v>Run 9</c:v>
                </c:pt>
                <c:pt idx="9">
                  <c:v>Run 10</c:v>
                </c:pt>
                <c:pt idx="10">
                  <c:v>Run 11</c:v>
                </c:pt>
                <c:pt idx="11">
                  <c:v>Run 12</c:v>
                </c:pt>
              </c:strCache>
            </c:strRef>
          </c:cat>
          <c:val>
            <c:numRef>
              <c:f>TimeData!$D$9:$O$9</c:f>
              <c:numCache>
                <c:formatCode>#,##0</c:formatCode>
                <c:ptCount val="12"/>
                <c:pt idx="0">
                  <c:v>50</c:v>
                </c:pt>
                <c:pt idx="1">
                  <c:v>74</c:v>
                </c:pt>
                <c:pt idx="2">
                  <c:v>80</c:v>
                </c:pt>
                <c:pt idx="3">
                  <c:v>75</c:v>
                </c:pt>
                <c:pt idx="4">
                  <c:v>92</c:v>
                </c:pt>
                <c:pt idx="5">
                  <c:v>91</c:v>
                </c:pt>
                <c:pt idx="6">
                  <c:v>96</c:v>
                </c:pt>
                <c:pt idx="7">
                  <c:v>96</c:v>
                </c:pt>
                <c:pt idx="8">
                  <c:v>65</c:v>
                </c:pt>
                <c:pt idx="9">
                  <c:v>40</c:v>
                </c:pt>
                <c:pt idx="10">
                  <c:v>66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2-41B2-AEDC-99FEB65C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TimeData!$C$10</c:f>
              <c:strCache>
                <c:ptCount val="1"/>
                <c:pt idx="0">
                  <c:v>Target Hours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Run 1</c:v>
                </c:pt>
                <c:pt idx="1">
                  <c:v>Run 2</c:v>
                </c:pt>
                <c:pt idx="2">
                  <c:v>Run 3</c:v>
                </c:pt>
                <c:pt idx="3">
                  <c:v>Run 4</c:v>
                </c:pt>
                <c:pt idx="4">
                  <c:v>Run 5</c:v>
                </c:pt>
                <c:pt idx="5">
                  <c:v>Run 6</c:v>
                </c:pt>
                <c:pt idx="6">
                  <c:v>Run 7</c:v>
                </c:pt>
                <c:pt idx="7">
                  <c:v>Run 8</c:v>
                </c:pt>
                <c:pt idx="8">
                  <c:v>Run 9</c:v>
                </c:pt>
                <c:pt idx="9">
                  <c:v>Run 10</c:v>
                </c:pt>
                <c:pt idx="10">
                  <c:v>Run 11</c:v>
                </c:pt>
                <c:pt idx="11">
                  <c:v>Run 12</c:v>
                </c:pt>
              </c:strCache>
            </c:strRef>
          </c:cat>
          <c:val>
            <c:numRef>
              <c:f>TimeData!$D$10:$O$10</c:f>
              <c:numCache>
                <c:formatCode>#,##0</c:formatCode>
                <c:ptCount val="12"/>
                <c:pt idx="0">
                  <c:v>50</c:v>
                </c:pt>
                <c:pt idx="1">
                  <c:v>74</c:v>
                </c:pt>
                <c:pt idx="2">
                  <c:v>86</c:v>
                </c:pt>
                <c:pt idx="3">
                  <c:v>92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95</c:v>
                </c:pt>
                <c:pt idx="8">
                  <c:v>72</c:v>
                </c:pt>
                <c:pt idx="9">
                  <c:v>48</c:v>
                </c:pt>
                <c:pt idx="10">
                  <c:v>65</c:v>
                </c:pt>
                <c:pt idx="11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2-41B2-AEDC-99FEB65C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AD-456C-8660-972CE91CFAA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AD-456C-8660-972CE91CFAA3}"/>
              </c:ext>
            </c:extLst>
          </c:dPt>
          <c:val>
            <c:numRef>
              <c:f>TimeData!$P$11:$Q$11</c:f>
              <c:numCache>
                <c:formatCode>0.0%</c:formatCode>
                <c:ptCount val="2"/>
                <c:pt idx="0">
                  <c:v>0.93870967741935485</c:v>
                </c:pt>
                <c:pt idx="1">
                  <c:v>6.1290322580645151E-2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AD-456C-8660-972CE91CF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TimeData!$C$6</c:f>
              <c:strCache>
                <c:ptCount val="1"/>
                <c:pt idx="0">
                  <c:v>Actual Hours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Run 1</c:v>
                </c:pt>
                <c:pt idx="1">
                  <c:v>Run 2</c:v>
                </c:pt>
                <c:pt idx="2">
                  <c:v>Run 3</c:v>
                </c:pt>
                <c:pt idx="3">
                  <c:v>Run 4</c:v>
                </c:pt>
                <c:pt idx="4">
                  <c:v>Run 5</c:v>
                </c:pt>
                <c:pt idx="5">
                  <c:v>Run 6</c:v>
                </c:pt>
                <c:pt idx="6">
                  <c:v>Run 7</c:v>
                </c:pt>
                <c:pt idx="7">
                  <c:v>Run 8</c:v>
                </c:pt>
                <c:pt idx="8">
                  <c:v>Run 9</c:v>
                </c:pt>
                <c:pt idx="9">
                  <c:v>Run 10</c:v>
                </c:pt>
                <c:pt idx="10">
                  <c:v>Run 11</c:v>
                </c:pt>
                <c:pt idx="11">
                  <c:v>Run 12</c:v>
                </c:pt>
              </c:strCache>
            </c:strRef>
          </c:cat>
          <c:val>
            <c:numRef>
              <c:f>TimeData!$D$6:$O$6</c:f>
              <c:numCache>
                <c:formatCode>#,##0</c:formatCode>
                <c:ptCount val="12"/>
                <c:pt idx="0">
                  <c:v>75</c:v>
                </c:pt>
                <c:pt idx="1">
                  <c:v>52</c:v>
                </c:pt>
                <c:pt idx="2">
                  <c:v>90</c:v>
                </c:pt>
                <c:pt idx="3">
                  <c:v>81</c:v>
                </c:pt>
                <c:pt idx="4">
                  <c:v>46</c:v>
                </c:pt>
                <c:pt idx="5">
                  <c:v>44</c:v>
                </c:pt>
                <c:pt idx="6">
                  <c:v>72</c:v>
                </c:pt>
                <c:pt idx="7">
                  <c:v>72</c:v>
                </c:pt>
                <c:pt idx="8">
                  <c:v>60</c:v>
                </c:pt>
                <c:pt idx="9">
                  <c:v>80</c:v>
                </c:pt>
                <c:pt idx="10">
                  <c:v>40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5-40CD-AC68-7058A8E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TimeData!$C$7</c:f>
              <c:strCache>
                <c:ptCount val="1"/>
                <c:pt idx="0">
                  <c:v>Target Hours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Run 1</c:v>
                </c:pt>
                <c:pt idx="1">
                  <c:v>Run 2</c:v>
                </c:pt>
                <c:pt idx="2">
                  <c:v>Run 3</c:v>
                </c:pt>
                <c:pt idx="3">
                  <c:v>Run 4</c:v>
                </c:pt>
                <c:pt idx="4">
                  <c:v>Run 5</c:v>
                </c:pt>
                <c:pt idx="5">
                  <c:v>Run 6</c:v>
                </c:pt>
                <c:pt idx="6">
                  <c:v>Run 7</c:v>
                </c:pt>
                <c:pt idx="7">
                  <c:v>Run 8</c:v>
                </c:pt>
                <c:pt idx="8">
                  <c:v>Run 9</c:v>
                </c:pt>
                <c:pt idx="9">
                  <c:v>Run 10</c:v>
                </c:pt>
                <c:pt idx="10">
                  <c:v>Run 11</c:v>
                </c:pt>
                <c:pt idx="11">
                  <c:v>Run 12</c:v>
                </c:pt>
              </c:strCache>
            </c:strRef>
          </c:cat>
          <c:val>
            <c:numRef>
              <c:f>TimeData!$D$7:$O$7</c:f>
              <c:numCache>
                <c:formatCode>#,##0</c:formatCode>
                <c:ptCount val="12"/>
                <c:pt idx="0">
                  <c:v>72</c:v>
                </c:pt>
                <c:pt idx="1">
                  <c:v>56</c:v>
                </c:pt>
                <c:pt idx="2">
                  <c:v>90</c:v>
                </c:pt>
                <c:pt idx="3">
                  <c:v>81</c:v>
                </c:pt>
                <c:pt idx="4">
                  <c:v>46</c:v>
                </c:pt>
                <c:pt idx="5">
                  <c:v>45</c:v>
                </c:pt>
                <c:pt idx="6">
                  <c:v>72</c:v>
                </c:pt>
                <c:pt idx="7">
                  <c:v>72</c:v>
                </c:pt>
                <c:pt idx="8">
                  <c:v>60</c:v>
                </c:pt>
                <c:pt idx="9">
                  <c:v>80</c:v>
                </c:pt>
                <c:pt idx="10">
                  <c:v>48</c:v>
                </c:pt>
                <c:pt idx="1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5-40CD-AC68-7058A8E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E6-48D6-BC69-BEC546E98964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E6-48D6-BC69-BEC546E98964}"/>
              </c:ext>
            </c:extLst>
          </c:dPt>
          <c:val>
            <c:numRef>
              <c:f>TimeData!$P$8:$Q$8</c:f>
              <c:numCache>
                <c:formatCode>0.0%</c:formatCode>
                <c:ptCount val="2"/>
                <c:pt idx="0">
                  <c:v>0.98081841432225059</c:v>
                </c:pt>
                <c:pt idx="1">
                  <c:v>1.9181585677749413E-2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E6-48D6-BC69-BEC546E98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TimeData!$C$12</c:f>
              <c:strCache>
                <c:ptCount val="1"/>
                <c:pt idx="0">
                  <c:v>Actual Hours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Run 1</c:v>
                </c:pt>
                <c:pt idx="1">
                  <c:v>Run 2</c:v>
                </c:pt>
                <c:pt idx="2">
                  <c:v>Run 3</c:v>
                </c:pt>
                <c:pt idx="3">
                  <c:v>Run 4</c:v>
                </c:pt>
                <c:pt idx="4">
                  <c:v>Run 5</c:v>
                </c:pt>
                <c:pt idx="5">
                  <c:v>Run 6</c:v>
                </c:pt>
                <c:pt idx="6">
                  <c:v>Run 7</c:v>
                </c:pt>
                <c:pt idx="7">
                  <c:v>Run 8</c:v>
                </c:pt>
                <c:pt idx="8">
                  <c:v>Run 9</c:v>
                </c:pt>
                <c:pt idx="9">
                  <c:v>Run 10</c:v>
                </c:pt>
                <c:pt idx="10">
                  <c:v>Run 11</c:v>
                </c:pt>
                <c:pt idx="11">
                  <c:v>Run 12</c:v>
                </c:pt>
              </c:strCache>
            </c:strRef>
          </c:cat>
          <c:val>
            <c:numRef>
              <c:f>TimeData!$D$12:$O$12</c:f>
              <c:numCache>
                <c:formatCode>#,##0</c:formatCode>
                <c:ptCount val="12"/>
                <c:pt idx="0">
                  <c:v>102</c:v>
                </c:pt>
                <c:pt idx="1">
                  <c:v>92</c:v>
                </c:pt>
                <c:pt idx="2">
                  <c:v>99</c:v>
                </c:pt>
                <c:pt idx="3">
                  <c:v>98</c:v>
                </c:pt>
                <c:pt idx="4">
                  <c:v>102</c:v>
                </c:pt>
                <c:pt idx="5">
                  <c:v>102</c:v>
                </c:pt>
                <c:pt idx="6">
                  <c:v>86</c:v>
                </c:pt>
                <c:pt idx="7">
                  <c:v>86</c:v>
                </c:pt>
                <c:pt idx="8">
                  <c:v>89</c:v>
                </c:pt>
                <c:pt idx="9">
                  <c:v>108</c:v>
                </c:pt>
                <c:pt idx="10">
                  <c:v>107</c:v>
                </c:pt>
                <c:pt idx="1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5-4BD4-8015-65E20E39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TimeData!$C$13</c:f>
              <c:strCache>
                <c:ptCount val="1"/>
                <c:pt idx="0">
                  <c:v>Target Hours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Run 1</c:v>
                </c:pt>
                <c:pt idx="1">
                  <c:v>Run 2</c:v>
                </c:pt>
                <c:pt idx="2">
                  <c:v>Run 3</c:v>
                </c:pt>
                <c:pt idx="3">
                  <c:v>Run 4</c:v>
                </c:pt>
                <c:pt idx="4">
                  <c:v>Run 5</c:v>
                </c:pt>
                <c:pt idx="5">
                  <c:v>Run 6</c:v>
                </c:pt>
                <c:pt idx="6">
                  <c:v>Run 7</c:v>
                </c:pt>
                <c:pt idx="7">
                  <c:v>Run 8</c:v>
                </c:pt>
                <c:pt idx="8">
                  <c:v>Run 9</c:v>
                </c:pt>
                <c:pt idx="9">
                  <c:v>Run 10</c:v>
                </c:pt>
                <c:pt idx="10">
                  <c:v>Run 11</c:v>
                </c:pt>
                <c:pt idx="11">
                  <c:v>Run 12</c:v>
                </c:pt>
              </c:strCache>
            </c:strRef>
          </c:cat>
          <c:val>
            <c:numRef>
              <c:f>TimeData!$D$13:$O$13</c:f>
              <c:numCache>
                <c:formatCode>#,##0</c:formatCode>
                <c:ptCount val="12"/>
                <c:pt idx="0">
                  <c:v>102</c:v>
                </c:pt>
                <c:pt idx="1">
                  <c:v>102</c:v>
                </c:pt>
                <c:pt idx="2">
                  <c:v>102</c:v>
                </c:pt>
                <c:pt idx="3">
                  <c:v>106</c:v>
                </c:pt>
                <c:pt idx="4">
                  <c:v>109</c:v>
                </c:pt>
                <c:pt idx="5">
                  <c:v>102</c:v>
                </c:pt>
                <c:pt idx="6">
                  <c:v>102</c:v>
                </c:pt>
                <c:pt idx="7">
                  <c:v>110</c:v>
                </c:pt>
                <c:pt idx="8">
                  <c:v>95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5-4BD4-8015-65E20E39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E8-449B-BF5F-DB3D5038FBE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E8-449B-BF5F-DB3D5038FBE5}"/>
              </c:ext>
            </c:extLst>
          </c:dPt>
          <c:val>
            <c:numRef>
              <c:f>TimeData!$P$14:$Q$14</c:f>
              <c:numCache>
                <c:formatCode>0.0%</c:formatCode>
                <c:ptCount val="2"/>
                <c:pt idx="0">
                  <c:v>0.94255663430420711</c:v>
                </c:pt>
                <c:pt idx="1">
                  <c:v>5.7443365695792892E-2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E8-449B-BF5F-DB3D5038F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TimeData!$C$15</c:f>
              <c:strCache>
                <c:ptCount val="1"/>
                <c:pt idx="0">
                  <c:v>Actual Hours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Run 1</c:v>
                </c:pt>
                <c:pt idx="1">
                  <c:v>Run 2</c:v>
                </c:pt>
                <c:pt idx="2">
                  <c:v>Run 3</c:v>
                </c:pt>
                <c:pt idx="3">
                  <c:v>Run 4</c:v>
                </c:pt>
                <c:pt idx="4">
                  <c:v>Run 5</c:v>
                </c:pt>
                <c:pt idx="5">
                  <c:v>Run 6</c:v>
                </c:pt>
                <c:pt idx="6">
                  <c:v>Run 7</c:v>
                </c:pt>
                <c:pt idx="7">
                  <c:v>Run 8</c:v>
                </c:pt>
                <c:pt idx="8">
                  <c:v>Run 9</c:v>
                </c:pt>
                <c:pt idx="9">
                  <c:v>Run 10</c:v>
                </c:pt>
                <c:pt idx="10">
                  <c:v>Run 11</c:v>
                </c:pt>
                <c:pt idx="11">
                  <c:v>Run 12</c:v>
                </c:pt>
              </c:strCache>
            </c:strRef>
          </c:cat>
          <c:val>
            <c:numRef>
              <c:f>TimeData!$D$15:$O$15</c:f>
              <c:numCache>
                <c:formatCode>#,##0</c:formatCode>
                <c:ptCount val="12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50</c:v>
                </c:pt>
                <c:pt idx="5">
                  <c:v>60</c:v>
                </c:pt>
                <c:pt idx="6">
                  <c:v>30</c:v>
                </c:pt>
                <c:pt idx="7">
                  <c:v>23</c:v>
                </c:pt>
                <c:pt idx="8">
                  <c:v>90</c:v>
                </c:pt>
                <c:pt idx="9">
                  <c:v>66</c:v>
                </c:pt>
                <c:pt idx="10">
                  <c:v>45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F-401C-8366-9FA0C968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TimeData!$C$16</c:f>
              <c:strCache>
                <c:ptCount val="1"/>
                <c:pt idx="0">
                  <c:v>Target Hours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Run 1</c:v>
                </c:pt>
                <c:pt idx="1">
                  <c:v>Run 2</c:v>
                </c:pt>
                <c:pt idx="2">
                  <c:v>Run 3</c:v>
                </c:pt>
                <c:pt idx="3">
                  <c:v>Run 4</c:v>
                </c:pt>
                <c:pt idx="4">
                  <c:v>Run 5</c:v>
                </c:pt>
                <c:pt idx="5">
                  <c:v>Run 6</c:v>
                </c:pt>
                <c:pt idx="6">
                  <c:v>Run 7</c:v>
                </c:pt>
                <c:pt idx="7">
                  <c:v>Run 8</c:v>
                </c:pt>
                <c:pt idx="8">
                  <c:v>Run 9</c:v>
                </c:pt>
                <c:pt idx="9">
                  <c:v>Run 10</c:v>
                </c:pt>
                <c:pt idx="10">
                  <c:v>Run 11</c:v>
                </c:pt>
                <c:pt idx="11">
                  <c:v>Run 12</c:v>
                </c:pt>
              </c:strCache>
            </c:strRef>
          </c:cat>
          <c:val>
            <c:numRef>
              <c:f>TimeData!$D$16:$O$16</c:f>
              <c:numCache>
                <c:formatCode>#,##0</c:formatCode>
                <c:ptCount val="12"/>
                <c:pt idx="0">
                  <c:v>48</c:v>
                </c:pt>
                <c:pt idx="1">
                  <c:v>48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67</c:v>
                </c:pt>
                <c:pt idx="6">
                  <c:v>32</c:v>
                </c:pt>
                <c:pt idx="7">
                  <c:v>24</c:v>
                </c:pt>
                <c:pt idx="8">
                  <c:v>90</c:v>
                </c:pt>
                <c:pt idx="9">
                  <c:v>66</c:v>
                </c:pt>
                <c:pt idx="10">
                  <c:v>48</c:v>
                </c:pt>
                <c:pt idx="1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F-401C-8366-9FA0C968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9E-4004-BCC8-9CA0ADBC179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9E-4004-BCC8-9CA0ADBC179D}"/>
              </c:ext>
            </c:extLst>
          </c:dPt>
          <c:val>
            <c:numRef>
              <c:f>TimeData!$P$17:$Q$17</c:f>
              <c:numCache>
                <c:formatCode>0.0%</c:formatCode>
                <c:ptCount val="2"/>
                <c:pt idx="0">
                  <c:v>0.9889064976228209</c:v>
                </c:pt>
                <c:pt idx="1">
                  <c:v>1.1093502377179099E-2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9E-4004-BCC8-9CA0ADBC1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TimeData!$C$18</c:f>
              <c:strCache>
                <c:ptCount val="1"/>
                <c:pt idx="0">
                  <c:v>Actual Hours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Run 1</c:v>
                </c:pt>
                <c:pt idx="1">
                  <c:v>Run 2</c:v>
                </c:pt>
                <c:pt idx="2">
                  <c:v>Run 3</c:v>
                </c:pt>
                <c:pt idx="3">
                  <c:v>Run 4</c:v>
                </c:pt>
                <c:pt idx="4">
                  <c:v>Run 5</c:v>
                </c:pt>
                <c:pt idx="5">
                  <c:v>Run 6</c:v>
                </c:pt>
                <c:pt idx="6">
                  <c:v>Run 7</c:v>
                </c:pt>
                <c:pt idx="7">
                  <c:v>Run 8</c:v>
                </c:pt>
                <c:pt idx="8">
                  <c:v>Run 9</c:v>
                </c:pt>
                <c:pt idx="9">
                  <c:v>Run 10</c:v>
                </c:pt>
                <c:pt idx="10">
                  <c:v>Run 11</c:v>
                </c:pt>
                <c:pt idx="11">
                  <c:v>Run 12</c:v>
                </c:pt>
              </c:strCache>
            </c:strRef>
          </c:cat>
          <c:val>
            <c:numRef>
              <c:f>TimeData!$D$18:$O$18</c:f>
              <c:numCache>
                <c:formatCode>#,##0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21</c:v>
                </c:pt>
                <c:pt idx="3">
                  <c:v>24</c:v>
                </c:pt>
                <c:pt idx="4">
                  <c:v>24</c:v>
                </c:pt>
                <c:pt idx="5">
                  <c:v>34</c:v>
                </c:pt>
                <c:pt idx="6">
                  <c:v>52</c:v>
                </c:pt>
                <c:pt idx="7">
                  <c:v>72</c:v>
                </c:pt>
                <c:pt idx="8">
                  <c:v>70</c:v>
                </c:pt>
                <c:pt idx="9">
                  <c:v>24</c:v>
                </c:pt>
                <c:pt idx="10">
                  <c:v>40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B-421B-B6B1-C4593FBA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TimeData!$C$19</c:f>
              <c:strCache>
                <c:ptCount val="1"/>
                <c:pt idx="0">
                  <c:v>Target Hours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Run 1</c:v>
                </c:pt>
                <c:pt idx="1">
                  <c:v>Run 2</c:v>
                </c:pt>
                <c:pt idx="2">
                  <c:v>Run 3</c:v>
                </c:pt>
                <c:pt idx="3">
                  <c:v>Run 4</c:v>
                </c:pt>
                <c:pt idx="4">
                  <c:v>Run 5</c:v>
                </c:pt>
                <c:pt idx="5">
                  <c:v>Run 6</c:v>
                </c:pt>
                <c:pt idx="6">
                  <c:v>Run 7</c:v>
                </c:pt>
                <c:pt idx="7">
                  <c:v>Run 8</c:v>
                </c:pt>
                <c:pt idx="8">
                  <c:v>Run 9</c:v>
                </c:pt>
                <c:pt idx="9">
                  <c:v>Run 10</c:v>
                </c:pt>
                <c:pt idx="10">
                  <c:v>Run 11</c:v>
                </c:pt>
                <c:pt idx="11">
                  <c:v>Run 12</c:v>
                </c:pt>
              </c:strCache>
            </c:strRef>
          </c:cat>
          <c:val>
            <c:numRef>
              <c:f>TimeData!$D$19:$O$19</c:f>
              <c:numCache>
                <c:formatCode>#,##0</c:formatCode>
                <c:ptCount val="12"/>
                <c:pt idx="0">
                  <c:v>16</c:v>
                </c:pt>
                <c:pt idx="1">
                  <c:v>10</c:v>
                </c:pt>
                <c:pt idx="2">
                  <c:v>21</c:v>
                </c:pt>
                <c:pt idx="3">
                  <c:v>24</c:v>
                </c:pt>
                <c:pt idx="4">
                  <c:v>26</c:v>
                </c:pt>
                <c:pt idx="5">
                  <c:v>32</c:v>
                </c:pt>
                <c:pt idx="6">
                  <c:v>48</c:v>
                </c:pt>
                <c:pt idx="7">
                  <c:v>72</c:v>
                </c:pt>
                <c:pt idx="8">
                  <c:v>72</c:v>
                </c:pt>
                <c:pt idx="9">
                  <c:v>24</c:v>
                </c:pt>
                <c:pt idx="10">
                  <c:v>48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B-421B-B6B1-C4593FBA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B8-4AA2-9E38-967594D99AB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B8-4AA2-9E38-967594D99AB6}"/>
              </c:ext>
            </c:extLst>
          </c:dPt>
          <c:val>
            <c:numRef>
              <c:f>TimeData!$P$20:$Q$20</c:f>
              <c:numCache>
                <c:formatCode>0.0%</c:formatCode>
                <c:ptCount val="2"/>
                <c:pt idx="0">
                  <c:v>0.96926713947990539</c:v>
                </c:pt>
                <c:pt idx="1">
                  <c:v>3.0732860520094607E-2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8-4AA2-9E38-967594D99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4" Type="http://schemas.openxmlformats.org/officeDocument/2006/relationships/chart" Target="../charts/chart5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12" Type="http://schemas.openxmlformats.org/officeDocument/2006/relationships/chart" Target="../charts/chart69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11" Type="http://schemas.openxmlformats.org/officeDocument/2006/relationships/chart" Target="../charts/chart68.xml"/><Relationship Id="rId5" Type="http://schemas.openxmlformats.org/officeDocument/2006/relationships/chart" Target="../charts/chart62.xml"/><Relationship Id="rId10" Type="http://schemas.openxmlformats.org/officeDocument/2006/relationships/chart" Target="../charts/chart67.xml"/><Relationship Id="rId4" Type="http://schemas.openxmlformats.org/officeDocument/2006/relationships/chart" Target="../charts/chart61.xml"/><Relationship Id="rId9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66</xdr:row>
      <xdr:rowOff>80010</xdr:rowOff>
    </xdr:from>
    <xdr:to>
      <xdr:col>9</xdr:col>
      <xdr:colOff>15240</xdr:colOff>
      <xdr:row>81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66</xdr:row>
      <xdr:rowOff>110490</xdr:rowOff>
    </xdr:from>
    <xdr:to>
      <xdr:col>22</xdr:col>
      <xdr:colOff>15240</xdr:colOff>
      <xdr:row>81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15875</xdr:colOff>
      <xdr:row>99</xdr:row>
      <xdr:rowOff>116681</xdr:rowOff>
    </xdr:from>
    <xdr:to>
      <xdr:col>21</xdr:col>
      <xdr:colOff>650875</xdr:colOff>
      <xdr:row>128</xdr:row>
      <xdr:rowOff>15875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158748</xdr:colOff>
      <xdr:row>99</xdr:row>
      <xdr:rowOff>100804</xdr:rowOff>
    </xdr:from>
    <xdr:to>
      <xdr:col>9</xdr:col>
      <xdr:colOff>23812</xdr:colOff>
      <xdr:row>128</xdr:row>
      <xdr:rowOff>23813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68580</xdr:rowOff>
    </xdr:from>
    <xdr:to>
      <xdr:col>23</xdr:col>
      <xdr:colOff>556260</xdr:colOff>
      <xdr:row>57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FEF7CA-65F9-4404-A72E-A46E18B1C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58</xdr:row>
      <xdr:rowOff>30480</xdr:rowOff>
    </xdr:from>
    <xdr:to>
      <xdr:col>23</xdr:col>
      <xdr:colOff>556260</xdr:colOff>
      <xdr:row>115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7701869-81D0-43E2-988F-F50D2E321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60960</xdr:colOff>
      <xdr:row>116</xdr:row>
      <xdr:rowOff>68580</xdr:rowOff>
    </xdr:from>
    <xdr:to>
      <xdr:col>23</xdr:col>
      <xdr:colOff>556260</xdr:colOff>
      <xdr:row>168</xdr:row>
      <xdr:rowOff>144780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F766F34-858E-4F38-B8BD-878747537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60960</xdr:colOff>
      <xdr:row>169</xdr:row>
      <xdr:rowOff>15240</xdr:rowOff>
    </xdr:from>
    <xdr:to>
      <xdr:col>23</xdr:col>
      <xdr:colOff>548640</xdr:colOff>
      <xdr:row>226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178593-764E-4840-9C7E-226FBEFEF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68580</xdr:colOff>
      <xdr:row>226</xdr:row>
      <xdr:rowOff>60960</xdr:rowOff>
    </xdr:from>
    <xdr:to>
      <xdr:col>23</xdr:col>
      <xdr:colOff>533400</xdr:colOff>
      <xdr:row>285</xdr:row>
      <xdr:rowOff>30480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D19BAE-7149-4370-ABAF-61273F752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23</xdr:col>
      <xdr:colOff>586740</xdr:colOff>
      <xdr:row>23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1A0AF1-4B63-42E2-B5A3-23BA03705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23</xdr:col>
      <xdr:colOff>571500</xdr:colOff>
      <xdr:row>48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FDB2F2-A62F-43A4-8B59-5403018E6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53340</xdr:rowOff>
    </xdr:from>
    <xdr:to>
      <xdr:col>23</xdr:col>
      <xdr:colOff>548640</xdr:colOff>
      <xdr:row>71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6E58732-348C-42C5-9258-D62795189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72</xdr:row>
      <xdr:rowOff>38100</xdr:rowOff>
    </xdr:from>
    <xdr:to>
      <xdr:col>23</xdr:col>
      <xdr:colOff>556260</xdr:colOff>
      <xdr:row>96</xdr:row>
      <xdr:rowOff>53340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7A66C6E-2179-412E-B5A8-FFC78BA91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96</xdr:row>
      <xdr:rowOff>99060</xdr:rowOff>
    </xdr:from>
    <xdr:to>
      <xdr:col>23</xdr:col>
      <xdr:colOff>556260</xdr:colOff>
      <xdr:row>120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C4F41C7-A05D-4B05-BAD8-B6F8FE86B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137711</xdr:colOff>
      <xdr:row>1</xdr:row>
      <xdr:rowOff>27544</xdr:rowOff>
    </xdr:from>
    <xdr:to>
      <xdr:col>28</xdr:col>
      <xdr:colOff>358047</xdr:colOff>
      <xdr:row>30</xdr:row>
      <xdr:rowOff>137712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E3B9B9-89AE-41DF-AB47-DE1F8B0EA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156073</xdr:colOff>
      <xdr:row>31</xdr:row>
      <xdr:rowOff>55087</xdr:rowOff>
    </xdr:from>
    <xdr:to>
      <xdr:col>28</xdr:col>
      <xdr:colOff>376409</xdr:colOff>
      <xdr:row>60</xdr:row>
      <xdr:rowOff>165256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00BE92-C57C-F892-AB97-9815EFAFC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146890</xdr:colOff>
      <xdr:row>61</xdr:row>
      <xdr:rowOff>128533</xdr:rowOff>
    </xdr:from>
    <xdr:to>
      <xdr:col>28</xdr:col>
      <xdr:colOff>367226</xdr:colOff>
      <xdr:row>91</xdr:row>
      <xdr:rowOff>55087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91DFBE4-3BF0-CE0E-73C6-4FB48A224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137709</xdr:colOff>
      <xdr:row>92</xdr:row>
      <xdr:rowOff>3</xdr:rowOff>
    </xdr:from>
    <xdr:to>
      <xdr:col>28</xdr:col>
      <xdr:colOff>358045</xdr:colOff>
      <xdr:row>121</xdr:row>
      <xdr:rowOff>110172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C65C252-274C-B495-3A46-0E33B7E8D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128528</xdr:colOff>
      <xdr:row>122</xdr:row>
      <xdr:rowOff>64269</xdr:rowOff>
    </xdr:from>
    <xdr:to>
      <xdr:col>28</xdr:col>
      <xdr:colOff>348864</xdr:colOff>
      <xdr:row>151</xdr:row>
      <xdr:rowOff>174438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83C2221-FB59-890B-8BF5-A3B425D05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601980</xdr:colOff>
      <xdr:row>5</xdr:row>
      <xdr:rowOff>7620</xdr:rowOff>
    </xdr:from>
    <xdr:to>
      <xdr:col>17</xdr:col>
      <xdr:colOff>0</xdr:colOff>
      <xdr:row>20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3810</xdr:rowOff>
    </xdr:from>
    <xdr:to>
      <xdr:col>9</xdr:col>
      <xdr:colOff>22860</xdr:colOff>
      <xdr:row>30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3810</xdr:rowOff>
    </xdr:from>
    <xdr:to>
      <xdr:col>20</xdr:col>
      <xdr:colOff>0</xdr:colOff>
      <xdr:row>30</xdr:row>
      <xdr:rowOff>3810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220245</xdr:colOff>
      <xdr:row>20</xdr:row>
      <xdr:rowOff>6620</xdr:rowOff>
    </xdr:from>
    <xdr:to>
      <xdr:col>23</xdr:col>
      <xdr:colOff>815473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222250</xdr:colOff>
      <xdr:row>5</xdr:row>
      <xdr:rowOff>0</xdr:rowOff>
    </xdr:from>
    <xdr:to>
      <xdr:col>23</xdr:col>
      <xdr:colOff>812800</xdr:colOff>
      <xdr:row>17</xdr:row>
      <xdr:rowOff>294105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23</xdr:row>
      <xdr:rowOff>1906</xdr:rowOff>
    </xdr:from>
    <xdr:to>
      <xdr:col>13</xdr:col>
      <xdr:colOff>30480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121920</xdr:colOff>
      <xdr:row>92</xdr:row>
      <xdr:rowOff>80010</xdr:rowOff>
    </xdr:from>
    <xdr:to>
      <xdr:col>11</xdr:col>
      <xdr:colOff>236220</xdr:colOff>
      <xdr:row>107</xdr:row>
      <xdr:rowOff>80010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106680</xdr:colOff>
      <xdr:row>44</xdr:row>
      <xdr:rowOff>53340</xdr:rowOff>
    </xdr:from>
    <xdr:to>
      <xdr:col>12</xdr:col>
      <xdr:colOff>58287</xdr:colOff>
      <xdr:row>64</xdr:row>
      <xdr:rowOff>76556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102870</xdr:rowOff>
    </xdr:from>
    <xdr:to>
      <xdr:col>16</xdr:col>
      <xdr:colOff>0</xdr:colOff>
      <xdr:row>29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43</xdr:row>
      <xdr:rowOff>316230</xdr:rowOff>
    </xdr:from>
    <xdr:to>
      <xdr:col>8</xdr:col>
      <xdr:colOff>0</xdr:colOff>
      <xdr:row>63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1089660</xdr:colOff>
      <xdr:row>43</xdr:row>
      <xdr:rowOff>308610</xdr:rowOff>
    </xdr:from>
    <xdr:to>
      <xdr:col>15</xdr:col>
      <xdr:colOff>274320</xdr:colOff>
      <xdr:row>63</xdr:row>
      <xdr:rowOff>15240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160020</xdr:colOff>
      <xdr:row>62</xdr:row>
      <xdr:rowOff>163830</xdr:rowOff>
    </xdr:from>
    <xdr:to>
      <xdr:col>15</xdr:col>
      <xdr:colOff>281940</xdr:colOff>
      <xdr:row>77</xdr:row>
      <xdr:rowOff>163830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472440</xdr:colOff>
      <xdr:row>3</xdr:row>
      <xdr:rowOff>53340</xdr:rowOff>
    </xdr:from>
    <xdr:to>
      <xdr:col>11</xdr:col>
      <xdr:colOff>670560</xdr:colOff>
      <xdr:row>12</xdr:row>
      <xdr:rowOff>220980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91440</xdr:colOff>
      <xdr:row>4</xdr:row>
      <xdr:rowOff>68580</xdr:rowOff>
    </xdr:from>
    <xdr:to>
      <xdr:col>4</xdr:col>
      <xdr:colOff>488726</xdr:colOff>
      <xdr:row>12</xdr:row>
      <xdr:rowOff>83820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472440</xdr:colOff>
      <xdr:row>7</xdr:row>
      <xdr:rowOff>30480</xdr:rowOff>
    </xdr:from>
    <xdr:ext cx="1516380" cy="530658"/>
    <xdr:sp macro="" textlink="TimeData!P5">
      <xdr:nvSpPr>
        <xdr:cNvPr id="4" name="CaixaDeTexto 4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/>
      </xdr:nvSpPr>
      <xdr:spPr>
        <a:xfrm>
          <a:off x="594360" y="1623060"/>
          <a:ext cx="151638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111634CF-465E-473D-89A6-9B77C1258CAF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97.1%</a:t>
          </a:fld>
          <a:endParaRPr lang="fr-CA" sz="2800" b="0"/>
        </a:p>
      </xdr:txBody>
    </xdr:sp>
    <xdr:clientData/>
  </xdr:oneCellAnchor>
  <xdr:twoCellAnchor>
    <xdr:from>
      <xdr:col>4</xdr:col>
      <xdr:colOff>457200</xdr:colOff>
      <xdr:row>14</xdr:row>
      <xdr:rowOff>53340</xdr:rowOff>
    </xdr:from>
    <xdr:to>
      <xdr:col>11</xdr:col>
      <xdr:colOff>670560</xdr:colOff>
      <xdr:row>23</xdr:row>
      <xdr:rowOff>220980</xdr:rowOff>
    </xdr:to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91440</xdr:colOff>
      <xdr:row>15</xdr:row>
      <xdr:rowOff>68580</xdr:rowOff>
    </xdr:from>
    <xdr:to>
      <xdr:col>4</xdr:col>
      <xdr:colOff>488726</xdr:colOff>
      <xdr:row>23</xdr:row>
      <xdr:rowOff>83820</xdr:rowOff>
    </xdr:to>
    <xdr:graphicFrame macro="">
      <xdr:nvGraphicFramePr>
        <xdr:cNvPr id="6" name="Gráfico 6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441960</xdr:colOff>
      <xdr:row>18</xdr:row>
      <xdr:rowOff>0</xdr:rowOff>
    </xdr:from>
    <xdr:ext cx="1524000" cy="530658"/>
    <xdr:sp macro="" textlink="TimeData!P11">
      <xdr:nvSpPr>
        <xdr:cNvPr id="7" name="CaixaDeTexto 7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 txBox="1"/>
      </xdr:nvSpPr>
      <xdr:spPr>
        <a:xfrm>
          <a:off x="563880" y="4366260"/>
          <a:ext cx="15240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0EFF5A92-6150-4641-824C-DD8696C95D78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93.9%</a:t>
          </a:fld>
          <a:endParaRPr lang="fr-CA" sz="2800" b="0"/>
        </a:p>
      </xdr:txBody>
    </xdr:sp>
    <xdr:clientData/>
  </xdr:oneCellAnchor>
  <xdr:twoCellAnchor>
    <xdr:from>
      <xdr:col>16</xdr:col>
      <xdr:colOff>495300</xdr:colOff>
      <xdr:row>3</xdr:row>
      <xdr:rowOff>53340</xdr:rowOff>
    </xdr:from>
    <xdr:to>
      <xdr:col>23</xdr:col>
      <xdr:colOff>662940</xdr:colOff>
      <xdr:row>12</xdr:row>
      <xdr:rowOff>220980</xdr:rowOff>
    </xdr:to>
    <xdr:graphicFrame macro="">
      <xdr:nvGraphicFramePr>
        <xdr:cNvPr id="8" name="Gráfico 8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91440</xdr:colOff>
      <xdr:row>4</xdr:row>
      <xdr:rowOff>68580</xdr:rowOff>
    </xdr:from>
    <xdr:to>
      <xdr:col>16</xdr:col>
      <xdr:colOff>488726</xdr:colOff>
      <xdr:row>12</xdr:row>
      <xdr:rowOff>83820</xdr:rowOff>
    </xdr:to>
    <xdr:graphicFrame macro="">
      <xdr:nvGraphicFramePr>
        <xdr:cNvPr id="9" name="Gráfico 9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13</xdr:col>
      <xdr:colOff>396240</xdr:colOff>
      <xdr:row>7</xdr:row>
      <xdr:rowOff>0</xdr:rowOff>
    </xdr:from>
    <xdr:ext cx="1569720" cy="530658"/>
    <xdr:sp macro="" textlink="TimeData!P8">
      <xdr:nvSpPr>
        <xdr:cNvPr id="10" name="CaixaDeTexto 10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7490460" y="1592580"/>
          <a:ext cx="15697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2AD00BC9-D633-42E1-B43C-C6BE88982D43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98.1%</a:t>
          </a:fld>
          <a:endParaRPr lang="fr-CA" sz="2800" b="0"/>
        </a:p>
      </xdr:txBody>
    </xdr:sp>
    <xdr:clientData/>
  </xdr:oneCellAnchor>
  <xdr:twoCellAnchor>
    <xdr:from>
      <xdr:col>16</xdr:col>
      <xdr:colOff>457200</xdr:colOff>
      <xdr:row>14</xdr:row>
      <xdr:rowOff>53340</xdr:rowOff>
    </xdr:from>
    <xdr:to>
      <xdr:col>23</xdr:col>
      <xdr:colOff>685800</xdr:colOff>
      <xdr:row>23</xdr:row>
      <xdr:rowOff>220980</xdr:rowOff>
    </xdr:to>
    <xdr:graphicFrame macro="">
      <xdr:nvGraphicFramePr>
        <xdr:cNvPr id="11" name="Gráfico 11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91440</xdr:colOff>
      <xdr:row>15</xdr:row>
      <xdr:rowOff>68580</xdr:rowOff>
    </xdr:from>
    <xdr:to>
      <xdr:col>16</xdr:col>
      <xdr:colOff>488726</xdr:colOff>
      <xdr:row>23</xdr:row>
      <xdr:rowOff>83820</xdr:rowOff>
    </xdr:to>
    <xdr:graphicFrame macro="">
      <xdr:nvGraphicFramePr>
        <xdr:cNvPr id="12" name="Gráfico 12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13</xdr:col>
      <xdr:colOff>441960</xdr:colOff>
      <xdr:row>18</xdr:row>
      <xdr:rowOff>45720</xdr:rowOff>
    </xdr:from>
    <xdr:ext cx="1531620" cy="530658"/>
    <xdr:sp macro="" textlink="TimeData!P14">
      <xdr:nvSpPr>
        <xdr:cNvPr id="13" name="CaixaDeTexto 13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SpPr txBox="1"/>
      </xdr:nvSpPr>
      <xdr:spPr>
        <a:xfrm>
          <a:off x="7536180" y="4411980"/>
          <a:ext cx="15316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B3DFBA9D-7221-4144-86D6-3770360B5339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94.3%</a:t>
          </a:fld>
          <a:endParaRPr lang="fr-CA" sz="2800" b="0"/>
        </a:p>
      </xdr:txBody>
    </xdr:sp>
    <xdr:clientData/>
  </xdr:oneCellAnchor>
  <xdr:twoCellAnchor>
    <xdr:from>
      <xdr:col>5</xdr:col>
      <xdr:colOff>45720</xdr:colOff>
      <xdr:row>25</xdr:row>
      <xdr:rowOff>53340</xdr:rowOff>
    </xdr:from>
    <xdr:to>
      <xdr:col>11</xdr:col>
      <xdr:colOff>571500</xdr:colOff>
      <xdr:row>34</xdr:row>
      <xdr:rowOff>220980</xdr:rowOff>
    </xdr:to>
    <xdr:graphicFrame macro="">
      <xdr:nvGraphicFramePr>
        <xdr:cNvPr id="14" name="Gráfico 5"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91440</xdr:colOff>
      <xdr:row>26</xdr:row>
      <xdr:rowOff>68580</xdr:rowOff>
    </xdr:from>
    <xdr:to>
      <xdr:col>4</xdr:col>
      <xdr:colOff>488726</xdr:colOff>
      <xdr:row>34</xdr:row>
      <xdr:rowOff>83820</xdr:rowOff>
    </xdr:to>
    <xdr:graphicFrame macro="">
      <xdr:nvGraphicFramePr>
        <xdr:cNvPr id="15" name="Gráfico 6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1</xdr:col>
      <xdr:colOff>441960</xdr:colOff>
      <xdr:row>29</xdr:row>
      <xdr:rowOff>0</xdr:rowOff>
    </xdr:from>
    <xdr:ext cx="1524000" cy="530658"/>
    <xdr:sp macro="" textlink="TimeData!P17">
      <xdr:nvSpPr>
        <xdr:cNvPr id="16" name="CaixaDeTexto 7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SpPr txBox="1"/>
      </xdr:nvSpPr>
      <xdr:spPr>
        <a:xfrm>
          <a:off x="563880" y="7299960"/>
          <a:ext cx="15240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C3C28BB5-0173-4B13-AEFC-30DE6C9CC4E4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98.9%</a:t>
          </a:fld>
          <a:endParaRPr lang="fr-CA" sz="2800" b="0"/>
        </a:p>
      </xdr:txBody>
    </xdr:sp>
    <xdr:clientData/>
  </xdr:oneCellAnchor>
  <xdr:twoCellAnchor>
    <xdr:from>
      <xdr:col>17</xdr:col>
      <xdr:colOff>45720</xdr:colOff>
      <xdr:row>25</xdr:row>
      <xdr:rowOff>53340</xdr:rowOff>
    </xdr:from>
    <xdr:to>
      <xdr:col>23</xdr:col>
      <xdr:colOff>571500</xdr:colOff>
      <xdr:row>34</xdr:row>
      <xdr:rowOff>220980</xdr:rowOff>
    </xdr:to>
    <xdr:graphicFrame macro="">
      <xdr:nvGraphicFramePr>
        <xdr:cNvPr id="17" name="Gráfico 11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91440</xdr:colOff>
      <xdr:row>26</xdr:row>
      <xdr:rowOff>68580</xdr:rowOff>
    </xdr:from>
    <xdr:to>
      <xdr:col>16</xdr:col>
      <xdr:colOff>488726</xdr:colOff>
      <xdr:row>34</xdr:row>
      <xdr:rowOff>83820</xdr:rowOff>
    </xdr:to>
    <xdr:graphicFrame macro="">
      <xdr:nvGraphicFramePr>
        <xdr:cNvPr id="18" name="Gráfico 12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13</xdr:col>
      <xdr:colOff>441960</xdr:colOff>
      <xdr:row>29</xdr:row>
      <xdr:rowOff>45720</xdr:rowOff>
    </xdr:from>
    <xdr:ext cx="1531620" cy="530658"/>
    <xdr:sp macro="" textlink="TimeData!P20">
      <xdr:nvSpPr>
        <xdr:cNvPr id="19" name="CaixaDeTexto 13">
          <a:extLst>
            <a:ext uri="{FF2B5EF4-FFF2-40B4-BE49-F238E27FC236}">
              <a16:creationId xmlns:a16="http://schemas.microsoft.com/office/drawing/2014/main" id="{00000000-0008-0000-1E00-000013000000}"/>
            </a:ext>
          </a:extLst>
        </xdr:cNvPr>
        <xdr:cNvSpPr txBox="1"/>
      </xdr:nvSpPr>
      <xdr:spPr>
        <a:xfrm>
          <a:off x="7536180" y="7284720"/>
          <a:ext cx="15316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285598F7-2DA9-4344-887A-87D8D498C8D5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96.9%</a:t>
          </a:fld>
          <a:endParaRPr lang="fr-CA" sz="2800" b="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D21203-E486-4586-AFC9-6F592D61DFCC}" name="Table132" displayName="Table132" ref="C5:K21" totalsRowShown="0" headerRowDxfId="27" dataDxfId="25" headerRowBorderDxfId="26" tableBorderDxfId="24" totalsRowBorderDxfId="23">
  <autoFilter ref="C5:K21" xr:uid="{EBD21203-E486-4586-AFC9-6F592D61DFCC}"/>
  <tableColumns count="9">
    <tableColumn id="1" xr3:uid="{8D2D7101-D3FE-421B-87F9-C86C66773D49}" name="Run" dataDxfId="22"/>
    <tableColumn id="3" xr3:uid="{F55B9943-3B62-49D3-BB11-14993B0D270B}" name="Actual" dataDxfId="21"/>
    <tableColumn id="4" xr3:uid="{37E28A73-E2A0-4B9E-8787-FFF5B4E95B08}" name="Target" dataDxfId="20"/>
    <tableColumn id="6" xr3:uid="{234C9C82-D518-4D19-A7F8-EDB9AB63E9C9}" name="% Of Costs" dataDxfId="19">
      <calculatedColumnFormula>D6/E6</calculatedColumnFormula>
    </tableColumn>
    <tableColumn id="5" xr3:uid="{AC96A10F-40BF-4DA2-A0A3-46BA470C2E6E}" name="Variance" dataDxfId="18">
      <calculatedColumnFormula>IF(ISBLANK(D6-E6),"",(D6-E6))</calculatedColumnFormula>
    </tableColumn>
    <tableColumn id="2" xr3:uid="{7B3113D1-1BEE-4F14-857C-3D27E19F9EA9}" name="Average" dataDxfId="17"/>
    <tableColumn id="7" xr3:uid="{57424F22-F241-4C83-B318-02C72B2E4298}" name="Totals" dataDxfId="16"/>
    <tableColumn id="8" xr3:uid="{96BBA01E-6EAC-433D-9785-566FBAF9FC5E}" name="Overuns" dataDxfId="15"/>
    <tableColumn id="9" xr3:uid="{0E2464E4-875E-430F-91F2-506267071B3A}" name="Totals2" dataDxfId="14">
      <calculatedColumnFormula>SUM(Table132[[#This Row],[Totals]:[Overuns]])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2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9B64-5E41-41B5-BB65-3C913EE02CC6}">
  <sheetPr codeName="Sheet21"/>
  <dimension ref="A1:AP112"/>
  <sheetViews>
    <sheetView showGridLines="0" tabSelected="1" zoomScaleNormal="100" workbookViewId="0">
      <selection activeCell="H85" sqref="H85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" style="117" bestFit="1" customWidth="1"/>
    <col min="7" max="8" width="10" bestFit="1" customWidth="1"/>
    <col min="9" max="9" width="9.88671875" customWidth="1"/>
    <col min="10" max="10" width="11.44140625" bestFit="1" customWidth="1"/>
    <col min="11" max="12" width="10" bestFit="1" customWidth="1"/>
    <col min="13" max="13" width="10.109375" customWidth="1"/>
    <col min="14" max="14" width="9.5546875" customWidth="1"/>
    <col min="15" max="15" width="10" bestFit="1" customWidth="1"/>
    <col min="16" max="17" width="11.44140625" bestFit="1" customWidth="1"/>
    <col min="18" max="19" width="10" bestFit="1" customWidth="1"/>
    <col min="20" max="20" width="9.3320312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22" t="s">
        <v>145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42" x14ac:dyDescent="0.3">
      <c r="A3" s="9"/>
      <c r="B3" s="9" t="s">
        <v>147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42" x14ac:dyDescent="0.3">
      <c r="A5" s="131"/>
      <c r="B5" s="134" t="s">
        <v>177</v>
      </c>
      <c r="C5" s="131"/>
      <c r="D5" s="131"/>
      <c r="E5" s="131"/>
      <c r="F5" s="181">
        <v>2023</v>
      </c>
      <c r="G5" s="181">
        <v>2023</v>
      </c>
      <c r="H5" s="181">
        <v>2023</v>
      </c>
      <c r="I5" s="181">
        <v>2023</v>
      </c>
      <c r="J5" s="181">
        <v>2023</v>
      </c>
      <c r="K5" s="181">
        <v>2023</v>
      </c>
      <c r="L5" s="181">
        <v>2023</v>
      </c>
      <c r="M5" s="181">
        <v>2023</v>
      </c>
      <c r="N5" s="181">
        <v>2023</v>
      </c>
      <c r="O5" s="181">
        <v>2023</v>
      </c>
      <c r="P5" s="181">
        <v>2023</v>
      </c>
      <c r="Q5" s="181">
        <v>2023</v>
      </c>
      <c r="R5" s="181">
        <v>2024</v>
      </c>
      <c r="S5" s="181">
        <v>2024</v>
      </c>
      <c r="T5" s="181">
        <v>2024</v>
      </c>
      <c r="U5" s="135" t="s">
        <v>70</v>
      </c>
    </row>
    <row r="6" spans="1:42" ht="15" thickBot="1" x14ac:dyDescent="0.35">
      <c r="A6" s="133"/>
      <c r="B6" s="141" t="s">
        <v>63</v>
      </c>
      <c r="C6" s="133"/>
      <c r="D6" s="133"/>
      <c r="E6" s="133"/>
      <c r="F6" s="180" t="s">
        <v>25</v>
      </c>
      <c r="G6" s="180" t="s">
        <v>26</v>
      </c>
      <c r="H6" s="180" t="s">
        <v>27</v>
      </c>
      <c r="I6" s="180" t="s">
        <v>28</v>
      </c>
      <c r="J6" s="180" t="s">
        <v>29</v>
      </c>
      <c r="K6" s="180" t="s">
        <v>30</v>
      </c>
      <c r="L6" s="180" t="s">
        <v>31</v>
      </c>
      <c r="M6" s="180" t="s">
        <v>32</v>
      </c>
      <c r="N6" s="180" t="s">
        <v>33</v>
      </c>
      <c r="O6" s="180" t="s">
        <v>34</v>
      </c>
      <c r="P6" s="180" t="s">
        <v>35</v>
      </c>
      <c r="Q6" s="180" t="s">
        <v>36</v>
      </c>
      <c r="R6" s="180" t="s">
        <v>25</v>
      </c>
      <c r="S6" s="180" t="s">
        <v>26</v>
      </c>
      <c r="T6" s="180" t="s">
        <v>27</v>
      </c>
      <c r="U6" s="147"/>
    </row>
    <row r="7" spans="1:42" s="116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1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25" t="s">
        <v>145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x14ac:dyDescent="0.3">
      <c r="A9" s="9"/>
      <c r="B9" s="9"/>
      <c r="C9" s="12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x14ac:dyDescent="0.3">
      <c r="A10" s="9"/>
      <c r="B10" s="9"/>
      <c r="C10" s="125" t="s">
        <v>2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42" x14ac:dyDescent="0.3">
      <c r="A11" s="9"/>
      <c r="B11" s="9"/>
      <c r="C11" s="12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42" x14ac:dyDescent="0.3">
      <c r="A12" s="9"/>
      <c r="B12" s="9"/>
      <c r="C12" s="126" t="str">
        <f>'Days Total Hire Sheet 2023'!A5</f>
        <v>Equipment 1</v>
      </c>
      <c r="D12" s="9"/>
      <c r="E12" s="9"/>
      <c r="F12" s="139">
        <f>'Days Total Hire Sheet 2023'!AM94</f>
        <v>1040</v>
      </c>
      <c r="G12" s="139">
        <f>'Days Total Hire Sheet 2023'!AO94</f>
        <v>1040</v>
      </c>
      <c r="H12" s="139">
        <f>'Days Total Hire Sheet 2023'!AQ94</f>
        <v>1080</v>
      </c>
      <c r="I12" s="139">
        <f>'Days Total Hire Sheet 2023'!AT94</f>
        <v>1080</v>
      </c>
      <c r="J12" s="139">
        <f>'Days Total Hire Sheet 2023'!AV94</f>
        <v>1080</v>
      </c>
      <c r="K12" s="139">
        <f>'Days Total Hire Sheet 2023'!AX94</f>
        <v>1080</v>
      </c>
      <c r="L12" s="139">
        <f>'Days Total Hire Sheet 2023'!BA94</f>
        <v>1080</v>
      </c>
      <c r="M12" s="139">
        <f>'Days Total Hire Sheet 2023'!BC94</f>
        <v>1080</v>
      </c>
      <c r="N12" s="139">
        <f>'Days Total Hire Sheet 2023'!BE94</f>
        <v>1120</v>
      </c>
      <c r="O12" s="139">
        <f>'Days Total Hire Sheet 2023'!BH94</f>
        <v>1120</v>
      </c>
      <c r="P12" s="139">
        <f>'Days Total Hire Sheet 2023'!BJ94</f>
        <v>1120</v>
      </c>
      <c r="Q12" s="139">
        <f>'Days Total Hire Sheet 2023'!BL94</f>
        <v>1120</v>
      </c>
      <c r="R12" s="139">
        <f>'Days Total Hire Sheet 2024'!AM94</f>
        <v>1120</v>
      </c>
      <c r="S12" s="139">
        <f>'Days Total Hire Sheet 2024'!AO94</f>
        <v>1160</v>
      </c>
      <c r="T12" s="139">
        <f>'Days Total Hire Sheet 2024'!AQ94</f>
        <v>1200</v>
      </c>
      <c r="U12" s="9"/>
    </row>
    <row r="13" spans="1:42" x14ac:dyDescent="0.3">
      <c r="A13" s="9"/>
      <c r="B13" s="9"/>
      <c r="C13" s="126" t="str">
        <f>'Days Total Hire Sheet 2023'!A6</f>
        <v>Equipment 2</v>
      </c>
      <c r="D13" s="9"/>
      <c r="E13" s="9"/>
      <c r="F13" s="139">
        <f>'Days Total Hire Sheet 2023'!AM95</f>
        <v>1215</v>
      </c>
      <c r="G13" s="139">
        <f>'Days Total Hire Sheet 2023'!AO95</f>
        <v>1215</v>
      </c>
      <c r="H13" s="139">
        <f>'Days Total Hire Sheet 2023'!AQ95</f>
        <v>1125</v>
      </c>
      <c r="I13" s="139">
        <f>'Days Total Hire Sheet 2023'!AT95</f>
        <v>1125</v>
      </c>
      <c r="J13" s="139">
        <f>'Days Total Hire Sheet 2023'!AV95</f>
        <v>1125</v>
      </c>
      <c r="K13" s="139">
        <f>'Days Total Hire Sheet 2023'!AX95</f>
        <v>1125</v>
      </c>
      <c r="L13" s="139">
        <f>'Days Total Hire Sheet 2023'!BA95</f>
        <v>1125</v>
      </c>
      <c r="M13" s="139">
        <f>'Days Total Hire Sheet 2023'!BC95</f>
        <v>1125</v>
      </c>
      <c r="N13" s="139">
        <f>'Days Total Hire Sheet 2023'!BE95</f>
        <v>1170</v>
      </c>
      <c r="O13" s="139">
        <f>'Days Total Hire Sheet 2023'!BH95</f>
        <v>1170</v>
      </c>
      <c r="P13" s="139">
        <f>'Days Total Hire Sheet 2023'!BJ95</f>
        <v>1170</v>
      </c>
      <c r="Q13" s="139">
        <f>'Days Total Hire Sheet 2023'!BL95</f>
        <v>1170</v>
      </c>
      <c r="R13" s="139">
        <f>'Days Total Hire Sheet 2024'!AM95</f>
        <v>1170</v>
      </c>
      <c r="S13" s="139">
        <f>'Days Total Hire Sheet 2024'!AO95</f>
        <v>1215</v>
      </c>
      <c r="T13" s="139">
        <f>'Days Total Hire Sheet 2024'!AQ95</f>
        <v>1440</v>
      </c>
      <c r="U13" s="9"/>
    </row>
    <row r="14" spans="1:42" x14ac:dyDescent="0.3">
      <c r="A14" s="9"/>
      <c r="B14" s="9"/>
      <c r="C14" s="126" t="str">
        <f>'Days Total Hire Sheet 2023'!A7</f>
        <v>Equipment 3</v>
      </c>
      <c r="D14" s="9"/>
      <c r="E14" s="9"/>
      <c r="F14" s="139">
        <f>'Days Total Hire Sheet 2023'!AM96</f>
        <v>1260</v>
      </c>
      <c r="G14" s="139">
        <f>'Days Total Hire Sheet 2023'!AO96</f>
        <v>1260</v>
      </c>
      <c r="H14" s="139">
        <f>'Days Total Hire Sheet 2023'!AQ96</f>
        <v>1260</v>
      </c>
      <c r="I14" s="139">
        <f>'Days Total Hire Sheet 2023'!AT96</f>
        <v>1260</v>
      </c>
      <c r="J14" s="139">
        <f>'Days Total Hire Sheet 2023'!AV96</f>
        <v>1260</v>
      </c>
      <c r="K14" s="139">
        <f>'Days Total Hire Sheet 2023'!AX96</f>
        <v>1260</v>
      </c>
      <c r="L14" s="139">
        <f>'Days Total Hire Sheet 2023'!BA96</f>
        <v>1260</v>
      </c>
      <c r="M14" s="139">
        <f>'Days Total Hire Sheet 2023'!BC96</f>
        <v>1260</v>
      </c>
      <c r="N14" s="139">
        <f>'Days Total Hire Sheet 2023'!BE96</f>
        <v>1305</v>
      </c>
      <c r="O14" s="139">
        <f>'Days Total Hire Sheet 2023'!BH96</f>
        <v>1305</v>
      </c>
      <c r="P14" s="139">
        <f>'Days Total Hire Sheet 2023'!BJ96</f>
        <v>1305</v>
      </c>
      <c r="Q14" s="139">
        <f>'Days Total Hire Sheet 2023'!BL96</f>
        <v>1305</v>
      </c>
      <c r="R14" s="139">
        <f>'Days Total Hire Sheet 2024'!AM96</f>
        <v>1305</v>
      </c>
      <c r="S14" s="139">
        <f>'Days Total Hire Sheet 2024'!AO96</f>
        <v>1305</v>
      </c>
      <c r="T14" s="139">
        <f>'Days Total Hire Sheet 2024'!AQ96</f>
        <v>1305</v>
      </c>
      <c r="U14" s="9"/>
    </row>
    <row r="15" spans="1:42" x14ac:dyDescent="0.3">
      <c r="A15" s="9"/>
      <c r="B15" s="9"/>
      <c r="C15" s="126" t="str">
        <f>'Days Total Hire Sheet 2023'!A8</f>
        <v>Equipment 4</v>
      </c>
      <c r="D15" s="9"/>
      <c r="E15" s="9"/>
      <c r="F15" s="139">
        <f>'Days Total Hire Sheet 2023'!AM97</f>
        <v>1595</v>
      </c>
      <c r="G15" s="139">
        <f>'Days Total Hire Sheet 2023'!AO97</f>
        <v>1595</v>
      </c>
      <c r="H15" s="139">
        <f>'Days Total Hire Sheet 2023'!AQ97</f>
        <v>1540</v>
      </c>
      <c r="I15" s="139">
        <f>'Days Total Hire Sheet 2023'!AT97</f>
        <v>1540</v>
      </c>
      <c r="J15" s="139">
        <f>'Days Total Hire Sheet 2023'!AV97</f>
        <v>1540</v>
      </c>
      <c r="K15" s="139">
        <f>'Days Total Hire Sheet 2023'!AX97</f>
        <v>1540</v>
      </c>
      <c r="L15" s="139">
        <f>'Days Total Hire Sheet 2023'!BA97</f>
        <v>1540</v>
      </c>
      <c r="M15" s="139">
        <f>'Days Total Hire Sheet 2023'!BC97</f>
        <v>1540</v>
      </c>
      <c r="N15" s="139">
        <f>'Days Total Hire Sheet 2023'!BE97</f>
        <v>1595</v>
      </c>
      <c r="O15" s="139">
        <f>'Days Total Hire Sheet 2023'!BH97</f>
        <v>1595</v>
      </c>
      <c r="P15" s="139">
        <f>'Days Total Hire Sheet 2023'!BJ97</f>
        <v>1595</v>
      </c>
      <c r="Q15" s="139">
        <f>'Days Total Hire Sheet 2023'!BL97</f>
        <v>1595</v>
      </c>
      <c r="R15" s="139">
        <f>'Days Total Hire Sheet 2024'!AM97</f>
        <v>1595</v>
      </c>
      <c r="S15" s="139">
        <f>'Days Total Hire Sheet 2024'!AO97</f>
        <v>1650</v>
      </c>
      <c r="T15" s="139">
        <f>'Days Total Hire Sheet 2024'!AQ97</f>
        <v>1650</v>
      </c>
      <c r="U15" s="9"/>
    </row>
    <row r="16" spans="1:42" x14ac:dyDescent="0.3">
      <c r="A16" s="9"/>
      <c r="B16" s="9"/>
      <c r="C16" s="126" t="str">
        <f>'Days Total Hire Sheet 2023'!A9</f>
        <v>Equipment 5</v>
      </c>
      <c r="D16" s="9"/>
      <c r="E16" s="9"/>
      <c r="F16" s="139">
        <f>'Days Total Hire Sheet 2023'!AM98</f>
        <v>1045</v>
      </c>
      <c r="G16" s="139">
        <f>'Days Total Hire Sheet 2023'!AO98</f>
        <v>1100</v>
      </c>
      <c r="H16" s="139">
        <f>'Days Total Hire Sheet 2023'!AQ98</f>
        <v>1595</v>
      </c>
      <c r="I16" s="139">
        <f>'Days Total Hire Sheet 2023'!AT98</f>
        <v>1595</v>
      </c>
      <c r="J16" s="139">
        <f>'Days Total Hire Sheet 2023'!AV98</f>
        <v>1595</v>
      </c>
      <c r="K16" s="139">
        <f>'Days Total Hire Sheet 2023'!AX98</f>
        <v>1595</v>
      </c>
      <c r="L16" s="139">
        <f>'Days Total Hire Sheet 2023'!BA98</f>
        <v>1595</v>
      </c>
      <c r="M16" s="139">
        <f>'Days Total Hire Sheet 2023'!BC98</f>
        <v>1595</v>
      </c>
      <c r="N16" s="139">
        <f>'Days Total Hire Sheet 2023'!BE98</f>
        <v>1485</v>
      </c>
      <c r="O16" s="139">
        <f>'Days Total Hire Sheet 2023'!BH98</f>
        <v>1485</v>
      </c>
      <c r="P16" s="139">
        <f>'Days Total Hire Sheet 2023'!BJ98</f>
        <v>1485</v>
      </c>
      <c r="Q16" s="139">
        <f>'Days Total Hire Sheet 2023'!BL98</f>
        <v>1485</v>
      </c>
      <c r="R16" s="139">
        <f>'Days Total Hire Sheet 2024'!AM98</f>
        <v>1485</v>
      </c>
      <c r="S16" s="139">
        <f>'Days Total Hire Sheet 2024'!AO98</f>
        <v>1540</v>
      </c>
      <c r="T16" s="139">
        <f>'Days Total Hire Sheet 2024'!AQ98</f>
        <v>1760</v>
      </c>
      <c r="U16" s="9"/>
    </row>
    <row r="17" spans="1:21" x14ac:dyDescent="0.3">
      <c r="A17" s="9"/>
      <c r="B17" s="9"/>
      <c r="C17" s="126" t="str">
        <f>'Days Total Hire Sheet 2023'!A10</f>
        <v>Equipment 6</v>
      </c>
      <c r="D17" s="9"/>
      <c r="E17" s="9"/>
      <c r="F17" s="139">
        <f>'Days Total Hire Sheet 2023'!AM99</f>
        <v>1140</v>
      </c>
      <c r="G17" s="139">
        <f>'Days Total Hire Sheet 2023'!AO99</f>
        <v>1260</v>
      </c>
      <c r="H17" s="139">
        <f>'Days Total Hire Sheet 2023'!AQ99</f>
        <v>1800</v>
      </c>
      <c r="I17" s="139">
        <f>'Days Total Hire Sheet 2023'!AT99</f>
        <v>1800</v>
      </c>
      <c r="J17" s="139">
        <f>'Days Total Hire Sheet 2023'!AV99</f>
        <v>1800</v>
      </c>
      <c r="K17" s="139">
        <f>'Days Total Hire Sheet 2023'!AX99</f>
        <v>1800</v>
      </c>
      <c r="L17" s="139">
        <f>'Days Total Hire Sheet 2023'!BA99</f>
        <v>1800</v>
      </c>
      <c r="M17" s="139">
        <f>'Days Total Hire Sheet 2023'!BC99</f>
        <v>1800</v>
      </c>
      <c r="N17" s="139">
        <f>'Days Total Hire Sheet 2023'!BE99</f>
        <v>1860</v>
      </c>
      <c r="O17" s="139">
        <f>'Days Total Hire Sheet 2023'!BH99</f>
        <v>1860</v>
      </c>
      <c r="P17" s="139">
        <f>'Days Total Hire Sheet 2023'!BJ99</f>
        <v>1860</v>
      </c>
      <c r="Q17" s="139">
        <f>'Days Total Hire Sheet 2023'!BL99</f>
        <v>1860</v>
      </c>
      <c r="R17" s="139">
        <f>'Days Total Hire Sheet 2024'!AM99</f>
        <v>1860</v>
      </c>
      <c r="S17" s="139">
        <f>'Days Total Hire Sheet 2024'!AO99</f>
        <v>1800</v>
      </c>
      <c r="T17" s="139">
        <f>'Days Total Hire Sheet 2024'!AQ99</f>
        <v>1800</v>
      </c>
      <c r="U17" s="9"/>
    </row>
    <row r="18" spans="1:21" x14ac:dyDescent="0.3">
      <c r="A18" s="9"/>
      <c r="B18" s="9"/>
      <c r="C18" s="126" t="str">
        <f>'Days Total Hire Sheet 2023'!A11</f>
        <v>Equipment 7</v>
      </c>
      <c r="D18" s="9"/>
      <c r="E18" s="9"/>
      <c r="F18" s="139">
        <f>'Days Total Hire Sheet 2023'!AM100</f>
        <v>990</v>
      </c>
      <c r="G18" s="139">
        <f>'Days Total Hire Sheet 2023'!AO100</f>
        <v>1100</v>
      </c>
      <c r="H18" s="139">
        <f>'Days Total Hire Sheet 2023'!AQ100</f>
        <v>1705</v>
      </c>
      <c r="I18" s="139">
        <f>'Days Total Hire Sheet 2023'!AT100</f>
        <v>1705</v>
      </c>
      <c r="J18" s="139">
        <f>'Days Total Hire Sheet 2023'!AV100</f>
        <v>1705</v>
      </c>
      <c r="K18" s="139">
        <f>'Days Total Hire Sheet 2023'!AX100</f>
        <v>1705</v>
      </c>
      <c r="L18" s="139">
        <f>'Days Total Hire Sheet 2023'!BA100</f>
        <v>1705</v>
      </c>
      <c r="M18" s="139">
        <f>'Days Total Hire Sheet 2023'!BC100</f>
        <v>1705</v>
      </c>
      <c r="N18" s="139">
        <f>'Days Total Hire Sheet 2023'!BE100</f>
        <v>1595</v>
      </c>
      <c r="O18" s="139">
        <f>'Days Total Hire Sheet 2023'!BH100</f>
        <v>1595</v>
      </c>
      <c r="P18" s="139">
        <f>'Days Total Hire Sheet 2023'!BJ100</f>
        <v>1595</v>
      </c>
      <c r="Q18" s="139">
        <f>'Days Total Hire Sheet 2023'!BL100</f>
        <v>1595</v>
      </c>
      <c r="R18" s="139">
        <f>'Days Total Hire Sheet 2024'!AM100</f>
        <v>1595</v>
      </c>
      <c r="S18" s="139">
        <f>'Days Total Hire Sheet 2024'!AO100</f>
        <v>1595</v>
      </c>
      <c r="T18" s="139">
        <f>'Days Total Hire Sheet 2024'!AQ100</f>
        <v>1595</v>
      </c>
      <c r="U18" s="9"/>
    </row>
    <row r="19" spans="1:21" x14ac:dyDescent="0.3">
      <c r="A19" s="9"/>
      <c r="B19" s="9"/>
      <c r="C19" s="126" t="str">
        <f>'Days Total Hire Sheet 2023'!A12</f>
        <v>Equipment 8</v>
      </c>
      <c r="D19" s="9"/>
      <c r="E19" s="9"/>
      <c r="F19" s="139">
        <f>'Days Total Hire Sheet 2023'!AM101</f>
        <v>1235</v>
      </c>
      <c r="G19" s="139">
        <f>'Days Total Hire Sheet 2023'!AO101</f>
        <v>1235</v>
      </c>
      <c r="H19" s="139">
        <f>'Days Total Hire Sheet 2023'!AQ101</f>
        <v>2080</v>
      </c>
      <c r="I19" s="139">
        <f>'Days Total Hire Sheet 2023'!AT101</f>
        <v>2080</v>
      </c>
      <c r="J19" s="139">
        <f>'Days Total Hire Sheet 2023'!AV101</f>
        <v>2080</v>
      </c>
      <c r="K19" s="139">
        <f>'Days Total Hire Sheet 2023'!AX101</f>
        <v>2080</v>
      </c>
      <c r="L19" s="139">
        <f>'Days Total Hire Sheet 2023'!BA101</f>
        <v>2080</v>
      </c>
      <c r="M19" s="139">
        <f>'Days Total Hire Sheet 2023'!BC101</f>
        <v>2080</v>
      </c>
      <c r="N19" s="139">
        <f>'Days Total Hire Sheet 2023'!BE101</f>
        <v>1820</v>
      </c>
      <c r="O19" s="139">
        <f>'Days Total Hire Sheet 2023'!BH101</f>
        <v>1820</v>
      </c>
      <c r="P19" s="139">
        <f>'Days Total Hire Sheet 2023'!BJ101</f>
        <v>1820</v>
      </c>
      <c r="Q19" s="139">
        <f>'Days Total Hire Sheet 2023'!BL101</f>
        <v>1820</v>
      </c>
      <c r="R19" s="139">
        <f>'Days Total Hire Sheet 2024'!AM101</f>
        <v>1820</v>
      </c>
      <c r="S19" s="139">
        <f>'Days Total Hire Sheet 2024'!AO101</f>
        <v>1950</v>
      </c>
      <c r="T19" s="139">
        <f>'Days Total Hire Sheet 2024'!AQ101</f>
        <v>2080</v>
      </c>
      <c r="U19" s="9"/>
    </row>
    <row r="20" spans="1:21" x14ac:dyDescent="0.3">
      <c r="A20" s="9"/>
      <c r="B20" s="9"/>
      <c r="C20" s="126" t="str">
        <f>'Days Total Hire Sheet 2023'!A13</f>
        <v>Equipment 9</v>
      </c>
      <c r="D20" s="9"/>
      <c r="E20" s="9"/>
      <c r="F20" s="139">
        <f>'Days Total Hire Sheet 2023'!AM102</f>
        <v>1400</v>
      </c>
      <c r="G20" s="139">
        <f>'Days Total Hire Sheet 2023'!AO102</f>
        <v>1400</v>
      </c>
      <c r="H20" s="139">
        <f>'Days Total Hire Sheet 2023'!AQ102</f>
        <v>2310</v>
      </c>
      <c r="I20" s="139">
        <f>'Days Total Hire Sheet 2023'!AT102</f>
        <v>2310</v>
      </c>
      <c r="J20" s="139">
        <f>'Days Total Hire Sheet 2023'!AV102</f>
        <v>2310</v>
      </c>
      <c r="K20" s="139">
        <f>'Days Total Hire Sheet 2023'!AX102</f>
        <v>2310</v>
      </c>
      <c r="L20" s="139">
        <f>'Days Total Hire Sheet 2023'!BA102</f>
        <v>2310</v>
      </c>
      <c r="M20" s="139">
        <f>'Days Total Hire Sheet 2023'!BC102</f>
        <v>2310</v>
      </c>
      <c r="N20" s="139">
        <f>'Days Total Hire Sheet 2023'!BE102</f>
        <v>2380</v>
      </c>
      <c r="O20" s="139">
        <f>'Days Total Hire Sheet 2023'!BH102</f>
        <v>2380</v>
      </c>
      <c r="P20" s="139">
        <f>'Days Total Hire Sheet 2023'!BJ102</f>
        <v>2380</v>
      </c>
      <c r="Q20" s="139">
        <f>'Days Total Hire Sheet 2023'!BL102</f>
        <v>2380</v>
      </c>
      <c r="R20" s="139">
        <f>'Days Total Hire Sheet 2024'!AM102</f>
        <v>2380</v>
      </c>
      <c r="S20" s="139">
        <f>'Days Total Hire Sheet 2024'!AO102</f>
        <v>2380</v>
      </c>
      <c r="T20" s="139">
        <f>'Days Total Hire Sheet 2024'!AQ102</f>
        <v>2380</v>
      </c>
      <c r="U20" s="9"/>
    </row>
    <row r="21" spans="1:21" x14ac:dyDescent="0.3">
      <c r="A21" s="9"/>
      <c r="B21" s="9"/>
      <c r="C21" s="126" t="str">
        <f>'Days Total Hire Sheet 2023'!A14</f>
        <v>Equipment 10</v>
      </c>
      <c r="D21" s="9"/>
      <c r="E21" s="9"/>
      <c r="F21" s="139">
        <f>'Days Total Hire Sheet 2023'!AM103</f>
        <v>1400</v>
      </c>
      <c r="G21" s="139">
        <f>'Days Total Hire Sheet 2023'!AO103</f>
        <v>1400</v>
      </c>
      <c r="H21" s="139">
        <f>'Days Total Hire Sheet 2023'!AQ103</f>
        <v>2380</v>
      </c>
      <c r="I21" s="139">
        <f>'Days Total Hire Sheet 2023'!AT103</f>
        <v>2380</v>
      </c>
      <c r="J21" s="139">
        <f>'Days Total Hire Sheet 2023'!AV103</f>
        <v>2380</v>
      </c>
      <c r="K21" s="139">
        <f>'Days Total Hire Sheet 2023'!AX103</f>
        <v>2380</v>
      </c>
      <c r="L21" s="139">
        <f>'Days Total Hire Sheet 2023'!BA103</f>
        <v>2380</v>
      </c>
      <c r="M21" s="139">
        <f>'Days Total Hire Sheet 2023'!BC103</f>
        <v>2380</v>
      </c>
      <c r="N21" s="139">
        <f>'Days Total Hire Sheet 2023'!BE103</f>
        <v>2450</v>
      </c>
      <c r="O21" s="139">
        <f>'Days Total Hire Sheet 2023'!BH103</f>
        <v>2450</v>
      </c>
      <c r="P21" s="139">
        <f>'Days Total Hire Sheet 2023'!BJ103</f>
        <v>2450</v>
      </c>
      <c r="Q21" s="139">
        <f>'Days Total Hire Sheet 2023'!BL103</f>
        <v>2450</v>
      </c>
      <c r="R21" s="139">
        <f>'Days Total Hire Sheet 2024'!AM103</f>
        <v>2450</v>
      </c>
      <c r="S21" s="139">
        <f>'Days Total Hire Sheet 2024'!AO103</f>
        <v>2450</v>
      </c>
      <c r="T21" s="139">
        <f>'Days Total Hire Sheet 2024'!AQ103</f>
        <v>2450</v>
      </c>
      <c r="U21" s="9"/>
    </row>
    <row r="22" spans="1:21" x14ac:dyDescent="0.3">
      <c r="A22" s="9"/>
      <c r="B22" s="9"/>
      <c r="C22" s="126" t="str">
        <f>'Days Total Hire Sheet 2023'!A15</f>
        <v>Equipment 11</v>
      </c>
      <c r="D22" s="9"/>
      <c r="E22" s="9"/>
      <c r="F22" s="139">
        <f>'Days Total Hire Sheet 2023'!AM104</f>
        <v>1615</v>
      </c>
      <c r="G22" s="139">
        <f>'Days Total Hire Sheet 2023'!AO104</f>
        <v>1785</v>
      </c>
      <c r="H22" s="139">
        <f>'Days Total Hire Sheet 2023'!AQ104</f>
        <v>2635</v>
      </c>
      <c r="I22" s="139">
        <f>'Days Total Hire Sheet 2023'!AT104</f>
        <v>2635</v>
      </c>
      <c r="J22" s="139">
        <f>'Days Total Hire Sheet 2023'!AV104</f>
        <v>2635</v>
      </c>
      <c r="K22" s="139">
        <f>'Days Total Hire Sheet 2023'!AX104</f>
        <v>2635</v>
      </c>
      <c r="L22" s="139">
        <f>'Days Total Hire Sheet 2023'!BA104</f>
        <v>2635</v>
      </c>
      <c r="M22" s="139">
        <f>'Days Total Hire Sheet 2023'!BC104</f>
        <v>2635</v>
      </c>
      <c r="N22" s="139">
        <f>'Days Total Hire Sheet 2023'!BE104</f>
        <v>2635</v>
      </c>
      <c r="O22" s="139">
        <f>'Days Total Hire Sheet 2023'!BH104</f>
        <v>2635</v>
      </c>
      <c r="P22" s="139">
        <f>'Days Total Hire Sheet 2023'!BJ104</f>
        <v>2635</v>
      </c>
      <c r="Q22" s="139">
        <f>'Days Total Hire Sheet 2023'!BL104</f>
        <v>2635</v>
      </c>
      <c r="R22" s="139">
        <f>'Days Total Hire Sheet 2024'!AM104</f>
        <v>2635</v>
      </c>
      <c r="S22" s="139">
        <f>'Days Total Hire Sheet 2024'!AO104</f>
        <v>2635</v>
      </c>
      <c r="T22" s="139">
        <f>'Days Total Hire Sheet 2024'!AQ104</f>
        <v>2635</v>
      </c>
      <c r="U22" s="9"/>
    </row>
    <row r="23" spans="1:21" x14ac:dyDescent="0.3">
      <c r="A23" s="9"/>
      <c r="B23" s="9"/>
      <c r="C23" s="126" t="str">
        <f>'Days Total Hire Sheet 2023'!A16</f>
        <v>Equipment 12</v>
      </c>
      <c r="D23" s="9"/>
      <c r="E23" s="9"/>
      <c r="F23" s="139">
        <f>'Days Total Hire Sheet 2023'!AM105</f>
        <v>1530</v>
      </c>
      <c r="G23" s="139">
        <f>'Days Total Hire Sheet 2023'!AO105</f>
        <v>1700</v>
      </c>
      <c r="H23" s="139">
        <f>'Days Total Hire Sheet 2023'!AQ105</f>
        <v>2295</v>
      </c>
      <c r="I23" s="139">
        <f>'Days Total Hire Sheet 2023'!AT105</f>
        <v>2295</v>
      </c>
      <c r="J23" s="139">
        <f>'Days Total Hire Sheet 2023'!AV105</f>
        <v>2295</v>
      </c>
      <c r="K23" s="139">
        <f>'Days Total Hire Sheet 2023'!AX105</f>
        <v>2295</v>
      </c>
      <c r="L23" s="139">
        <f>'Days Total Hire Sheet 2023'!BA105</f>
        <v>2295</v>
      </c>
      <c r="M23" s="139">
        <f>'Days Total Hire Sheet 2023'!BC105</f>
        <v>2295</v>
      </c>
      <c r="N23" s="139">
        <f>'Days Total Hire Sheet 2023'!BE105</f>
        <v>3060</v>
      </c>
      <c r="O23" s="139">
        <f>'Days Total Hire Sheet 2023'!BH105</f>
        <v>3060</v>
      </c>
      <c r="P23" s="139">
        <f>'Days Total Hire Sheet 2023'!BJ105</f>
        <v>3060</v>
      </c>
      <c r="Q23" s="139">
        <f>'Days Total Hire Sheet 2023'!BL105</f>
        <v>3060</v>
      </c>
      <c r="R23" s="139">
        <f>'Days Total Hire Sheet 2024'!AM105</f>
        <v>3060</v>
      </c>
      <c r="S23" s="139">
        <f>'Days Total Hire Sheet 2024'!AO105</f>
        <v>3060</v>
      </c>
      <c r="T23" s="139">
        <f>'Days Total Hire Sheet 2024'!AQ105</f>
        <v>3400</v>
      </c>
      <c r="U23" s="9"/>
    </row>
    <row r="24" spans="1:21" x14ac:dyDescent="0.3">
      <c r="A24" s="9"/>
      <c r="B24" s="9"/>
      <c r="C24" s="126" t="str">
        <f>'Days Total Hire Sheet 2023'!A17</f>
        <v>Equipment 13</v>
      </c>
      <c r="D24" s="9"/>
      <c r="E24" s="9"/>
      <c r="F24" s="139">
        <f>'Days Total Hire Sheet 2023'!AM106</f>
        <v>1710</v>
      </c>
      <c r="G24" s="139">
        <f>'Days Total Hire Sheet 2023'!AO106</f>
        <v>1710</v>
      </c>
      <c r="H24" s="139">
        <f>'Days Total Hire Sheet 2023'!AQ106</f>
        <v>2610</v>
      </c>
      <c r="I24" s="139">
        <f>'Days Total Hire Sheet 2023'!AT106</f>
        <v>2610</v>
      </c>
      <c r="J24" s="139">
        <f>'Days Total Hire Sheet 2023'!AV106</f>
        <v>2610</v>
      </c>
      <c r="K24" s="139">
        <f>'Days Total Hire Sheet 2023'!AX106</f>
        <v>2610</v>
      </c>
      <c r="L24" s="139">
        <f>'Days Total Hire Sheet 2023'!BA106</f>
        <v>2610</v>
      </c>
      <c r="M24" s="139">
        <f>'Days Total Hire Sheet 2023'!BC106</f>
        <v>2610</v>
      </c>
      <c r="N24" s="139">
        <f>'Days Total Hire Sheet 2023'!BE106</f>
        <v>2610</v>
      </c>
      <c r="O24" s="139">
        <f>'Days Total Hire Sheet 2023'!BH106</f>
        <v>2610</v>
      </c>
      <c r="P24" s="139">
        <f>'Days Total Hire Sheet 2023'!BJ106</f>
        <v>2610</v>
      </c>
      <c r="Q24" s="139">
        <f>'Days Total Hire Sheet 2023'!BL106</f>
        <v>2610</v>
      </c>
      <c r="R24" s="139">
        <f>'Days Total Hire Sheet 2024'!AM106</f>
        <v>2610</v>
      </c>
      <c r="S24" s="139">
        <f>'Days Total Hire Sheet 2024'!AO106</f>
        <v>2430</v>
      </c>
      <c r="T24" s="139">
        <f>'Days Total Hire Sheet 2024'!AQ106</f>
        <v>2610</v>
      </c>
      <c r="U24" s="9"/>
    </row>
    <row r="25" spans="1:21" x14ac:dyDescent="0.3">
      <c r="A25" s="9"/>
      <c r="B25" s="9"/>
      <c r="C25" s="126" t="str">
        <f>'Days Total Hire Sheet 2023'!A18</f>
        <v>Equipment 14</v>
      </c>
      <c r="D25" s="9"/>
      <c r="E25" s="9"/>
      <c r="F25" s="139">
        <f>'Days Total Hire Sheet 2023'!AM107</f>
        <v>2500</v>
      </c>
      <c r="G25" s="139">
        <f>'Days Total Hire Sheet 2023'!AO107</f>
        <v>2500</v>
      </c>
      <c r="H25" s="139">
        <f>'Days Total Hire Sheet 2023'!AQ107</f>
        <v>3500</v>
      </c>
      <c r="I25" s="139">
        <f>'Days Total Hire Sheet 2023'!AT107</f>
        <v>3500</v>
      </c>
      <c r="J25" s="139">
        <f>'Days Total Hire Sheet 2023'!AV107</f>
        <v>3500</v>
      </c>
      <c r="K25" s="139">
        <f>'Days Total Hire Sheet 2023'!AX107</f>
        <v>3500</v>
      </c>
      <c r="L25" s="139">
        <f>'Days Total Hire Sheet 2023'!BA107</f>
        <v>3500</v>
      </c>
      <c r="M25" s="139">
        <f>'Days Total Hire Sheet 2023'!BC107</f>
        <v>3500</v>
      </c>
      <c r="N25" s="139">
        <f>'Days Total Hire Sheet 2023'!BE107</f>
        <v>3750</v>
      </c>
      <c r="O25" s="139">
        <f>'Days Total Hire Sheet 2023'!BH107</f>
        <v>3750</v>
      </c>
      <c r="P25" s="139">
        <f>'Days Total Hire Sheet 2023'!BJ107</f>
        <v>3750</v>
      </c>
      <c r="Q25" s="139">
        <f>'Days Total Hire Sheet 2023'!BL107</f>
        <v>3750</v>
      </c>
      <c r="R25" s="139">
        <f>'Days Total Hire Sheet 2024'!AM107</f>
        <v>3750</v>
      </c>
      <c r="S25" s="139">
        <f>'Days Total Hire Sheet 2024'!AO107</f>
        <v>3875</v>
      </c>
      <c r="T25" s="139">
        <f>'Days Total Hire Sheet 2024'!AQ107</f>
        <v>4125</v>
      </c>
      <c r="U25" s="9"/>
    </row>
    <row r="26" spans="1:21" x14ac:dyDescent="0.3">
      <c r="A26" s="9"/>
      <c r="B26" s="9"/>
      <c r="C26" s="126" t="str">
        <f>'Days Total Hire Sheet 2023'!A19</f>
        <v>Equipment 15</v>
      </c>
      <c r="D26" s="9"/>
      <c r="E26" s="9"/>
      <c r="F26" s="139">
        <f>'Days Total Hire Sheet 2023'!AM108</f>
        <v>3375</v>
      </c>
      <c r="G26" s="139">
        <f>'Days Total Hire Sheet 2023'!AO108</f>
        <v>3150</v>
      </c>
      <c r="H26" s="139">
        <f>'Days Total Hire Sheet 2023'!AQ108</f>
        <v>6750</v>
      </c>
      <c r="I26" s="139">
        <f>'Days Total Hire Sheet 2023'!AT108</f>
        <v>6750</v>
      </c>
      <c r="J26" s="139">
        <f>'Days Total Hire Sheet 2023'!AV108</f>
        <v>6750</v>
      </c>
      <c r="K26" s="139">
        <f>'Days Total Hire Sheet 2023'!AX108</f>
        <v>6750</v>
      </c>
      <c r="L26" s="139">
        <f>'Days Total Hire Sheet 2023'!BA108</f>
        <v>6750</v>
      </c>
      <c r="M26" s="139">
        <f>'Days Total Hire Sheet 2023'!BC108</f>
        <v>6750</v>
      </c>
      <c r="N26" s="139">
        <f>'Days Total Hire Sheet 2023'!BE108</f>
        <v>6975</v>
      </c>
      <c r="O26" s="139">
        <f>'Days Total Hire Sheet 2023'!BH108</f>
        <v>6975</v>
      </c>
      <c r="P26" s="139">
        <f>'Days Total Hire Sheet 2023'!BJ108</f>
        <v>6975</v>
      </c>
      <c r="Q26" s="139">
        <f>'Days Total Hire Sheet 2023'!BL108</f>
        <v>6975</v>
      </c>
      <c r="R26" s="139">
        <f>'Days Total Hire Sheet 2024'!AM108</f>
        <v>6975</v>
      </c>
      <c r="S26" s="139">
        <f>'Days Total Hire Sheet 2024'!AO108</f>
        <v>6975</v>
      </c>
      <c r="T26" s="139">
        <f>'Days Total Hire Sheet 2024'!AQ108</f>
        <v>6975</v>
      </c>
      <c r="U26" s="9"/>
    </row>
    <row r="27" spans="1:21" x14ac:dyDescent="0.3">
      <c r="A27" s="9"/>
      <c r="B27" s="9"/>
      <c r="C27" s="126" t="str">
        <f>'Days Total Hire Sheet 2023'!A20</f>
        <v>Equipment 16</v>
      </c>
      <c r="D27" s="9"/>
      <c r="E27" s="9"/>
      <c r="F27" s="139">
        <f>'Days Total Hire Sheet 2023'!AM109</f>
        <v>1040</v>
      </c>
      <c r="G27" s="139">
        <f>'Days Total Hire Sheet 2023'!AO109</f>
        <v>1040</v>
      </c>
      <c r="H27" s="139">
        <f>'Days Total Hire Sheet 2023'!AQ109</f>
        <v>1080</v>
      </c>
      <c r="I27" s="139">
        <f>'Days Total Hire Sheet 2023'!AT109</f>
        <v>1080</v>
      </c>
      <c r="J27" s="139">
        <f>'Days Total Hire Sheet 2023'!AV109</f>
        <v>1080</v>
      </c>
      <c r="K27" s="139">
        <f>'Days Total Hire Sheet 2023'!AX109</f>
        <v>1080</v>
      </c>
      <c r="L27" s="139">
        <f>'Days Total Hire Sheet 2023'!BA109</f>
        <v>1080</v>
      </c>
      <c r="M27" s="139">
        <f>'Days Total Hire Sheet 2023'!BC109</f>
        <v>1080</v>
      </c>
      <c r="N27" s="139">
        <f>'Days Total Hire Sheet 2023'!BE109</f>
        <v>1120</v>
      </c>
      <c r="O27" s="139">
        <f>'Days Total Hire Sheet 2023'!BH109</f>
        <v>1120</v>
      </c>
      <c r="P27" s="139">
        <f>'Days Total Hire Sheet 2023'!BJ109</f>
        <v>1120</v>
      </c>
      <c r="Q27" s="139">
        <f>'Days Total Hire Sheet 2023'!BL109</f>
        <v>1120</v>
      </c>
      <c r="R27" s="139">
        <f>'Days Total Hire Sheet 2024'!AM109</f>
        <v>1120</v>
      </c>
      <c r="S27" s="139">
        <f>'Days Total Hire Sheet 2024'!AO109</f>
        <v>1160</v>
      </c>
      <c r="T27" s="139">
        <f>'Days Total Hire Sheet 2024'!AQ109</f>
        <v>1200</v>
      </c>
      <c r="U27" s="9"/>
    </row>
    <row r="28" spans="1:21" x14ac:dyDescent="0.3">
      <c r="A28" s="9"/>
      <c r="B28" s="9"/>
      <c r="C28" s="126" t="str">
        <f>'Days Total Hire Sheet 2023'!A21</f>
        <v>Equipment 17</v>
      </c>
      <c r="D28" s="9"/>
      <c r="E28" s="9"/>
      <c r="F28" s="139">
        <f>'Days Total Hire Sheet 2023'!AM110</f>
        <v>1215</v>
      </c>
      <c r="G28" s="139">
        <f>'Days Total Hire Sheet 2023'!AO110</f>
        <v>1215</v>
      </c>
      <c r="H28" s="139">
        <f>'Days Total Hire Sheet 2023'!AQ110</f>
        <v>1125</v>
      </c>
      <c r="I28" s="139">
        <f>'Days Total Hire Sheet 2023'!AT110</f>
        <v>1125</v>
      </c>
      <c r="J28" s="139">
        <f>'Days Total Hire Sheet 2023'!AV110</f>
        <v>1125</v>
      </c>
      <c r="K28" s="139">
        <f>'Days Total Hire Sheet 2023'!AX110</f>
        <v>1125</v>
      </c>
      <c r="L28" s="139">
        <f>'Days Total Hire Sheet 2023'!BA110</f>
        <v>1125</v>
      </c>
      <c r="M28" s="139">
        <f>'Days Total Hire Sheet 2023'!BC110</f>
        <v>1125</v>
      </c>
      <c r="N28" s="139">
        <f>'Days Total Hire Sheet 2023'!BE110</f>
        <v>1170</v>
      </c>
      <c r="O28" s="139">
        <f>'Days Total Hire Sheet 2023'!BH110</f>
        <v>1170</v>
      </c>
      <c r="P28" s="139">
        <f>'Days Total Hire Sheet 2023'!BJ110</f>
        <v>1170</v>
      </c>
      <c r="Q28" s="139">
        <f>'Days Total Hire Sheet 2023'!BL110</f>
        <v>1170</v>
      </c>
      <c r="R28" s="139">
        <f>'Days Total Hire Sheet 2024'!AM110</f>
        <v>1170</v>
      </c>
      <c r="S28" s="139">
        <f>'Days Total Hire Sheet 2024'!AO110</f>
        <v>1215</v>
      </c>
      <c r="T28" s="139">
        <f>'Days Total Hire Sheet 2024'!AQ110</f>
        <v>1440</v>
      </c>
      <c r="U28" s="9"/>
    </row>
    <row r="29" spans="1:21" x14ac:dyDescent="0.3">
      <c r="A29" s="9"/>
      <c r="B29" s="9"/>
      <c r="C29" s="126" t="str">
        <f>'Days Total Hire Sheet 2023'!A22</f>
        <v>Equipment 18</v>
      </c>
      <c r="D29" s="9"/>
      <c r="E29" s="9"/>
      <c r="F29" s="139">
        <f>'Days Total Hire Sheet 2023'!AM111</f>
        <v>1260</v>
      </c>
      <c r="G29" s="139">
        <f>'Days Total Hire Sheet 2023'!AO111</f>
        <v>1260</v>
      </c>
      <c r="H29" s="139">
        <f>'Days Total Hire Sheet 2023'!AQ111</f>
        <v>1260</v>
      </c>
      <c r="I29" s="139">
        <f>'Days Total Hire Sheet 2023'!AT111</f>
        <v>1260</v>
      </c>
      <c r="J29" s="139">
        <f>'Days Total Hire Sheet 2023'!AV111</f>
        <v>1260</v>
      </c>
      <c r="K29" s="139">
        <f>'Days Total Hire Sheet 2023'!AX111</f>
        <v>1260</v>
      </c>
      <c r="L29" s="139">
        <f>'Days Total Hire Sheet 2023'!BA111</f>
        <v>1260</v>
      </c>
      <c r="M29" s="139">
        <f>'Days Total Hire Sheet 2023'!BC111</f>
        <v>1260</v>
      </c>
      <c r="N29" s="139">
        <f>'Days Total Hire Sheet 2023'!BE111</f>
        <v>1305</v>
      </c>
      <c r="O29" s="139">
        <f>'Days Total Hire Sheet 2023'!BH111</f>
        <v>1305</v>
      </c>
      <c r="P29" s="139">
        <f>'Days Total Hire Sheet 2023'!BJ111</f>
        <v>1305</v>
      </c>
      <c r="Q29" s="139">
        <f>'Days Total Hire Sheet 2023'!BL111</f>
        <v>1305</v>
      </c>
      <c r="R29" s="139">
        <f>'Days Total Hire Sheet 2024'!AM111</f>
        <v>1305</v>
      </c>
      <c r="S29" s="139">
        <f>'Days Total Hire Sheet 2024'!AO111</f>
        <v>1305</v>
      </c>
      <c r="T29" s="139">
        <f>'Days Total Hire Sheet 2024'!AQ111</f>
        <v>1305</v>
      </c>
      <c r="U29" s="9"/>
    </row>
    <row r="30" spans="1:21" x14ac:dyDescent="0.3">
      <c r="A30" s="9"/>
      <c r="B30" s="9"/>
      <c r="C30" s="126" t="str">
        <f>'Days Total Hire Sheet 2023'!A23</f>
        <v>Equipment 19</v>
      </c>
      <c r="D30" s="9"/>
      <c r="E30" s="9"/>
      <c r="F30" s="139">
        <f>'Days Total Hire Sheet 2023'!AM112</f>
        <v>1595</v>
      </c>
      <c r="G30" s="139">
        <f>'Days Total Hire Sheet 2023'!AO112</f>
        <v>1595</v>
      </c>
      <c r="H30" s="139">
        <f>'Days Total Hire Sheet 2023'!AQ112</f>
        <v>1540</v>
      </c>
      <c r="I30" s="139">
        <f>'Days Total Hire Sheet 2023'!AT112</f>
        <v>1540</v>
      </c>
      <c r="J30" s="139">
        <f>'Days Total Hire Sheet 2023'!AV112</f>
        <v>1540</v>
      </c>
      <c r="K30" s="139">
        <f>'Days Total Hire Sheet 2023'!AX112</f>
        <v>1540</v>
      </c>
      <c r="L30" s="139">
        <f>'Days Total Hire Sheet 2023'!BA112</f>
        <v>1540</v>
      </c>
      <c r="M30" s="139">
        <f>'Days Total Hire Sheet 2023'!BC112</f>
        <v>1540</v>
      </c>
      <c r="N30" s="139">
        <f>'Days Total Hire Sheet 2023'!BE112</f>
        <v>1595</v>
      </c>
      <c r="O30" s="139">
        <f>'Days Total Hire Sheet 2023'!BH112</f>
        <v>1595</v>
      </c>
      <c r="P30" s="139">
        <f>'Days Total Hire Sheet 2023'!BJ112</f>
        <v>1595</v>
      </c>
      <c r="Q30" s="139">
        <f>'Days Total Hire Sheet 2023'!BL112</f>
        <v>1595</v>
      </c>
      <c r="R30" s="139">
        <f>'Days Total Hire Sheet 2024'!AM112</f>
        <v>1595</v>
      </c>
      <c r="S30" s="139">
        <f>'Days Total Hire Sheet 2024'!AO112</f>
        <v>1650</v>
      </c>
      <c r="T30" s="139">
        <f>'Days Total Hire Sheet 2024'!AQ112</f>
        <v>1650</v>
      </c>
      <c r="U30" s="9"/>
    </row>
    <row r="31" spans="1:21" x14ac:dyDescent="0.3">
      <c r="A31" s="9"/>
      <c r="B31" s="9"/>
      <c r="C31" s="126" t="str">
        <f>'Days Total Hire Sheet 2023'!A24</f>
        <v>Equipment 20</v>
      </c>
      <c r="D31" s="9"/>
      <c r="E31" s="9"/>
      <c r="F31" s="139">
        <f>'Days Total Hire Sheet 2023'!AM113</f>
        <v>1045</v>
      </c>
      <c r="G31" s="139">
        <f>'Days Total Hire Sheet 2023'!AO113</f>
        <v>1100</v>
      </c>
      <c r="H31" s="139">
        <f>'Days Total Hire Sheet 2023'!AQ113</f>
        <v>1595</v>
      </c>
      <c r="I31" s="139">
        <f>'Days Total Hire Sheet 2023'!AT113</f>
        <v>1595</v>
      </c>
      <c r="J31" s="139">
        <f>'Days Total Hire Sheet 2023'!AV113</f>
        <v>1595</v>
      </c>
      <c r="K31" s="139">
        <f>'Days Total Hire Sheet 2023'!AX113</f>
        <v>1595</v>
      </c>
      <c r="L31" s="139">
        <f>'Days Total Hire Sheet 2023'!BA113</f>
        <v>1595</v>
      </c>
      <c r="M31" s="139">
        <f>'Days Total Hire Sheet 2023'!BC113</f>
        <v>1595</v>
      </c>
      <c r="N31" s="139">
        <f>'Days Total Hire Sheet 2023'!BE113</f>
        <v>1485</v>
      </c>
      <c r="O31" s="139">
        <f>'Days Total Hire Sheet 2023'!BH113</f>
        <v>1485</v>
      </c>
      <c r="P31" s="139">
        <f>'Days Total Hire Sheet 2023'!BJ113</f>
        <v>1485</v>
      </c>
      <c r="Q31" s="139">
        <f>'Days Total Hire Sheet 2023'!BL113</f>
        <v>1485</v>
      </c>
      <c r="R31" s="139">
        <f>'Days Total Hire Sheet 2024'!AM113</f>
        <v>1485</v>
      </c>
      <c r="S31" s="139">
        <f>'Days Total Hire Sheet 2024'!AO113</f>
        <v>1540</v>
      </c>
      <c r="T31" s="139">
        <f>'Days Total Hire Sheet 2024'!AQ113</f>
        <v>1760</v>
      </c>
      <c r="U31" s="9"/>
    </row>
    <row r="32" spans="1:21" x14ac:dyDescent="0.3">
      <c r="A32" s="9"/>
      <c r="B32" s="9"/>
      <c r="C32" s="126" t="str">
        <f>'Days Total Hire Sheet 2023'!A25</f>
        <v>Equipment 21</v>
      </c>
      <c r="D32" s="9"/>
      <c r="E32" s="9"/>
      <c r="F32" s="139">
        <f>'Days Total Hire Sheet 2023'!AM114</f>
        <v>1140</v>
      </c>
      <c r="G32" s="139">
        <f>'Days Total Hire Sheet 2023'!AO114</f>
        <v>1260</v>
      </c>
      <c r="H32" s="139">
        <f>'Days Total Hire Sheet 2023'!AQ114</f>
        <v>1800</v>
      </c>
      <c r="I32" s="139">
        <f>'Days Total Hire Sheet 2023'!AT114</f>
        <v>1800</v>
      </c>
      <c r="J32" s="139">
        <f>'Days Total Hire Sheet 2023'!AV114</f>
        <v>1800</v>
      </c>
      <c r="K32" s="139">
        <f>'Days Total Hire Sheet 2023'!AX114</f>
        <v>1800</v>
      </c>
      <c r="L32" s="139">
        <f>'Days Total Hire Sheet 2023'!BA114</f>
        <v>1800</v>
      </c>
      <c r="M32" s="139">
        <f>'Days Total Hire Sheet 2023'!BC114</f>
        <v>1800</v>
      </c>
      <c r="N32" s="139">
        <f>'Days Total Hire Sheet 2023'!BE114</f>
        <v>1860</v>
      </c>
      <c r="O32" s="139">
        <f>'Days Total Hire Sheet 2023'!BH114</f>
        <v>1860</v>
      </c>
      <c r="P32" s="139">
        <f>'Days Total Hire Sheet 2023'!BJ114</f>
        <v>1860</v>
      </c>
      <c r="Q32" s="139">
        <f>'Days Total Hire Sheet 2023'!BL114</f>
        <v>1860</v>
      </c>
      <c r="R32" s="139">
        <f>'Days Total Hire Sheet 2024'!AM114</f>
        <v>1860</v>
      </c>
      <c r="S32" s="139">
        <f>'Days Total Hire Sheet 2024'!AO114</f>
        <v>1800</v>
      </c>
      <c r="T32" s="139">
        <f>'Days Total Hire Sheet 2024'!AQ114</f>
        <v>1800</v>
      </c>
      <c r="U32" s="9"/>
    </row>
    <row r="33" spans="1:21" x14ac:dyDescent="0.3">
      <c r="A33" s="9"/>
      <c r="B33" s="9"/>
      <c r="C33" s="126" t="str">
        <f>'Days Total Hire Sheet 2023'!A26</f>
        <v>Equipment 22</v>
      </c>
      <c r="D33" s="9"/>
      <c r="E33" s="9"/>
      <c r="F33" s="139">
        <f>'Days Total Hire Sheet 2023'!AM115</f>
        <v>990</v>
      </c>
      <c r="G33" s="139">
        <f>'Days Total Hire Sheet 2023'!AO115</f>
        <v>1100</v>
      </c>
      <c r="H33" s="139">
        <f>'Days Total Hire Sheet 2023'!AQ115</f>
        <v>1705</v>
      </c>
      <c r="I33" s="139">
        <f>'Days Total Hire Sheet 2023'!AT115</f>
        <v>1705</v>
      </c>
      <c r="J33" s="139">
        <f>'Days Total Hire Sheet 2023'!AV115</f>
        <v>1705</v>
      </c>
      <c r="K33" s="139">
        <f>'Days Total Hire Sheet 2023'!AX115</f>
        <v>1705</v>
      </c>
      <c r="L33" s="139">
        <f>'Days Total Hire Sheet 2023'!BA115</f>
        <v>1705</v>
      </c>
      <c r="M33" s="139">
        <f>'Days Total Hire Sheet 2023'!BC115</f>
        <v>1705</v>
      </c>
      <c r="N33" s="139">
        <f>'Days Total Hire Sheet 2023'!BE115</f>
        <v>1595</v>
      </c>
      <c r="O33" s="139">
        <f>'Days Total Hire Sheet 2023'!BH115</f>
        <v>1595</v>
      </c>
      <c r="P33" s="139">
        <f>'Days Total Hire Sheet 2023'!BJ115</f>
        <v>1595</v>
      </c>
      <c r="Q33" s="139">
        <f>'Days Total Hire Sheet 2023'!BL115</f>
        <v>1595</v>
      </c>
      <c r="R33" s="139">
        <f>'Days Total Hire Sheet 2024'!AM115</f>
        <v>1595</v>
      </c>
      <c r="S33" s="139">
        <f>'Days Total Hire Sheet 2024'!AO115</f>
        <v>1595</v>
      </c>
      <c r="T33" s="139">
        <f>'Days Total Hire Sheet 2024'!AQ115</f>
        <v>1595</v>
      </c>
      <c r="U33" s="9"/>
    </row>
    <row r="34" spans="1:21" x14ac:dyDescent="0.3">
      <c r="A34" s="9"/>
      <c r="B34" s="9"/>
      <c r="C34" s="126" t="str">
        <f>'Days Total Hire Sheet 2023'!A27</f>
        <v>Equipment 23</v>
      </c>
      <c r="D34" s="9"/>
      <c r="E34" s="9"/>
      <c r="F34" s="139">
        <f>'Days Total Hire Sheet 2023'!AM116</f>
        <v>1235</v>
      </c>
      <c r="G34" s="139">
        <f>'Days Total Hire Sheet 2023'!AO116</f>
        <v>1235</v>
      </c>
      <c r="H34" s="139">
        <f>'Days Total Hire Sheet 2023'!AQ116</f>
        <v>2080</v>
      </c>
      <c r="I34" s="139">
        <f>'Days Total Hire Sheet 2023'!AT116</f>
        <v>2080</v>
      </c>
      <c r="J34" s="139">
        <f>'Days Total Hire Sheet 2023'!AV116</f>
        <v>2080</v>
      </c>
      <c r="K34" s="139">
        <f>'Days Total Hire Sheet 2023'!AX116</f>
        <v>2080</v>
      </c>
      <c r="L34" s="139">
        <f>'Days Total Hire Sheet 2023'!BA116</f>
        <v>2080</v>
      </c>
      <c r="M34" s="139">
        <f>'Days Total Hire Sheet 2023'!BC116</f>
        <v>2080</v>
      </c>
      <c r="N34" s="139">
        <f>'Days Total Hire Sheet 2023'!BE116</f>
        <v>1820</v>
      </c>
      <c r="O34" s="139">
        <f>'Days Total Hire Sheet 2023'!BH116</f>
        <v>1820</v>
      </c>
      <c r="P34" s="139">
        <f>'Days Total Hire Sheet 2023'!BJ116</f>
        <v>1820</v>
      </c>
      <c r="Q34" s="139">
        <f>'Days Total Hire Sheet 2023'!BL116</f>
        <v>1820</v>
      </c>
      <c r="R34" s="139">
        <f>'Days Total Hire Sheet 2024'!AM116</f>
        <v>1820</v>
      </c>
      <c r="S34" s="139">
        <f>'Days Total Hire Sheet 2024'!AO116</f>
        <v>1950</v>
      </c>
      <c r="T34" s="139">
        <f>'Days Total Hire Sheet 2024'!AQ116</f>
        <v>2080</v>
      </c>
      <c r="U34" s="9"/>
    </row>
    <row r="35" spans="1:21" x14ac:dyDescent="0.3">
      <c r="A35" s="9"/>
      <c r="B35" s="9"/>
      <c r="C35" s="126" t="str">
        <f>'Days Total Hire Sheet 2023'!A28</f>
        <v>Equipment 24</v>
      </c>
      <c r="D35" s="9"/>
      <c r="E35" s="9"/>
      <c r="F35" s="139">
        <f>'Days Total Hire Sheet 2023'!AM117</f>
        <v>1400</v>
      </c>
      <c r="G35" s="139">
        <f>'Days Total Hire Sheet 2023'!AO117</f>
        <v>1400</v>
      </c>
      <c r="H35" s="139">
        <f>'Days Total Hire Sheet 2023'!AQ117</f>
        <v>2310</v>
      </c>
      <c r="I35" s="139">
        <f>'Days Total Hire Sheet 2023'!AT117</f>
        <v>2310</v>
      </c>
      <c r="J35" s="139">
        <f>'Days Total Hire Sheet 2023'!AV117</f>
        <v>2310</v>
      </c>
      <c r="K35" s="139">
        <f>'Days Total Hire Sheet 2023'!AX117</f>
        <v>2310</v>
      </c>
      <c r="L35" s="139">
        <f>'Days Total Hire Sheet 2023'!BA117</f>
        <v>2310</v>
      </c>
      <c r="M35" s="139">
        <f>'Days Total Hire Sheet 2023'!BC117</f>
        <v>2310</v>
      </c>
      <c r="N35" s="139">
        <f>'Days Total Hire Sheet 2023'!BE117</f>
        <v>2380</v>
      </c>
      <c r="O35" s="139">
        <f>'Days Total Hire Sheet 2023'!BH117</f>
        <v>2380</v>
      </c>
      <c r="P35" s="139">
        <f>'Days Total Hire Sheet 2023'!BJ117</f>
        <v>2380</v>
      </c>
      <c r="Q35" s="139">
        <f>'Days Total Hire Sheet 2023'!BL117</f>
        <v>2380</v>
      </c>
      <c r="R35" s="139">
        <f>'Days Total Hire Sheet 2024'!AM117</f>
        <v>2380</v>
      </c>
      <c r="S35" s="139">
        <f>'Days Total Hire Sheet 2024'!AO117</f>
        <v>2380</v>
      </c>
      <c r="T35" s="139">
        <f>'Days Total Hire Sheet 2024'!AQ117</f>
        <v>2380</v>
      </c>
      <c r="U35" s="9"/>
    </row>
    <row r="36" spans="1:21" x14ac:dyDescent="0.3">
      <c r="A36" s="9"/>
      <c r="B36" s="9"/>
      <c r="C36" s="126" t="str">
        <f>'Days Total Hire Sheet 2023'!A29</f>
        <v>Equipment 25</v>
      </c>
      <c r="D36" s="9"/>
      <c r="E36" s="9"/>
      <c r="F36" s="139">
        <f>'Days Total Hire Sheet 2023'!AM118</f>
        <v>1400</v>
      </c>
      <c r="G36" s="139">
        <f>'Days Total Hire Sheet 2023'!AO118</f>
        <v>1400</v>
      </c>
      <c r="H36" s="139">
        <f>'Days Total Hire Sheet 2023'!AQ118</f>
        <v>2380</v>
      </c>
      <c r="I36" s="139">
        <f>'Days Total Hire Sheet 2023'!AT118</f>
        <v>2380</v>
      </c>
      <c r="J36" s="139">
        <f>'Days Total Hire Sheet 2023'!AV118</f>
        <v>2380</v>
      </c>
      <c r="K36" s="139">
        <f>'Days Total Hire Sheet 2023'!AX118</f>
        <v>2380</v>
      </c>
      <c r="L36" s="139">
        <f>'Days Total Hire Sheet 2023'!BA118</f>
        <v>2380</v>
      </c>
      <c r="M36" s="139">
        <f>'Days Total Hire Sheet 2023'!BC118</f>
        <v>2380</v>
      </c>
      <c r="N36" s="139">
        <f>'Days Total Hire Sheet 2023'!BE118</f>
        <v>2450</v>
      </c>
      <c r="O36" s="139">
        <f>'Days Total Hire Sheet 2023'!BH118</f>
        <v>2450</v>
      </c>
      <c r="P36" s="139">
        <f>'Days Total Hire Sheet 2023'!BJ118</f>
        <v>2450</v>
      </c>
      <c r="Q36" s="139">
        <f>'Days Total Hire Sheet 2023'!BL118</f>
        <v>2450</v>
      </c>
      <c r="R36" s="139">
        <f>'Days Total Hire Sheet 2024'!AM118</f>
        <v>2450</v>
      </c>
      <c r="S36" s="139">
        <f>'Days Total Hire Sheet 2024'!AO118</f>
        <v>2450</v>
      </c>
      <c r="T36" s="139">
        <f>'Days Total Hire Sheet 2024'!AQ118</f>
        <v>2450</v>
      </c>
      <c r="U36" s="9"/>
    </row>
    <row r="37" spans="1:21" x14ac:dyDescent="0.3">
      <c r="A37" s="9"/>
      <c r="B37" s="9"/>
      <c r="C37" s="126" t="str">
        <f>'Days Total Hire Sheet 2023'!A30</f>
        <v>Equipment 26</v>
      </c>
      <c r="D37" s="9"/>
      <c r="E37" s="9"/>
      <c r="F37" s="139">
        <f>'Days Total Hire Sheet 2023'!AM119</f>
        <v>1615</v>
      </c>
      <c r="G37" s="139">
        <f>'Days Total Hire Sheet 2023'!AO119</f>
        <v>1785</v>
      </c>
      <c r="H37" s="139">
        <f>'Days Total Hire Sheet 2023'!AQ119</f>
        <v>2635</v>
      </c>
      <c r="I37" s="139">
        <f>'Days Total Hire Sheet 2023'!AT119</f>
        <v>2635</v>
      </c>
      <c r="J37" s="139">
        <f>'Days Total Hire Sheet 2023'!AV119</f>
        <v>2635</v>
      </c>
      <c r="K37" s="139">
        <f>'Days Total Hire Sheet 2023'!AX119</f>
        <v>2635</v>
      </c>
      <c r="L37" s="139">
        <f>'Days Total Hire Sheet 2023'!BA119</f>
        <v>2635</v>
      </c>
      <c r="M37" s="139">
        <f>'Days Total Hire Sheet 2023'!BC119</f>
        <v>2635</v>
      </c>
      <c r="N37" s="139">
        <f>'Days Total Hire Sheet 2023'!BE119</f>
        <v>2635</v>
      </c>
      <c r="O37" s="139">
        <f>'Days Total Hire Sheet 2023'!BH119</f>
        <v>2635</v>
      </c>
      <c r="P37" s="139">
        <f>'Days Total Hire Sheet 2023'!BJ119</f>
        <v>2635</v>
      </c>
      <c r="Q37" s="139">
        <f>'Days Total Hire Sheet 2023'!BL119</f>
        <v>2635</v>
      </c>
      <c r="R37" s="139">
        <f>'Days Total Hire Sheet 2024'!AM119</f>
        <v>2635</v>
      </c>
      <c r="S37" s="139">
        <f>'Days Total Hire Sheet 2024'!AO119</f>
        <v>2635</v>
      </c>
      <c r="T37" s="139">
        <f>'Days Total Hire Sheet 2024'!AQ119</f>
        <v>2635</v>
      </c>
      <c r="U37" s="9"/>
    </row>
    <row r="38" spans="1:21" x14ac:dyDescent="0.3">
      <c r="A38" s="9"/>
      <c r="B38" s="9"/>
      <c r="C38" s="126" t="str">
        <f>'Days Total Hire Sheet 2023'!A31</f>
        <v>Equipment 27</v>
      </c>
      <c r="D38" s="9"/>
      <c r="E38" s="9"/>
      <c r="F38" s="139">
        <f>'Days Total Hire Sheet 2023'!AM120</f>
        <v>1530</v>
      </c>
      <c r="G38" s="139">
        <f>'Days Total Hire Sheet 2023'!AO120</f>
        <v>1700</v>
      </c>
      <c r="H38" s="139">
        <f>'Days Total Hire Sheet 2023'!AQ120</f>
        <v>2295</v>
      </c>
      <c r="I38" s="139">
        <f>'Days Total Hire Sheet 2023'!AT120</f>
        <v>2295</v>
      </c>
      <c r="J38" s="139">
        <f>'Days Total Hire Sheet 2023'!AV120</f>
        <v>2295</v>
      </c>
      <c r="K38" s="139">
        <f>'Days Total Hire Sheet 2023'!AX120</f>
        <v>2295</v>
      </c>
      <c r="L38" s="139">
        <f>'Days Total Hire Sheet 2023'!BA120</f>
        <v>2295</v>
      </c>
      <c r="M38" s="139">
        <f>'Days Total Hire Sheet 2023'!BC120</f>
        <v>2295</v>
      </c>
      <c r="N38" s="139">
        <f>'Days Total Hire Sheet 2023'!BE120</f>
        <v>3060</v>
      </c>
      <c r="O38" s="139">
        <f>'Days Total Hire Sheet 2023'!BH120</f>
        <v>3060</v>
      </c>
      <c r="P38" s="139">
        <f>'Days Total Hire Sheet 2023'!BJ120</f>
        <v>3060</v>
      </c>
      <c r="Q38" s="139">
        <f>'Days Total Hire Sheet 2023'!BL120</f>
        <v>3060</v>
      </c>
      <c r="R38" s="139">
        <f>'Days Total Hire Sheet 2024'!AM120</f>
        <v>3060</v>
      </c>
      <c r="S38" s="139">
        <f>'Days Total Hire Sheet 2024'!AO120</f>
        <v>3060</v>
      </c>
      <c r="T38" s="139">
        <f>'Days Total Hire Sheet 2024'!AQ120</f>
        <v>3400</v>
      </c>
      <c r="U38" s="9"/>
    </row>
    <row r="39" spans="1:21" x14ac:dyDescent="0.3">
      <c r="A39" s="9"/>
      <c r="B39" s="9"/>
      <c r="C39" s="126" t="str">
        <f>'Days Total Hire Sheet 2023'!A32</f>
        <v>Equipment 28</v>
      </c>
      <c r="D39" s="9"/>
      <c r="E39" s="9"/>
      <c r="F39" s="139">
        <f>'Days Total Hire Sheet 2023'!AM121</f>
        <v>1710</v>
      </c>
      <c r="G39" s="139">
        <f>'Days Total Hire Sheet 2023'!AO121</f>
        <v>1710</v>
      </c>
      <c r="H39" s="139">
        <f>'Days Total Hire Sheet 2023'!AQ121</f>
        <v>2610</v>
      </c>
      <c r="I39" s="139">
        <f>'Days Total Hire Sheet 2023'!AT121</f>
        <v>2610</v>
      </c>
      <c r="J39" s="139">
        <f>'Days Total Hire Sheet 2023'!AV121</f>
        <v>2610</v>
      </c>
      <c r="K39" s="139">
        <f>'Days Total Hire Sheet 2023'!AX121</f>
        <v>2610</v>
      </c>
      <c r="L39" s="139">
        <f>'Days Total Hire Sheet 2023'!BA121</f>
        <v>2610</v>
      </c>
      <c r="M39" s="139">
        <f>'Days Total Hire Sheet 2023'!BC121</f>
        <v>2610</v>
      </c>
      <c r="N39" s="139">
        <f>'Days Total Hire Sheet 2023'!BE121</f>
        <v>2610</v>
      </c>
      <c r="O39" s="139">
        <f>'Days Total Hire Sheet 2023'!BH121</f>
        <v>2610</v>
      </c>
      <c r="P39" s="139">
        <f>'Days Total Hire Sheet 2023'!BJ121</f>
        <v>2610</v>
      </c>
      <c r="Q39" s="139">
        <f>'Days Total Hire Sheet 2023'!BL121</f>
        <v>2610</v>
      </c>
      <c r="R39" s="139">
        <f>'Days Total Hire Sheet 2024'!AM121</f>
        <v>2610</v>
      </c>
      <c r="S39" s="139">
        <f>'Days Total Hire Sheet 2024'!AO121</f>
        <v>2430</v>
      </c>
      <c r="T39" s="139">
        <f>'Days Total Hire Sheet 2024'!AQ121</f>
        <v>2610</v>
      </c>
      <c r="U39" s="9"/>
    </row>
    <row r="40" spans="1:21" x14ac:dyDescent="0.3">
      <c r="A40" s="9"/>
      <c r="B40" s="9"/>
      <c r="C40" s="126" t="str">
        <f>'Days Total Hire Sheet 2023'!A33</f>
        <v>Equipment 29</v>
      </c>
      <c r="D40" s="9"/>
      <c r="E40" s="9"/>
      <c r="F40" s="139">
        <f>'Days Total Hire Sheet 2023'!AM122</f>
        <v>2500</v>
      </c>
      <c r="G40" s="139">
        <f>'Days Total Hire Sheet 2023'!AO122</f>
        <v>2500</v>
      </c>
      <c r="H40" s="139">
        <f>'Days Total Hire Sheet 2023'!AQ122</f>
        <v>3500</v>
      </c>
      <c r="I40" s="139">
        <f>'Days Total Hire Sheet 2023'!AT122</f>
        <v>3500</v>
      </c>
      <c r="J40" s="139">
        <f>'Days Total Hire Sheet 2023'!AV122</f>
        <v>3500</v>
      </c>
      <c r="K40" s="139">
        <f>'Days Total Hire Sheet 2023'!AX122</f>
        <v>3500</v>
      </c>
      <c r="L40" s="139">
        <f>'Days Total Hire Sheet 2023'!BA122</f>
        <v>3500</v>
      </c>
      <c r="M40" s="139">
        <f>'Days Total Hire Sheet 2023'!BC122</f>
        <v>3500</v>
      </c>
      <c r="N40" s="139">
        <f>'Days Total Hire Sheet 2023'!BE122</f>
        <v>3750</v>
      </c>
      <c r="O40" s="139">
        <f>'Days Total Hire Sheet 2023'!BH122</f>
        <v>3750</v>
      </c>
      <c r="P40" s="139">
        <f>'Days Total Hire Sheet 2023'!BJ122</f>
        <v>3750</v>
      </c>
      <c r="Q40" s="139">
        <f>'Days Total Hire Sheet 2023'!BL122</f>
        <v>3750</v>
      </c>
      <c r="R40" s="139">
        <f>'Days Total Hire Sheet 2024'!AM122</f>
        <v>3750</v>
      </c>
      <c r="S40" s="139">
        <f>'Days Total Hire Sheet 2024'!AO122</f>
        <v>3875</v>
      </c>
      <c r="T40" s="139">
        <f>'Days Total Hire Sheet 2024'!AQ122</f>
        <v>4125</v>
      </c>
      <c r="U40" s="9"/>
    </row>
    <row r="41" spans="1:21" x14ac:dyDescent="0.3">
      <c r="A41" s="9"/>
      <c r="B41" s="9"/>
      <c r="C41" s="126" t="str">
        <f>'Days Total Hire Sheet 2023'!A34</f>
        <v>Equipment 30</v>
      </c>
      <c r="D41" s="9"/>
      <c r="E41" s="9"/>
      <c r="F41" s="139">
        <f>'Days Total Hire Sheet 2023'!AM123</f>
        <v>3375</v>
      </c>
      <c r="G41" s="139">
        <f>'Days Total Hire Sheet 2023'!AO123</f>
        <v>3150</v>
      </c>
      <c r="H41" s="139">
        <f>'Days Total Hire Sheet 2023'!AQ123</f>
        <v>6750</v>
      </c>
      <c r="I41" s="139">
        <f>'Days Total Hire Sheet 2023'!AT123</f>
        <v>6750</v>
      </c>
      <c r="J41" s="139">
        <f>'Days Total Hire Sheet 2023'!AV123</f>
        <v>6750</v>
      </c>
      <c r="K41" s="139">
        <f>'Days Total Hire Sheet 2023'!AX123</f>
        <v>6750</v>
      </c>
      <c r="L41" s="139">
        <f>'Days Total Hire Sheet 2023'!BA123</f>
        <v>6750</v>
      </c>
      <c r="M41" s="139">
        <f>'Days Total Hire Sheet 2023'!BC123</f>
        <v>6750</v>
      </c>
      <c r="N41" s="139">
        <f>'Days Total Hire Sheet 2023'!BE123</f>
        <v>6975</v>
      </c>
      <c r="O41" s="139">
        <f>'Days Total Hire Sheet 2023'!BH123</f>
        <v>6975</v>
      </c>
      <c r="P41" s="139">
        <f>'Days Total Hire Sheet 2023'!BJ123</f>
        <v>6975</v>
      </c>
      <c r="Q41" s="139">
        <f>'Days Total Hire Sheet 2023'!BL123</f>
        <v>6975</v>
      </c>
      <c r="R41" s="139">
        <f>'Days Total Hire Sheet 2024'!AM123</f>
        <v>6975</v>
      </c>
      <c r="S41" s="139">
        <f>'Days Total Hire Sheet 2024'!AO123</f>
        <v>6975</v>
      </c>
      <c r="T41" s="139">
        <f>'Days Total Hire Sheet 2024'!AQ123</f>
        <v>6975</v>
      </c>
      <c r="U41" s="9"/>
    </row>
    <row r="42" spans="1:21" x14ac:dyDescent="0.3">
      <c r="A42" s="9"/>
      <c r="B42" s="9"/>
      <c r="C42" s="126" t="str">
        <f>'Days Total Hire Sheet 2023'!A35</f>
        <v>Equipment 31</v>
      </c>
      <c r="D42" s="9"/>
      <c r="E42" s="9"/>
      <c r="F42" s="139">
        <f>'Days Total Hire Sheet 2023'!AM124</f>
        <v>1710</v>
      </c>
      <c r="G42" s="139">
        <f>'Days Total Hire Sheet 2023'!AO124</f>
        <v>1710</v>
      </c>
      <c r="H42" s="139">
        <f>'Days Total Hire Sheet 2023'!AQ124</f>
        <v>2610</v>
      </c>
      <c r="I42" s="139">
        <f>'Days Total Hire Sheet 2023'!AT124</f>
        <v>2610</v>
      </c>
      <c r="J42" s="139">
        <f>'Days Total Hire Sheet 2023'!AV124</f>
        <v>2610</v>
      </c>
      <c r="K42" s="139">
        <f>'Days Total Hire Sheet 2023'!AX124</f>
        <v>2610</v>
      </c>
      <c r="L42" s="139">
        <f>'Days Total Hire Sheet 2023'!BA124</f>
        <v>2610</v>
      </c>
      <c r="M42" s="139">
        <f>'Days Total Hire Sheet 2023'!BC124</f>
        <v>2610</v>
      </c>
      <c r="N42" s="139">
        <f>'Days Total Hire Sheet 2023'!BE124</f>
        <v>2610</v>
      </c>
      <c r="O42" s="139">
        <f>'Days Total Hire Sheet 2023'!BH124</f>
        <v>2610</v>
      </c>
      <c r="P42" s="139">
        <f>'Days Total Hire Sheet 2023'!BJ124</f>
        <v>2610</v>
      </c>
      <c r="Q42" s="139">
        <f>'Days Total Hire Sheet 2023'!BL124</f>
        <v>2610</v>
      </c>
      <c r="R42" s="139">
        <f>'Days Total Hire Sheet 2024'!AM124</f>
        <v>2610</v>
      </c>
      <c r="S42" s="139">
        <f>'Days Total Hire Sheet 2024'!AO124</f>
        <v>2430</v>
      </c>
      <c r="T42" s="139">
        <f>'Days Total Hire Sheet 2024'!AQ124</f>
        <v>2610</v>
      </c>
      <c r="U42" s="9"/>
    </row>
    <row r="43" spans="1:21" x14ac:dyDescent="0.3">
      <c r="A43" s="9"/>
      <c r="B43" s="9"/>
      <c r="C43" s="126" t="str">
        <f>'Days Total Hire Sheet 2023'!A36</f>
        <v>Equipment 32</v>
      </c>
      <c r="D43" s="9"/>
      <c r="E43" s="9"/>
      <c r="F43" s="139">
        <f>'Days Total Hire Sheet 2023'!AM125</f>
        <v>2500</v>
      </c>
      <c r="G43" s="139">
        <f>'Days Total Hire Sheet 2023'!AO125</f>
        <v>2500</v>
      </c>
      <c r="H43" s="139">
        <f>'Days Total Hire Sheet 2023'!AQ125</f>
        <v>3500</v>
      </c>
      <c r="I43" s="139">
        <f>'Days Total Hire Sheet 2023'!AT125</f>
        <v>3500</v>
      </c>
      <c r="J43" s="139">
        <f>'Days Total Hire Sheet 2023'!AV125</f>
        <v>3500</v>
      </c>
      <c r="K43" s="139">
        <f>'Days Total Hire Sheet 2023'!AX125</f>
        <v>3500</v>
      </c>
      <c r="L43" s="139">
        <f>'Days Total Hire Sheet 2023'!BA125</f>
        <v>3500</v>
      </c>
      <c r="M43" s="139">
        <f>'Days Total Hire Sheet 2023'!BC125</f>
        <v>3500</v>
      </c>
      <c r="N43" s="139">
        <f>'Days Total Hire Sheet 2023'!BE125</f>
        <v>3750</v>
      </c>
      <c r="O43" s="139">
        <f>'Days Total Hire Sheet 2023'!BH125</f>
        <v>3750</v>
      </c>
      <c r="P43" s="139">
        <f>'Days Total Hire Sheet 2023'!BJ125</f>
        <v>3750</v>
      </c>
      <c r="Q43" s="139">
        <f>'Days Total Hire Sheet 2023'!BL125</f>
        <v>3750</v>
      </c>
      <c r="R43" s="139">
        <f>'Days Total Hire Sheet 2024'!AM125</f>
        <v>3750</v>
      </c>
      <c r="S43" s="139">
        <f>'Days Total Hire Sheet 2024'!AO125</f>
        <v>3875</v>
      </c>
      <c r="T43" s="139">
        <f>'Days Total Hire Sheet 2024'!AQ125</f>
        <v>4125</v>
      </c>
      <c r="U43" s="9"/>
    </row>
    <row r="44" spans="1:21" x14ac:dyDescent="0.3">
      <c r="A44" s="9"/>
      <c r="B44" s="9"/>
      <c r="C44" s="126" t="str">
        <f>'Days Total Hire Sheet 2023'!A37</f>
        <v>Equipment 33</v>
      </c>
      <c r="D44" s="9"/>
      <c r="E44" s="9"/>
      <c r="F44" s="139">
        <f>'Days Total Hire Sheet 2023'!AM126</f>
        <v>3375</v>
      </c>
      <c r="G44" s="139">
        <f>'Days Total Hire Sheet 2023'!AO126</f>
        <v>3150</v>
      </c>
      <c r="H44" s="139">
        <f>'Days Total Hire Sheet 2023'!AQ126</f>
        <v>6750</v>
      </c>
      <c r="I44" s="139">
        <f>'Days Total Hire Sheet 2023'!AT126</f>
        <v>6750</v>
      </c>
      <c r="J44" s="139">
        <f>'Days Total Hire Sheet 2023'!AV126</f>
        <v>6750</v>
      </c>
      <c r="K44" s="139">
        <f>'Days Total Hire Sheet 2023'!AX126</f>
        <v>6750</v>
      </c>
      <c r="L44" s="139">
        <f>'Days Total Hire Sheet 2023'!BA126</f>
        <v>6750</v>
      </c>
      <c r="M44" s="139">
        <f>'Days Total Hire Sheet 2023'!BC126</f>
        <v>6750</v>
      </c>
      <c r="N44" s="139">
        <f>'Days Total Hire Sheet 2023'!BE126</f>
        <v>6975</v>
      </c>
      <c r="O44" s="139">
        <f>'Days Total Hire Sheet 2023'!BH126</f>
        <v>6975</v>
      </c>
      <c r="P44" s="139">
        <f>'Days Total Hire Sheet 2023'!BJ126</f>
        <v>6975</v>
      </c>
      <c r="Q44" s="139">
        <f>'Days Total Hire Sheet 2023'!BL126</f>
        <v>6975</v>
      </c>
      <c r="R44" s="139">
        <f>'Days Total Hire Sheet 2024'!AM126</f>
        <v>6975</v>
      </c>
      <c r="S44" s="139">
        <f>'Days Total Hire Sheet 2024'!AO126</f>
        <v>6975</v>
      </c>
      <c r="T44" s="139">
        <f>'Days Total Hire Sheet 2024'!AQ126</f>
        <v>6975</v>
      </c>
      <c r="U44" s="9"/>
    </row>
    <row r="45" spans="1:21" x14ac:dyDescent="0.3">
      <c r="A45" s="9"/>
      <c r="B45" s="9"/>
      <c r="C45" s="126"/>
      <c r="D45" s="9"/>
      <c r="E45" s="9"/>
      <c r="F45" s="138"/>
      <c r="G45" s="344"/>
      <c r="H45" s="344"/>
      <c r="I45" s="139"/>
      <c r="J45" s="139"/>
      <c r="K45" s="138"/>
      <c r="L45" s="138"/>
      <c r="M45" s="139"/>
      <c r="N45" s="139"/>
      <c r="O45" s="139"/>
      <c r="P45" s="139"/>
      <c r="Q45" s="139"/>
      <c r="R45" s="139"/>
      <c r="S45" s="139"/>
      <c r="T45" s="139"/>
      <c r="U45" s="9"/>
    </row>
    <row r="46" spans="1:21" x14ac:dyDescent="0.3">
      <c r="A46" s="131"/>
      <c r="B46" s="131"/>
      <c r="C46" s="134" t="s">
        <v>119</v>
      </c>
      <c r="D46" s="131"/>
      <c r="E46" s="131"/>
      <c r="F46" s="132">
        <f>SUM(F12:F44)</f>
        <v>53685</v>
      </c>
      <c r="G46" s="132">
        <f t="shared" ref="G46:T46" si="0">SUM(G12:G44)</f>
        <v>54260</v>
      </c>
      <c r="H46" s="132">
        <f t="shared" si="0"/>
        <v>82190</v>
      </c>
      <c r="I46" s="132">
        <f t="shared" si="0"/>
        <v>82190</v>
      </c>
      <c r="J46" s="132">
        <f t="shared" si="0"/>
        <v>82190</v>
      </c>
      <c r="K46" s="132">
        <f t="shared" si="0"/>
        <v>82190</v>
      </c>
      <c r="L46" s="132">
        <f t="shared" si="0"/>
        <v>82190</v>
      </c>
      <c r="M46" s="132">
        <f t="shared" si="0"/>
        <v>82190</v>
      </c>
      <c r="N46" s="132">
        <f t="shared" si="0"/>
        <v>84955</v>
      </c>
      <c r="O46" s="132">
        <f t="shared" si="0"/>
        <v>84955</v>
      </c>
      <c r="P46" s="132">
        <f t="shared" si="0"/>
        <v>84955</v>
      </c>
      <c r="Q46" s="132">
        <f t="shared" si="0"/>
        <v>84955</v>
      </c>
      <c r="R46" s="132">
        <f t="shared" si="0"/>
        <v>84955</v>
      </c>
      <c r="S46" s="132">
        <f t="shared" si="0"/>
        <v>85320</v>
      </c>
      <c r="T46" s="132">
        <f t="shared" si="0"/>
        <v>88520</v>
      </c>
      <c r="U46" s="143">
        <f>SUM(F46:Q46)</f>
        <v>940905</v>
      </c>
    </row>
    <row r="47" spans="1:21" x14ac:dyDescent="0.3">
      <c r="A47" s="133"/>
      <c r="B47" s="133"/>
      <c r="C47" s="141" t="s">
        <v>120</v>
      </c>
      <c r="D47" s="133"/>
      <c r="E47" s="133"/>
      <c r="F47" s="142">
        <f>SUM(F48:F53)</f>
        <v>-4540</v>
      </c>
      <c r="G47" s="142">
        <f t="shared" ref="G47:T47" si="1">SUM(G48:G53)</f>
        <v>-4540</v>
      </c>
      <c r="H47" s="142">
        <f t="shared" si="1"/>
        <v>-4540</v>
      </c>
      <c r="I47" s="142">
        <f t="shared" si="1"/>
        <v>-4540</v>
      </c>
      <c r="J47" s="142">
        <f t="shared" si="1"/>
        <v>-4540</v>
      </c>
      <c r="K47" s="142">
        <f t="shared" si="1"/>
        <v>-4540</v>
      </c>
      <c r="L47" s="142">
        <f t="shared" si="1"/>
        <v>-4540</v>
      </c>
      <c r="M47" s="142">
        <f t="shared" si="1"/>
        <v>-4540</v>
      </c>
      <c r="N47" s="142">
        <f t="shared" si="1"/>
        <v>-4540</v>
      </c>
      <c r="O47" s="142">
        <f t="shared" si="1"/>
        <v>-4540</v>
      </c>
      <c r="P47" s="142">
        <f t="shared" si="1"/>
        <v>-4540</v>
      </c>
      <c r="Q47" s="142">
        <f t="shared" si="1"/>
        <v>-4540</v>
      </c>
      <c r="R47" s="142">
        <f t="shared" si="1"/>
        <v>-4540</v>
      </c>
      <c r="S47" s="142">
        <f t="shared" si="1"/>
        <v>-4540</v>
      </c>
      <c r="T47" s="142">
        <f t="shared" si="1"/>
        <v>-4540</v>
      </c>
      <c r="U47" s="137">
        <f t="shared" ref="U47:U94" si="2">SUM(F47:Q47)</f>
        <v>-54480</v>
      </c>
    </row>
    <row r="48" spans="1:21" x14ac:dyDescent="0.3">
      <c r="A48" s="9"/>
      <c r="B48" s="9"/>
      <c r="C48" s="126" t="s">
        <v>208</v>
      </c>
      <c r="D48" s="9"/>
      <c r="E48" s="9"/>
      <c r="F48" s="123">
        <v>-3650</v>
      </c>
      <c r="G48" s="123">
        <v>-3650</v>
      </c>
      <c r="H48" s="123">
        <v>-3650</v>
      </c>
      <c r="I48" s="123">
        <v>-3650</v>
      </c>
      <c r="J48" s="123">
        <v>-3650</v>
      </c>
      <c r="K48" s="123">
        <v>-3650</v>
      </c>
      <c r="L48" s="123">
        <v>-3650</v>
      </c>
      <c r="M48" s="123">
        <v>-3650</v>
      </c>
      <c r="N48" s="123">
        <v>-3650</v>
      </c>
      <c r="O48" s="123">
        <v>-3650</v>
      </c>
      <c r="P48" s="123">
        <v>-3650</v>
      </c>
      <c r="Q48" s="123">
        <v>-3650</v>
      </c>
      <c r="R48" s="123">
        <v>-3650</v>
      </c>
      <c r="S48" s="123">
        <v>-3650</v>
      </c>
      <c r="T48" s="123">
        <v>-3650</v>
      </c>
      <c r="U48" s="139">
        <f t="shared" si="2"/>
        <v>-43800</v>
      </c>
    </row>
    <row r="49" spans="1:21" x14ac:dyDescent="0.3">
      <c r="A49" s="9"/>
      <c r="B49" s="9"/>
      <c r="C49" s="126" t="s">
        <v>359</v>
      </c>
      <c r="D49" s="9"/>
      <c r="E49" s="9"/>
      <c r="F49" s="124">
        <v>-700</v>
      </c>
      <c r="G49" s="124">
        <v>-700</v>
      </c>
      <c r="H49" s="124">
        <v>-700</v>
      </c>
      <c r="I49" s="124">
        <v>-700</v>
      </c>
      <c r="J49" s="124">
        <v>-700</v>
      </c>
      <c r="K49" s="124">
        <v>-700</v>
      </c>
      <c r="L49" s="124">
        <v>-700</v>
      </c>
      <c r="M49" s="124">
        <v>-700</v>
      </c>
      <c r="N49" s="124">
        <v>-700</v>
      </c>
      <c r="O49" s="124">
        <v>-700</v>
      </c>
      <c r="P49" s="124">
        <v>-700</v>
      </c>
      <c r="Q49" s="124">
        <v>-700</v>
      </c>
      <c r="R49" s="124">
        <v>-700</v>
      </c>
      <c r="S49" s="124">
        <v>-700</v>
      </c>
      <c r="T49" s="124">
        <v>-700</v>
      </c>
      <c r="U49" s="139">
        <f t="shared" si="2"/>
        <v>-8400</v>
      </c>
    </row>
    <row r="50" spans="1:21" x14ac:dyDescent="0.3">
      <c r="A50" s="9"/>
      <c r="B50" s="9"/>
      <c r="C50" s="126" t="s">
        <v>71</v>
      </c>
      <c r="D50" s="9"/>
      <c r="E50" s="9"/>
      <c r="F50" s="124">
        <v>-125</v>
      </c>
      <c r="G50" s="124">
        <v>-125</v>
      </c>
      <c r="H50" s="124">
        <v>-125</v>
      </c>
      <c r="I50" s="124">
        <v>-125</v>
      </c>
      <c r="J50" s="124">
        <v>-125</v>
      </c>
      <c r="K50" s="124">
        <v>-125</v>
      </c>
      <c r="L50" s="124">
        <v>-125</v>
      </c>
      <c r="M50" s="124">
        <v>-125</v>
      </c>
      <c r="N50" s="124">
        <v>-125</v>
      </c>
      <c r="O50" s="124">
        <v>-125</v>
      </c>
      <c r="P50" s="124">
        <v>-125</v>
      </c>
      <c r="Q50" s="124">
        <v>-125</v>
      </c>
      <c r="R50" s="124">
        <v>-125</v>
      </c>
      <c r="S50" s="124">
        <v>-125</v>
      </c>
      <c r="T50" s="124">
        <v>-125</v>
      </c>
      <c r="U50" s="139">
        <f t="shared" si="2"/>
        <v>-1500</v>
      </c>
    </row>
    <row r="51" spans="1:21" x14ac:dyDescent="0.3">
      <c r="A51" s="9"/>
      <c r="B51" s="9"/>
      <c r="C51" s="126" t="s">
        <v>365</v>
      </c>
      <c r="D51" s="9"/>
      <c r="E51" s="9"/>
      <c r="F51" s="124">
        <v>-65</v>
      </c>
      <c r="G51" s="124">
        <v>-65</v>
      </c>
      <c r="H51" s="124">
        <v>-65</v>
      </c>
      <c r="I51" s="124">
        <v>-65</v>
      </c>
      <c r="J51" s="124">
        <v>-65</v>
      </c>
      <c r="K51" s="124">
        <v>-65</v>
      </c>
      <c r="L51" s="124">
        <v>-65</v>
      </c>
      <c r="M51" s="124">
        <v>-65</v>
      </c>
      <c r="N51" s="124">
        <v>-65</v>
      </c>
      <c r="O51" s="124">
        <v>-65</v>
      </c>
      <c r="P51" s="124">
        <v>-65</v>
      </c>
      <c r="Q51" s="124">
        <v>-65</v>
      </c>
      <c r="R51" s="124">
        <v>-65</v>
      </c>
      <c r="S51" s="124">
        <v>-65</v>
      </c>
      <c r="T51" s="124">
        <v>-65</v>
      </c>
      <c r="U51" s="139">
        <f t="shared" si="2"/>
        <v>-780</v>
      </c>
    </row>
    <row r="52" spans="1:21" x14ac:dyDescent="0.3">
      <c r="A52" s="9"/>
      <c r="B52" s="9"/>
      <c r="C52" s="126" t="s">
        <v>212</v>
      </c>
      <c r="D52" s="9"/>
      <c r="E52" s="9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</row>
    <row r="53" spans="1:21" x14ac:dyDescent="0.3">
      <c r="A53" s="9"/>
      <c r="B53" s="9"/>
      <c r="C53" s="126" t="s">
        <v>213</v>
      </c>
      <c r="D53" s="9"/>
      <c r="E53" s="9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1"/>
    </row>
    <row r="54" spans="1:21" x14ac:dyDescent="0.3">
      <c r="A54" s="9"/>
      <c r="B54" s="9"/>
      <c r="C54" s="124"/>
      <c r="D54" s="9"/>
      <c r="E54" s="9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1"/>
    </row>
    <row r="55" spans="1:21" x14ac:dyDescent="0.3">
      <c r="A55" s="144"/>
      <c r="B55" s="144"/>
      <c r="C55" s="145" t="s">
        <v>4</v>
      </c>
      <c r="D55" s="144"/>
      <c r="E55" s="144"/>
      <c r="F55" s="348">
        <f>SUM(F46+F47)</f>
        <v>49145</v>
      </c>
      <c r="G55" s="348">
        <f t="shared" ref="G55:T55" si="3">SUM(G46+G47)</f>
        <v>49720</v>
      </c>
      <c r="H55" s="348">
        <f t="shared" si="3"/>
        <v>77650</v>
      </c>
      <c r="I55" s="348">
        <f t="shared" si="3"/>
        <v>77650</v>
      </c>
      <c r="J55" s="348">
        <f t="shared" si="3"/>
        <v>77650</v>
      </c>
      <c r="K55" s="348">
        <f t="shared" si="3"/>
        <v>77650</v>
      </c>
      <c r="L55" s="348">
        <f t="shared" si="3"/>
        <v>77650</v>
      </c>
      <c r="M55" s="348">
        <f t="shared" si="3"/>
        <v>77650</v>
      </c>
      <c r="N55" s="348">
        <f t="shared" si="3"/>
        <v>80415</v>
      </c>
      <c r="O55" s="348">
        <f t="shared" si="3"/>
        <v>80415</v>
      </c>
      <c r="P55" s="348">
        <f t="shared" si="3"/>
        <v>80415</v>
      </c>
      <c r="Q55" s="348">
        <f t="shared" si="3"/>
        <v>80415</v>
      </c>
      <c r="R55" s="348">
        <f t="shared" si="3"/>
        <v>80415</v>
      </c>
      <c r="S55" s="348">
        <f t="shared" si="3"/>
        <v>80780</v>
      </c>
      <c r="T55" s="348">
        <f t="shared" si="3"/>
        <v>83980</v>
      </c>
      <c r="U55" s="270">
        <f t="shared" si="2"/>
        <v>886425</v>
      </c>
    </row>
    <row r="56" spans="1:21" ht="15" customHeight="1" x14ac:dyDescent="0.3">
      <c r="A56" s="9"/>
      <c r="B56" s="9"/>
      <c r="C56" s="124"/>
      <c r="D56" s="9"/>
      <c r="E56" s="9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1"/>
    </row>
    <row r="57" spans="1:21" ht="15" customHeight="1" x14ac:dyDescent="0.3">
      <c r="A57" s="9"/>
      <c r="B57" s="9"/>
      <c r="C57" s="125" t="s">
        <v>5</v>
      </c>
      <c r="D57" s="9"/>
      <c r="E57" s="9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1"/>
    </row>
    <row r="58" spans="1:21" ht="15" customHeight="1" x14ac:dyDescent="0.3">
      <c r="A58" s="9"/>
      <c r="B58" s="9"/>
      <c r="C58" s="126" t="s">
        <v>360</v>
      </c>
      <c r="D58" s="9"/>
      <c r="E58" s="9"/>
      <c r="F58" s="139">
        <v>-250</v>
      </c>
      <c r="G58" s="139">
        <v>-250</v>
      </c>
      <c r="H58" s="139">
        <v>-250</v>
      </c>
      <c r="I58" s="139">
        <v>-250</v>
      </c>
      <c r="J58" s="139">
        <v>-250</v>
      </c>
      <c r="K58" s="139">
        <v>-250</v>
      </c>
      <c r="L58" s="139">
        <v>-250</v>
      </c>
      <c r="M58" s="139">
        <v>-250</v>
      </c>
      <c r="N58" s="139">
        <v>-250</v>
      </c>
      <c r="O58" s="139">
        <v>-250</v>
      </c>
      <c r="P58" s="139">
        <v>-250</v>
      </c>
      <c r="Q58" s="139">
        <v>-250</v>
      </c>
      <c r="R58" s="139">
        <v>-250</v>
      </c>
      <c r="S58" s="139">
        <v>-250</v>
      </c>
      <c r="T58" s="139">
        <v>-250</v>
      </c>
      <c r="U58" s="139">
        <f t="shared" si="2"/>
        <v>-3000</v>
      </c>
    </row>
    <row r="59" spans="1:21" ht="15" customHeight="1" x14ac:dyDescent="0.3">
      <c r="A59" s="9"/>
      <c r="B59" s="9"/>
      <c r="C59" s="126" t="s">
        <v>361</v>
      </c>
      <c r="D59" s="9"/>
      <c r="E59" s="9"/>
      <c r="F59" s="139">
        <v>-340</v>
      </c>
      <c r="G59" s="139">
        <v>-340</v>
      </c>
      <c r="H59" s="139">
        <v>-340</v>
      </c>
      <c r="I59" s="139">
        <v>-340</v>
      </c>
      <c r="J59" s="139">
        <v>-340</v>
      </c>
      <c r="K59" s="139">
        <v>-340</v>
      </c>
      <c r="L59" s="139">
        <v>-340</v>
      </c>
      <c r="M59" s="139">
        <v>-340</v>
      </c>
      <c r="N59" s="139">
        <v>-340</v>
      </c>
      <c r="O59" s="139">
        <v>-340</v>
      </c>
      <c r="P59" s="139">
        <v>-340</v>
      </c>
      <c r="Q59" s="139">
        <v>-340</v>
      </c>
      <c r="R59" s="139">
        <v>-340</v>
      </c>
      <c r="S59" s="139">
        <v>-340</v>
      </c>
      <c r="T59" s="139">
        <v>-340</v>
      </c>
      <c r="U59" s="139">
        <f t="shared" si="2"/>
        <v>-4080</v>
      </c>
    </row>
    <row r="60" spans="1:21" ht="15" customHeight="1" x14ac:dyDescent="0.3">
      <c r="A60" s="9"/>
      <c r="B60" s="9"/>
      <c r="C60" s="126" t="s">
        <v>362</v>
      </c>
      <c r="D60" s="9"/>
      <c r="E60" s="9"/>
      <c r="F60" s="139">
        <v>-120</v>
      </c>
      <c r="G60" s="139">
        <v>-120</v>
      </c>
      <c r="H60" s="139">
        <v>-120</v>
      </c>
      <c r="I60" s="139">
        <v>-120</v>
      </c>
      <c r="J60" s="139">
        <v>-120</v>
      </c>
      <c r="K60" s="139">
        <v>-120</v>
      </c>
      <c r="L60" s="139">
        <v>-120</v>
      </c>
      <c r="M60" s="139">
        <v>-120</v>
      </c>
      <c r="N60" s="139">
        <v>-120</v>
      </c>
      <c r="O60" s="139">
        <v>-120</v>
      </c>
      <c r="P60" s="139">
        <v>-120</v>
      </c>
      <c r="Q60" s="139">
        <v>-120</v>
      </c>
      <c r="R60" s="139">
        <v>-120</v>
      </c>
      <c r="S60" s="139">
        <v>-120</v>
      </c>
      <c r="T60" s="139">
        <v>-120</v>
      </c>
      <c r="U60" s="139">
        <f t="shared" si="2"/>
        <v>-1440</v>
      </c>
    </row>
    <row r="61" spans="1:21" ht="15" customHeight="1" x14ac:dyDescent="0.3">
      <c r="A61" s="9"/>
      <c r="B61" s="9"/>
      <c r="C61" s="126" t="s">
        <v>364</v>
      </c>
      <c r="D61" s="9"/>
      <c r="E61" s="9"/>
      <c r="F61" s="311">
        <v>-65</v>
      </c>
      <c r="G61" s="311">
        <v>-65</v>
      </c>
      <c r="H61" s="311">
        <v>-65</v>
      </c>
      <c r="I61" s="311">
        <v>-65</v>
      </c>
      <c r="J61" s="311">
        <v>-65</v>
      </c>
      <c r="K61" s="311">
        <v>-65</v>
      </c>
      <c r="L61" s="311">
        <v>-65</v>
      </c>
      <c r="M61" s="311">
        <v>-65</v>
      </c>
      <c r="N61" s="311">
        <v>-65</v>
      </c>
      <c r="O61" s="311">
        <v>-65</v>
      </c>
      <c r="P61" s="311">
        <v>-65</v>
      </c>
      <c r="Q61" s="311">
        <v>-65</v>
      </c>
      <c r="R61" s="311">
        <v>-65</v>
      </c>
      <c r="S61" s="311">
        <v>-65</v>
      </c>
      <c r="T61" s="311">
        <v>-65</v>
      </c>
      <c r="U61" s="139">
        <f t="shared" si="2"/>
        <v>-780</v>
      </c>
    </row>
    <row r="62" spans="1:21" ht="15" customHeight="1" x14ac:dyDescent="0.3">
      <c r="A62" s="9"/>
      <c r="B62" s="9"/>
      <c r="C62" s="126" t="s">
        <v>125</v>
      </c>
      <c r="D62" s="9"/>
      <c r="E62" s="9"/>
      <c r="F62" s="140" t="s">
        <v>148</v>
      </c>
      <c r="G62" s="140" t="s">
        <v>148</v>
      </c>
      <c r="H62" s="140" t="s">
        <v>148</v>
      </c>
      <c r="I62" s="140" t="s">
        <v>148</v>
      </c>
      <c r="J62" s="140" t="s">
        <v>148</v>
      </c>
      <c r="K62" s="140" t="s">
        <v>148</v>
      </c>
      <c r="L62" s="140" t="s">
        <v>148</v>
      </c>
      <c r="M62" s="140" t="s">
        <v>148</v>
      </c>
      <c r="N62" s="140" t="s">
        <v>148</v>
      </c>
      <c r="O62" s="140" t="s">
        <v>148</v>
      </c>
      <c r="P62" s="140" t="s">
        <v>148</v>
      </c>
      <c r="Q62" s="140" t="s">
        <v>148</v>
      </c>
      <c r="R62" s="140" t="s">
        <v>148</v>
      </c>
      <c r="S62" s="140" t="s">
        <v>148</v>
      </c>
      <c r="T62" s="140" t="s">
        <v>148</v>
      </c>
      <c r="U62" s="121"/>
    </row>
    <row r="63" spans="1:21" ht="15" customHeight="1" x14ac:dyDescent="0.3">
      <c r="A63" s="9"/>
      <c r="B63" s="9"/>
      <c r="C63" s="126" t="s">
        <v>126</v>
      </c>
      <c r="D63" s="9"/>
      <c r="E63" s="9"/>
      <c r="F63" s="140" t="s">
        <v>148</v>
      </c>
      <c r="G63" s="140" t="s">
        <v>148</v>
      </c>
      <c r="H63" s="140" t="s">
        <v>148</v>
      </c>
      <c r="I63" s="140" t="s">
        <v>148</v>
      </c>
      <c r="J63" s="140" t="s">
        <v>148</v>
      </c>
      <c r="K63" s="140" t="s">
        <v>148</v>
      </c>
      <c r="L63" s="140" t="s">
        <v>148</v>
      </c>
      <c r="M63" s="140" t="s">
        <v>148</v>
      </c>
      <c r="N63" s="140" t="s">
        <v>148</v>
      </c>
      <c r="O63" s="140" t="s">
        <v>148</v>
      </c>
      <c r="P63" s="140" t="s">
        <v>148</v>
      </c>
      <c r="Q63" s="140" t="s">
        <v>148</v>
      </c>
      <c r="R63" s="140" t="s">
        <v>148</v>
      </c>
      <c r="S63" s="140" t="s">
        <v>148</v>
      </c>
      <c r="T63" s="140" t="s">
        <v>148</v>
      </c>
      <c r="U63" s="121"/>
    </row>
    <row r="64" spans="1:21" ht="15" customHeight="1" x14ac:dyDescent="0.3">
      <c r="A64" s="9"/>
      <c r="B64" s="9"/>
      <c r="C64" s="126" t="s">
        <v>127</v>
      </c>
      <c r="D64" s="9"/>
      <c r="E64" s="9"/>
      <c r="F64" s="140" t="s">
        <v>148</v>
      </c>
      <c r="G64" s="140" t="s">
        <v>148</v>
      </c>
      <c r="H64" s="140" t="s">
        <v>148</v>
      </c>
      <c r="I64" s="140" t="s">
        <v>148</v>
      </c>
      <c r="J64" s="140" t="s">
        <v>148</v>
      </c>
      <c r="K64" s="140" t="s">
        <v>148</v>
      </c>
      <c r="L64" s="140" t="s">
        <v>148</v>
      </c>
      <c r="M64" s="140" t="s">
        <v>148</v>
      </c>
      <c r="N64" s="140" t="s">
        <v>148</v>
      </c>
      <c r="O64" s="140" t="s">
        <v>148</v>
      </c>
      <c r="P64" s="140" t="s">
        <v>148</v>
      </c>
      <c r="Q64" s="140" t="s">
        <v>148</v>
      </c>
      <c r="R64" s="140" t="s">
        <v>148</v>
      </c>
      <c r="S64" s="140" t="s">
        <v>148</v>
      </c>
      <c r="T64" s="140" t="s">
        <v>148</v>
      </c>
      <c r="U64" s="121"/>
    </row>
    <row r="65" spans="1:21" ht="15" customHeight="1" x14ac:dyDescent="0.3">
      <c r="A65" s="9"/>
      <c r="B65" s="9"/>
      <c r="C65" s="126" t="s">
        <v>128</v>
      </c>
      <c r="D65" s="9"/>
      <c r="E65" s="9"/>
      <c r="F65" s="140" t="s">
        <v>148</v>
      </c>
      <c r="G65" s="140" t="s">
        <v>148</v>
      </c>
      <c r="H65" s="140" t="s">
        <v>148</v>
      </c>
      <c r="I65" s="140" t="s">
        <v>148</v>
      </c>
      <c r="J65" s="140" t="s">
        <v>148</v>
      </c>
      <c r="K65" s="140" t="s">
        <v>148</v>
      </c>
      <c r="L65" s="140" t="s">
        <v>148</v>
      </c>
      <c r="M65" s="140" t="s">
        <v>148</v>
      </c>
      <c r="N65" s="140" t="s">
        <v>148</v>
      </c>
      <c r="O65" s="140" t="s">
        <v>148</v>
      </c>
      <c r="P65" s="140" t="s">
        <v>148</v>
      </c>
      <c r="Q65" s="140" t="s">
        <v>148</v>
      </c>
      <c r="R65" s="140" t="s">
        <v>148</v>
      </c>
      <c r="S65" s="140" t="s">
        <v>148</v>
      </c>
      <c r="T65" s="140" t="s">
        <v>148</v>
      </c>
      <c r="U65" s="121"/>
    </row>
    <row r="66" spans="1:21" ht="15" customHeight="1" x14ac:dyDescent="0.3">
      <c r="A66" s="9"/>
      <c r="B66" s="9"/>
      <c r="C66" s="126"/>
      <c r="D66" s="9"/>
      <c r="E66" s="9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21"/>
    </row>
    <row r="67" spans="1:21" x14ac:dyDescent="0.3">
      <c r="A67" s="135"/>
      <c r="B67" s="135"/>
      <c r="C67" s="162" t="s">
        <v>129</v>
      </c>
      <c r="D67" s="135"/>
      <c r="E67" s="135"/>
      <c r="F67" s="143">
        <f>SUM(F58:F65)</f>
        <v>-775</v>
      </c>
      <c r="G67" s="143">
        <f t="shared" ref="G67:T67" si="4">SUM(G58:G65)</f>
        <v>-775</v>
      </c>
      <c r="H67" s="143">
        <f t="shared" si="4"/>
        <v>-775</v>
      </c>
      <c r="I67" s="143">
        <f t="shared" si="4"/>
        <v>-775</v>
      </c>
      <c r="J67" s="143">
        <f t="shared" si="4"/>
        <v>-775</v>
      </c>
      <c r="K67" s="143">
        <f t="shared" si="4"/>
        <v>-775</v>
      </c>
      <c r="L67" s="143">
        <f t="shared" si="4"/>
        <v>-775</v>
      </c>
      <c r="M67" s="143">
        <f t="shared" si="4"/>
        <v>-775</v>
      </c>
      <c r="N67" s="143">
        <f t="shared" si="4"/>
        <v>-775</v>
      </c>
      <c r="O67" s="143">
        <f t="shared" si="4"/>
        <v>-775</v>
      </c>
      <c r="P67" s="143">
        <f t="shared" si="4"/>
        <v>-775</v>
      </c>
      <c r="Q67" s="143">
        <f t="shared" si="4"/>
        <v>-775</v>
      </c>
      <c r="R67" s="143">
        <f t="shared" si="4"/>
        <v>-775</v>
      </c>
      <c r="S67" s="143">
        <f t="shared" si="4"/>
        <v>-775</v>
      </c>
      <c r="T67" s="143">
        <f t="shared" si="4"/>
        <v>-775</v>
      </c>
      <c r="U67" s="143">
        <f t="shared" si="2"/>
        <v>-9300</v>
      </c>
    </row>
    <row r="68" spans="1:21" x14ac:dyDescent="0.3">
      <c r="A68" s="136"/>
      <c r="B68" s="136"/>
      <c r="C68" s="173" t="s">
        <v>130</v>
      </c>
      <c r="D68" s="136"/>
      <c r="E68" s="136"/>
      <c r="F68" s="137">
        <v>-3800</v>
      </c>
      <c r="G68" s="137">
        <v>-3800</v>
      </c>
      <c r="H68" s="137">
        <v>-3800</v>
      </c>
      <c r="I68" s="137">
        <v>-3800</v>
      </c>
      <c r="J68" s="137">
        <v>-3800</v>
      </c>
      <c r="K68" s="137">
        <v>-3800</v>
      </c>
      <c r="L68" s="137">
        <v>-3800</v>
      </c>
      <c r="M68" s="137">
        <v>-3800</v>
      </c>
      <c r="N68" s="137">
        <v>-3800</v>
      </c>
      <c r="O68" s="137">
        <v>-3800</v>
      </c>
      <c r="P68" s="137">
        <v>-3800</v>
      </c>
      <c r="Q68" s="137">
        <v>-3800</v>
      </c>
      <c r="R68" s="137">
        <v>-4050</v>
      </c>
      <c r="S68" s="137">
        <v>-4050</v>
      </c>
      <c r="T68" s="137">
        <v>-4050</v>
      </c>
      <c r="U68" s="137">
        <f t="shared" si="2"/>
        <v>-45600</v>
      </c>
    </row>
    <row r="69" spans="1:21" x14ac:dyDescent="0.3">
      <c r="A69" s="9"/>
      <c r="B69" s="9"/>
      <c r="C69" s="124"/>
      <c r="D69" s="9"/>
      <c r="E69" s="9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1"/>
    </row>
    <row r="70" spans="1:21" x14ac:dyDescent="0.3">
      <c r="A70" s="9"/>
      <c r="B70" s="9"/>
      <c r="C70" s="125" t="s">
        <v>24</v>
      </c>
      <c r="D70" s="9"/>
      <c r="E70" s="9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1"/>
    </row>
    <row r="71" spans="1:21" x14ac:dyDescent="0.3">
      <c r="A71" s="9"/>
      <c r="B71" s="9"/>
      <c r="C71" s="124" t="s">
        <v>71</v>
      </c>
      <c r="D71" s="9"/>
      <c r="E71" s="9"/>
      <c r="F71" s="139">
        <v>-900</v>
      </c>
      <c r="G71" s="139">
        <v>-900</v>
      </c>
      <c r="H71" s="139">
        <v>-900</v>
      </c>
      <c r="I71" s="139">
        <v>-900</v>
      </c>
      <c r="J71" s="139">
        <v>-900</v>
      </c>
      <c r="K71" s="139">
        <v>-900</v>
      </c>
      <c r="L71" s="139">
        <v>-900</v>
      </c>
      <c r="M71" s="139">
        <v>-900</v>
      </c>
      <c r="N71" s="139">
        <v>-900</v>
      </c>
      <c r="O71" s="139">
        <v>-900</v>
      </c>
      <c r="P71" s="139">
        <v>-900</v>
      </c>
      <c r="Q71" s="139">
        <v>-900</v>
      </c>
      <c r="R71" s="139">
        <v>-900</v>
      </c>
      <c r="S71" s="139">
        <v>-900</v>
      </c>
      <c r="T71" s="139">
        <v>-900</v>
      </c>
      <c r="U71" s="139">
        <f t="shared" si="2"/>
        <v>-10800</v>
      </c>
    </row>
    <row r="72" spans="1:21" x14ac:dyDescent="0.3">
      <c r="A72" s="9"/>
      <c r="B72" s="9"/>
      <c r="C72" s="124" t="s">
        <v>267</v>
      </c>
      <c r="D72" s="9"/>
      <c r="E72" s="9"/>
      <c r="F72" s="139">
        <v>-1010</v>
      </c>
      <c r="G72" s="139">
        <v>-1010</v>
      </c>
      <c r="H72" s="139">
        <v>-1010</v>
      </c>
      <c r="I72" s="139">
        <v>-1010</v>
      </c>
      <c r="J72" s="139">
        <v>-1010</v>
      </c>
      <c r="K72" s="139">
        <v>-1010</v>
      </c>
      <c r="L72" s="139">
        <v>-1010</v>
      </c>
      <c r="M72" s="139">
        <v>-1010</v>
      </c>
      <c r="N72" s="139">
        <v>-1010</v>
      </c>
      <c r="O72" s="139">
        <v>-1010</v>
      </c>
      <c r="P72" s="139">
        <v>-1010</v>
      </c>
      <c r="Q72" s="139">
        <v>-1010</v>
      </c>
      <c r="R72" s="139">
        <v>-1010</v>
      </c>
      <c r="S72" s="139">
        <v>-1010</v>
      </c>
      <c r="T72" s="139">
        <v>-1010</v>
      </c>
      <c r="U72" s="139">
        <f t="shared" si="2"/>
        <v>-12120</v>
      </c>
    </row>
    <row r="73" spans="1:21" x14ac:dyDescent="0.3">
      <c r="A73" s="9"/>
      <c r="B73" s="9"/>
      <c r="C73" s="124" t="s">
        <v>131</v>
      </c>
      <c r="D73" s="9"/>
      <c r="E73" s="9"/>
      <c r="F73" s="139">
        <v>-175</v>
      </c>
      <c r="G73" s="139">
        <v>-175</v>
      </c>
      <c r="H73" s="139">
        <v>-175</v>
      </c>
      <c r="I73" s="139">
        <v>-175</v>
      </c>
      <c r="J73" s="139">
        <v>-175</v>
      </c>
      <c r="K73" s="139">
        <v>-175</v>
      </c>
      <c r="L73" s="139">
        <v>-175</v>
      </c>
      <c r="M73" s="139">
        <v>-175</v>
      </c>
      <c r="N73" s="139">
        <v>-175</v>
      </c>
      <c r="O73" s="139">
        <v>-175</v>
      </c>
      <c r="P73" s="139">
        <v>-175</v>
      </c>
      <c r="Q73" s="139">
        <v>-175</v>
      </c>
      <c r="R73" s="139">
        <v>-175</v>
      </c>
      <c r="S73" s="139">
        <v>-175</v>
      </c>
      <c r="T73" s="139">
        <v>-175</v>
      </c>
      <c r="U73" s="139">
        <f t="shared" si="2"/>
        <v>-2100</v>
      </c>
    </row>
    <row r="74" spans="1:21" x14ac:dyDescent="0.3">
      <c r="A74" s="9"/>
      <c r="B74" s="9"/>
      <c r="C74" s="124" t="s">
        <v>262</v>
      </c>
      <c r="D74" s="9"/>
      <c r="E74" s="9"/>
      <c r="F74" s="139">
        <v>-350</v>
      </c>
      <c r="G74" s="139">
        <v>-350</v>
      </c>
      <c r="H74" s="139">
        <v>-350</v>
      </c>
      <c r="I74" s="139">
        <v>-350</v>
      </c>
      <c r="J74" s="139">
        <v>-350</v>
      </c>
      <c r="K74" s="139">
        <v>-350</v>
      </c>
      <c r="L74" s="139">
        <v>-350</v>
      </c>
      <c r="M74" s="139">
        <v>-350</v>
      </c>
      <c r="N74" s="139">
        <v>-350</v>
      </c>
      <c r="O74" s="139">
        <v>-350</v>
      </c>
      <c r="P74" s="139">
        <v>-350</v>
      </c>
      <c r="Q74" s="139">
        <v>-350</v>
      </c>
      <c r="R74" s="139">
        <v>-350</v>
      </c>
      <c r="S74" s="139">
        <v>-350</v>
      </c>
      <c r="T74" s="139">
        <v>-350</v>
      </c>
      <c r="U74" s="139">
        <f t="shared" si="2"/>
        <v>-4200</v>
      </c>
    </row>
    <row r="75" spans="1:21" x14ac:dyDescent="0.3">
      <c r="A75" s="9"/>
      <c r="B75" s="9"/>
      <c r="C75" s="124" t="s">
        <v>363</v>
      </c>
      <c r="D75" s="9"/>
      <c r="E75" s="9"/>
      <c r="F75" s="139">
        <v>-5600</v>
      </c>
      <c r="G75" s="139">
        <v>-5600</v>
      </c>
      <c r="H75" s="139">
        <v>-5600</v>
      </c>
      <c r="I75" s="139">
        <v>-5600</v>
      </c>
      <c r="J75" s="139">
        <v>-5600</v>
      </c>
      <c r="K75" s="139">
        <v>-5600</v>
      </c>
      <c r="L75" s="139">
        <v>-5600</v>
      </c>
      <c r="M75" s="139">
        <v>-5600</v>
      </c>
      <c r="N75" s="139">
        <v>-5600</v>
      </c>
      <c r="O75" s="139">
        <v>-5600</v>
      </c>
      <c r="P75" s="139">
        <v>-5600</v>
      </c>
      <c r="Q75" s="139">
        <v>-5600</v>
      </c>
      <c r="R75" s="139">
        <v>-5600</v>
      </c>
      <c r="S75" s="139">
        <v>-5600</v>
      </c>
      <c r="T75" s="139">
        <v>-5600</v>
      </c>
      <c r="U75" s="139">
        <f t="shared" si="2"/>
        <v>-67200</v>
      </c>
    </row>
    <row r="76" spans="1:21" x14ac:dyDescent="0.3">
      <c r="A76" s="9"/>
      <c r="B76" s="9"/>
      <c r="C76" s="124" t="s">
        <v>132</v>
      </c>
      <c r="D76" s="9"/>
      <c r="E76" s="9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1"/>
    </row>
    <row r="77" spans="1:21" x14ac:dyDescent="0.3">
      <c r="A77" s="9"/>
      <c r="B77" s="9"/>
      <c r="C77" s="126" t="s">
        <v>133</v>
      </c>
      <c r="D77" s="9"/>
      <c r="E77" s="9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1"/>
    </row>
    <row r="78" spans="1:21" x14ac:dyDescent="0.3">
      <c r="A78" s="9"/>
      <c r="B78" s="9"/>
      <c r="C78" s="126" t="s">
        <v>134</v>
      </c>
      <c r="D78" s="9"/>
      <c r="E78" s="9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1"/>
    </row>
    <row r="79" spans="1:21" x14ac:dyDescent="0.3">
      <c r="A79" s="9"/>
      <c r="B79" s="9"/>
      <c r="C79" s="126" t="s">
        <v>135</v>
      </c>
      <c r="D79" s="9"/>
      <c r="E79" s="9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1"/>
    </row>
    <row r="80" spans="1:21" x14ac:dyDescent="0.3">
      <c r="A80" s="9"/>
      <c r="B80" s="9"/>
      <c r="C80" s="126" t="s">
        <v>136</v>
      </c>
      <c r="D80" s="9"/>
      <c r="E80" s="9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1"/>
    </row>
    <row r="81" spans="1:21" x14ac:dyDescent="0.3">
      <c r="A81" s="9"/>
      <c r="B81" s="9"/>
      <c r="C81" s="126" t="s">
        <v>137</v>
      </c>
      <c r="D81" s="9"/>
      <c r="E81" s="9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1"/>
    </row>
    <row r="82" spans="1:21" x14ac:dyDescent="0.3">
      <c r="A82" s="9"/>
      <c r="B82" s="9"/>
      <c r="C82" s="126" t="s">
        <v>138</v>
      </c>
      <c r="D82" s="9"/>
      <c r="E82" s="9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1"/>
    </row>
    <row r="83" spans="1:21" x14ac:dyDescent="0.3">
      <c r="A83" s="9"/>
      <c r="B83" s="9"/>
      <c r="C83" s="126" t="s">
        <v>139</v>
      </c>
      <c r="D83" s="9"/>
      <c r="E83" s="9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1"/>
    </row>
    <row r="84" spans="1:21" x14ac:dyDescent="0.3">
      <c r="A84" s="9"/>
      <c r="B84" s="9"/>
      <c r="C84" s="126" t="s">
        <v>140</v>
      </c>
      <c r="D84" s="9"/>
      <c r="E84" s="9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1"/>
    </row>
    <row r="85" spans="1:21" x14ac:dyDescent="0.3">
      <c r="A85" s="9"/>
      <c r="B85" s="9"/>
      <c r="C85" s="126" t="s">
        <v>141</v>
      </c>
      <c r="D85" s="9"/>
      <c r="E85" s="9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1"/>
    </row>
    <row r="86" spans="1:21" x14ac:dyDescent="0.3">
      <c r="A86" s="9"/>
      <c r="B86" s="9"/>
      <c r="C86" s="126"/>
      <c r="D86" s="9"/>
      <c r="E86" s="9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1"/>
    </row>
    <row r="87" spans="1:21" s="100" customFormat="1" ht="14.4" customHeight="1" x14ac:dyDescent="0.3">
      <c r="A87" s="149"/>
      <c r="B87" s="149"/>
      <c r="C87" s="150" t="s">
        <v>142</v>
      </c>
      <c r="D87" s="149"/>
      <c r="E87" s="149"/>
      <c r="F87" s="151">
        <f>SUM(F71:F85)</f>
        <v>-8035</v>
      </c>
      <c r="G87" s="151">
        <f>SUM(G71:G85)</f>
        <v>-8035</v>
      </c>
      <c r="H87" s="151">
        <f t="shared" ref="H87:T87" si="5">SUM(H71:H85)</f>
        <v>-8035</v>
      </c>
      <c r="I87" s="151">
        <f t="shared" si="5"/>
        <v>-8035</v>
      </c>
      <c r="J87" s="151">
        <f t="shared" si="5"/>
        <v>-8035</v>
      </c>
      <c r="K87" s="151">
        <f t="shared" si="5"/>
        <v>-8035</v>
      </c>
      <c r="L87" s="151">
        <f t="shared" si="5"/>
        <v>-8035</v>
      </c>
      <c r="M87" s="151">
        <f t="shared" si="5"/>
        <v>-8035</v>
      </c>
      <c r="N87" s="151">
        <f t="shared" si="5"/>
        <v>-8035</v>
      </c>
      <c r="O87" s="151">
        <f t="shared" si="5"/>
        <v>-8035</v>
      </c>
      <c r="P87" s="151">
        <f t="shared" si="5"/>
        <v>-8035</v>
      </c>
      <c r="Q87" s="151">
        <f t="shared" si="5"/>
        <v>-8035</v>
      </c>
      <c r="R87" s="151">
        <f t="shared" si="5"/>
        <v>-8035</v>
      </c>
      <c r="S87" s="151">
        <f t="shared" si="5"/>
        <v>-8035</v>
      </c>
      <c r="T87" s="151">
        <f t="shared" si="5"/>
        <v>-8035</v>
      </c>
      <c r="U87" s="143">
        <f t="shared" si="2"/>
        <v>-96420</v>
      </c>
    </row>
    <row r="88" spans="1:21" s="100" customFormat="1" ht="14.4" customHeight="1" x14ac:dyDescent="0.3">
      <c r="A88" s="152"/>
      <c r="B88" s="152"/>
      <c r="C88" s="153" t="s">
        <v>6</v>
      </c>
      <c r="D88" s="152"/>
      <c r="E88" s="152"/>
      <c r="F88" s="154">
        <f>F46+F47+F67+F87</f>
        <v>40335</v>
      </c>
      <c r="G88" s="154">
        <f t="shared" ref="G88:L88" si="6">G46+G47+G67+G87</f>
        <v>40910</v>
      </c>
      <c r="H88" s="154">
        <f t="shared" si="6"/>
        <v>68840</v>
      </c>
      <c r="I88" s="154">
        <f t="shared" si="6"/>
        <v>68840</v>
      </c>
      <c r="J88" s="154">
        <f t="shared" si="6"/>
        <v>68840</v>
      </c>
      <c r="K88" s="154">
        <f t="shared" si="6"/>
        <v>68840</v>
      </c>
      <c r="L88" s="154">
        <f t="shared" si="6"/>
        <v>68840</v>
      </c>
      <c r="M88" s="154">
        <f>M46+M47+M67+M87</f>
        <v>68840</v>
      </c>
      <c r="N88" s="154">
        <f t="shared" ref="N88" si="7">N46+N47+N67+N87</f>
        <v>71605</v>
      </c>
      <c r="O88" s="154">
        <f>O46+O47+O67+O87</f>
        <v>71605</v>
      </c>
      <c r="P88" s="154">
        <f t="shared" ref="P88" si="8">P46+P47+P67+P87</f>
        <v>71605</v>
      </c>
      <c r="Q88" s="154">
        <f t="shared" ref="Q88" si="9">Q46+Q47+Q67+Q87</f>
        <v>71605</v>
      </c>
      <c r="R88" s="154">
        <f t="shared" ref="R88" si="10">R46+R47+R67+R87</f>
        <v>71605</v>
      </c>
      <c r="S88" s="154">
        <f t="shared" ref="S88" si="11">S46+S47+S67+S87</f>
        <v>71970</v>
      </c>
      <c r="T88" s="154">
        <f t="shared" ref="T88" si="12">T46+T47+T67+T87</f>
        <v>75170</v>
      </c>
      <c r="U88" s="137">
        <f t="shared" si="2"/>
        <v>780705</v>
      </c>
    </row>
    <row r="89" spans="1:21" s="100" customFormat="1" ht="14.4" customHeight="1" x14ac:dyDescent="0.3">
      <c r="A89" s="98"/>
      <c r="B89" s="98"/>
      <c r="C89" s="127" t="s">
        <v>143</v>
      </c>
      <c r="D89" s="98"/>
      <c r="E89" s="98"/>
      <c r="F89" s="315">
        <v>-710</v>
      </c>
      <c r="G89" s="315">
        <v>-710</v>
      </c>
      <c r="H89" s="315">
        <v>-710</v>
      </c>
      <c r="I89" s="315">
        <v>-710</v>
      </c>
      <c r="J89" s="315">
        <v>-710</v>
      </c>
      <c r="K89" s="315">
        <v>-710</v>
      </c>
      <c r="L89" s="315">
        <v>-710</v>
      </c>
      <c r="M89" s="315">
        <v>-710</v>
      </c>
      <c r="N89" s="315">
        <v>-710</v>
      </c>
      <c r="O89" s="315">
        <v>-710</v>
      </c>
      <c r="P89" s="315">
        <v>-710</v>
      </c>
      <c r="Q89" s="315">
        <v>-710</v>
      </c>
      <c r="R89" s="315">
        <v>-710</v>
      </c>
      <c r="S89" s="315">
        <v>-710</v>
      </c>
      <c r="T89" s="315">
        <v>-710</v>
      </c>
      <c r="U89" s="316">
        <f t="shared" si="2"/>
        <v>-8520</v>
      </c>
    </row>
    <row r="90" spans="1:21" s="100" customFormat="1" ht="25.05" customHeight="1" x14ac:dyDescent="0.3">
      <c r="A90" s="98"/>
      <c r="B90" s="98"/>
      <c r="C90" s="127" t="s">
        <v>8</v>
      </c>
      <c r="D90" s="98"/>
      <c r="E90" s="98"/>
      <c r="F90" s="316">
        <f>F88+F89</f>
        <v>39625</v>
      </c>
      <c r="G90" s="316">
        <f t="shared" ref="G90:T90" si="13">G88+G89</f>
        <v>40200</v>
      </c>
      <c r="H90" s="316">
        <f t="shared" si="13"/>
        <v>68130</v>
      </c>
      <c r="I90" s="316">
        <f t="shared" si="13"/>
        <v>68130</v>
      </c>
      <c r="J90" s="316">
        <f t="shared" si="13"/>
        <v>68130</v>
      </c>
      <c r="K90" s="316">
        <f t="shared" si="13"/>
        <v>68130</v>
      </c>
      <c r="L90" s="316">
        <f t="shared" si="13"/>
        <v>68130</v>
      </c>
      <c r="M90" s="316">
        <f t="shared" si="13"/>
        <v>68130</v>
      </c>
      <c r="N90" s="316">
        <f t="shared" si="13"/>
        <v>70895</v>
      </c>
      <c r="O90" s="316">
        <f t="shared" si="13"/>
        <v>70895</v>
      </c>
      <c r="P90" s="316">
        <f t="shared" si="13"/>
        <v>70895</v>
      </c>
      <c r="Q90" s="316">
        <f t="shared" si="13"/>
        <v>70895</v>
      </c>
      <c r="R90" s="316">
        <f t="shared" si="13"/>
        <v>70895</v>
      </c>
      <c r="S90" s="316">
        <f t="shared" si="13"/>
        <v>71260</v>
      </c>
      <c r="T90" s="316">
        <f t="shared" si="13"/>
        <v>74460</v>
      </c>
      <c r="U90" s="316">
        <f t="shared" si="2"/>
        <v>772185</v>
      </c>
    </row>
    <row r="91" spans="1:21" s="100" customFormat="1" ht="25.05" customHeight="1" x14ac:dyDescent="0.3">
      <c r="A91" s="98"/>
      <c r="B91" s="98"/>
      <c r="C91" s="128" t="s">
        <v>144</v>
      </c>
      <c r="D91" s="129"/>
      <c r="E91" s="98"/>
      <c r="F91" s="316">
        <f>('BS 2023'!F27*0.2)</f>
        <v>-10000</v>
      </c>
      <c r="G91" s="316">
        <f>('BS 2023'!G27*0.2)</f>
        <v>-9760</v>
      </c>
      <c r="H91" s="316">
        <f>('BS 2023'!H27*0.2)</f>
        <v>-9520</v>
      </c>
      <c r="I91" s="316">
        <f>('BS 2023'!I27*0.2)</f>
        <v>-9280</v>
      </c>
      <c r="J91" s="316">
        <f>('BS 2023'!J27*0.2)</f>
        <v>-9040</v>
      </c>
      <c r="K91" s="316">
        <f>('BS 2023'!K27*0.2)</f>
        <v>-8800</v>
      </c>
      <c r="L91" s="316">
        <f>('BS 2023'!L27*0.2)</f>
        <v>-8560</v>
      </c>
      <c r="M91" s="316">
        <f>('BS 2023'!M27*0.2)</f>
        <v>-8320</v>
      </c>
      <c r="N91" s="316">
        <f>('BS 2023'!N27*0.2)</f>
        <v>-8080</v>
      </c>
      <c r="O91" s="316">
        <f>('BS 2023'!O27*0.2)</f>
        <v>-7840</v>
      </c>
      <c r="P91" s="316">
        <f>('BS 2023'!P27*0.2)</f>
        <v>-7600</v>
      </c>
      <c r="Q91" s="316">
        <f>('BS 2023'!Q27*0.2)</f>
        <v>-7360</v>
      </c>
      <c r="R91" s="316">
        <f>('BS 2023'!R27*0.2)</f>
        <v>-7120</v>
      </c>
      <c r="S91" s="316">
        <f>('BS 2023'!S27*0.2)</f>
        <v>-6880</v>
      </c>
      <c r="T91" s="316">
        <f>('BS 2023'!T27*0.2)</f>
        <v>-6640</v>
      </c>
      <c r="U91" s="316">
        <f t="shared" si="2"/>
        <v>-104160</v>
      </c>
    </row>
    <row r="92" spans="1:21" s="100" customFormat="1" ht="25.05" customHeight="1" x14ac:dyDescent="0.3">
      <c r="A92" s="98"/>
      <c r="B92" s="98"/>
      <c r="C92" s="127" t="s">
        <v>10</v>
      </c>
      <c r="D92" s="98"/>
      <c r="E92" s="98"/>
      <c r="F92" s="316">
        <f>F46+F47+F67+F87</f>
        <v>40335</v>
      </c>
      <c r="G92" s="316">
        <f t="shared" ref="G92:T92" si="14">G46+G47+G67+G87</f>
        <v>40910</v>
      </c>
      <c r="H92" s="316">
        <f t="shared" si="14"/>
        <v>68840</v>
      </c>
      <c r="I92" s="316">
        <f t="shared" si="14"/>
        <v>68840</v>
      </c>
      <c r="J92" s="316">
        <f t="shared" si="14"/>
        <v>68840</v>
      </c>
      <c r="K92" s="316">
        <f t="shared" si="14"/>
        <v>68840</v>
      </c>
      <c r="L92" s="316">
        <f t="shared" si="14"/>
        <v>68840</v>
      </c>
      <c r="M92" s="316">
        <f t="shared" si="14"/>
        <v>68840</v>
      </c>
      <c r="N92" s="316">
        <f t="shared" si="14"/>
        <v>71605</v>
      </c>
      <c r="O92" s="316">
        <f t="shared" si="14"/>
        <v>71605</v>
      </c>
      <c r="P92" s="316">
        <f t="shared" si="14"/>
        <v>71605</v>
      </c>
      <c r="Q92" s="316">
        <f t="shared" si="14"/>
        <v>71605</v>
      </c>
      <c r="R92" s="316">
        <f t="shared" si="14"/>
        <v>71605</v>
      </c>
      <c r="S92" s="316">
        <f t="shared" si="14"/>
        <v>71970</v>
      </c>
      <c r="T92" s="316">
        <f t="shared" si="14"/>
        <v>75170</v>
      </c>
      <c r="U92" s="316">
        <f t="shared" si="2"/>
        <v>780705</v>
      </c>
    </row>
    <row r="93" spans="1:21" s="100" customFormat="1" ht="25.05" customHeight="1" x14ac:dyDescent="0.3">
      <c r="A93" s="98"/>
      <c r="B93" s="98"/>
      <c r="C93" s="128" t="s">
        <v>11</v>
      </c>
      <c r="D93" s="98"/>
      <c r="E93" s="98"/>
      <c r="F93" s="316">
        <f>(F92*0.2)*-1</f>
        <v>-8067</v>
      </c>
      <c r="G93" s="316">
        <f t="shared" ref="G93:T93" si="15">(G92*0.2)*-1</f>
        <v>-8182</v>
      </c>
      <c r="H93" s="316">
        <f t="shared" si="15"/>
        <v>-13768</v>
      </c>
      <c r="I93" s="316">
        <f t="shared" si="15"/>
        <v>-13768</v>
      </c>
      <c r="J93" s="316">
        <f t="shared" si="15"/>
        <v>-13768</v>
      </c>
      <c r="K93" s="316">
        <f t="shared" si="15"/>
        <v>-13768</v>
      </c>
      <c r="L93" s="316">
        <f t="shared" si="15"/>
        <v>-13768</v>
      </c>
      <c r="M93" s="316">
        <f t="shared" si="15"/>
        <v>-13768</v>
      </c>
      <c r="N93" s="316">
        <f t="shared" si="15"/>
        <v>-14321</v>
      </c>
      <c r="O93" s="316">
        <f t="shared" si="15"/>
        <v>-14321</v>
      </c>
      <c r="P93" s="316">
        <f t="shared" si="15"/>
        <v>-14321</v>
      </c>
      <c r="Q93" s="316">
        <f t="shared" si="15"/>
        <v>-14321</v>
      </c>
      <c r="R93" s="316">
        <f t="shared" si="15"/>
        <v>-14321</v>
      </c>
      <c r="S93" s="316">
        <f t="shared" si="15"/>
        <v>-14394</v>
      </c>
      <c r="T93" s="316">
        <f t="shared" si="15"/>
        <v>-15034</v>
      </c>
      <c r="U93" s="316">
        <f t="shared" si="2"/>
        <v>-156141</v>
      </c>
    </row>
    <row r="94" spans="1:21" s="100" customFormat="1" ht="14.4" customHeight="1" x14ac:dyDescent="0.3">
      <c r="A94" s="155"/>
      <c r="B94" s="155"/>
      <c r="C94" s="156" t="s">
        <v>12</v>
      </c>
      <c r="D94" s="155"/>
      <c r="E94" s="155"/>
      <c r="F94" s="272">
        <f>F92+F93</f>
        <v>32268</v>
      </c>
      <c r="G94" s="272">
        <f>G92+G93</f>
        <v>32728</v>
      </c>
      <c r="H94" s="272">
        <f t="shared" ref="H94:T94" si="16">H92+H93</f>
        <v>55072</v>
      </c>
      <c r="I94" s="272">
        <f t="shared" si="16"/>
        <v>55072</v>
      </c>
      <c r="J94" s="272">
        <f t="shared" si="16"/>
        <v>55072</v>
      </c>
      <c r="K94" s="272">
        <f t="shared" si="16"/>
        <v>55072</v>
      </c>
      <c r="L94" s="272">
        <f t="shared" si="16"/>
        <v>55072</v>
      </c>
      <c r="M94" s="272">
        <f t="shared" si="16"/>
        <v>55072</v>
      </c>
      <c r="N94" s="272">
        <f t="shared" si="16"/>
        <v>57284</v>
      </c>
      <c r="O94" s="272">
        <f t="shared" si="16"/>
        <v>57284</v>
      </c>
      <c r="P94" s="272">
        <f t="shared" si="16"/>
        <v>57284</v>
      </c>
      <c r="Q94" s="272">
        <f t="shared" si="16"/>
        <v>57284</v>
      </c>
      <c r="R94" s="272">
        <f t="shared" si="16"/>
        <v>57284</v>
      </c>
      <c r="S94" s="272">
        <f t="shared" si="16"/>
        <v>57576</v>
      </c>
      <c r="T94" s="272">
        <f t="shared" si="16"/>
        <v>60136</v>
      </c>
      <c r="U94" s="273">
        <f t="shared" si="2"/>
        <v>624564</v>
      </c>
    </row>
    <row r="95" spans="1:21" x14ac:dyDescent="0.3">
      <c r="F95"/>
    </row>
    <row r="96" spans="1:21" x14ac:dyDescent="0.3">
      <c r="F96"/>
    </row>
    <row r="97" spans="6:7" x14ac:dyDescent="0.3">
      <c r="F97"/>
    </row>
    <row r="98" spans="6:7" x14ac:dyDescent="0.3">
      <c r="F98"/>
    </row>
    <row r="99" spans="6:7" x14ac:dyDescent="0.3">
      <c r="F99"/>
    </row>
    <row r="100" spans="6:7" x14ac:dyDescent="0.3">
      <c r="F100"/>
    </row>
    <row r="101" spans="6:7" x14ac:dyDescent="0.3">
      <c r="F101"/>
    </row>
    <row r="102" spans="6:7" x14ac:dyDescent="0.3">
      <c r="F102"/>
    </row>
    <row r="103" spans="6:7" x14ac:dyDescent="0.3">
      <c r="F103"/>
    </row>
    <row r="104" spans="6:7" x14ac:dyDescent="0.3">
      <c r="F104"/>
    </row>
    <row r="105" spans="6:7" x14ac:dyDescent="0.3">
      <c r="F105"/>
    </row>
    <row r="106" spans="6:7" x14ac:dyDescent="0.3">
      <c r="F106"/>
    </row>
    <row r="107" spans="6:7" x14ac:dyDescent="0.3">
      <c r="F107"/>
    </row>
    <row r="108" spans="6:7" x14ac:dyDescent="0.3">
      <c r="F108"/>
      <c r="G108" s="1"/>
    </row>
    <row r="109" spans="6:7" x14ac:dyDescent="0.3">
      <c r="F109"/>
    </row>
    <row r="110" spans="6:7" x14ac:dyDescent="0.3">
      <c r="F110"/>
    </row>
    <row r="111" spans="6:7" x14ac:dyDescent="0.3">
      <c r="F111"/>
    </row>
    <row r="112" spans="6:7" x14ac:dyDescent="0.3">
      <c r="F112"/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5A0F-C2A6-4DF8-816A-CC39E2F00761}">
  <sheetPr codeName="Sheet22"/>
  <dimension ref="A2:V88"/>
  <sheetViews>
    <sheetView showGridLines="0" topLeftCell="A34" workbookViewId="0">
      <selection activeCell="G93" sqref="G93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5" max="15" width="9.88671875" customWidth="1"/>
    <col min="19" max="19" width="9.5546875" customWidth="1"/>
    <col min="22" max="22" width="9.88671875" bestFit="1" customWidth="1"/>
  </cols>
  <sheetData>
    <row r="2" spans="1:22" ht="18" x14ac:dyDescent="0.35">
      <c r="A2" s="120" t="s">
        <v>149</v>
      </c>
      <c r="C2" s="119"/>
      <c r="D2" s="9"/>
    </row>
    <row r="3" spans="1:22" x14ac:dyDescent="0.3">
      <c r="A3" s="118" t="s">
        <v>150</v>
      </c>
      <c r="C3" s="13"/>
    </row>
    <row r="4" spans="1:22" x14ac:dyDescent="0.3">
      <c r="A4" s="118" t="s">
        <v>151</v>
      </c>
      <c r="C4" s="13"/>
    </row>
    <row r="6" spans="1:22" x14ac:dyDescent="0.3">
      <c r="B6" s="13" t="s">
        <v>199</v>
      </c>
    </row>
    <row r="7" spans="1:22" x14ac:dyDescent="0.3">
      <c r="A7" s="130"/>
      <c r="B7" s="162" t="s">
        <v>63</v>
      </c>
      <c r="C7" s="135"/>
      <c r="D7" s="135"/>
      <c r="E7" s="135"/>
      <c r="F7" s="135"/>
      <c r="G7" s="164">
        <v>44927</v>
      </c>
      <c r="H7" s="164">
        <v>44958</v>
      </c>
      <c r="I7" s="164">
        <v>44986</v>
      </c>
      <c r="J7" s="164">
        <v>45017</v>
      </c>
      <c r="K7" s="164">
        <v>45047</v>
      </c>
      <c r="L7" s="164">
        <v>45078</v>
      </c>
      <c r="M7" s="164">
        <v>45108</v>
      </c>
      <c r="N7" s="164">
        <v>45139</v>
      </c>
      <c r="O7" s="164">
        <v>45170</v>
      </c>
      <c r="P7" s="164">
        <v>45200</v>
      </c>
      <c r="Q7" s="164">
        <v>45231</v>
      </c>
      <c r="R7" s="164">
        <v>45261</v>
      </c>
      <c r="S7" s="164">
        <v>45292</v>
      </c>
      <c r="T7" s="164">
        <v>45323</v>
      </c>
      <c r="U7" s="164">
        <v>45352</v>
      </c>
      <c r="V7" s="164" t="s">
        <v>70</v>
      </c>
    </row>
    <row r="8" spans="1:22" x14ac:dyDescent="0.3"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3">
      <c r="B9" s="13" t="s">
        <v>149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x14ac:dyDescent="0.3">
      <c r="A10" s="135"/>
      <c r="B10" s="162" t="s">
        <v>152</v>
      </c>
      <c r="C10" s="135"/>
      <c r="D10" s="135"/>
      <c r="E10" s="135"/>
      <c r="F10" s="135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</row>
    <row r="11" spans="1:22" x14ac:dyDescent="0.3">
      <c r="B11" s="317" t="s">
        <v>37</v>
      </c>
      <c r="C11" s="318"/>
      <c r="D11" s="318"/>
      <c r="E11" s="318"/>
      <c r="F11" s="318"/>
      <c r="G11" s="319">
        <f>SUM(G12:G44)</f>
        <v>53685</v>
      </c>
      <c r="H11" s="319">
        <f t="shared" ref="H11:U11" si="0">SUM(H12:H44)</f>
        <v>54260</v>
      </c>
      <c r="I11" s="319">
        <f t="shared" si="0"/>
        <v>82190</v>
      </c>
      <c r="J11" s="319">
        <f t="shared" si="0"/>
        <v>82190</v>
      </c>
      <c r="K11" s="319">
        <f t="shared" si="0"/>
        <v>82190</v>
      </c>
      <c r="L11" s="319">
        <f t="shared" si="0"/>
        <v>82190</v>
      </c>
      <c r="M11" s="319">
        <f t="shared" si="0"/>
        <v>82190</v>
      </c>
      <c r="N11" s="319">
        <f t="shared" si="0"/>
        <v>82190</v>
      </c>
      <c r="O11" s="319">
        <f t="shared" si="0"/>
        <v>84955</v>
      </c>
      <c r="P11" s="319">
        <f t="shared" si="0"/>
        <v>84955</v>
      </c>
      <c r="Q11" s="319">
        <f t="shared" si="0"/>
        <v>84955</v>
      </c>
      <c r="R11" s="319">
        <f t="shared" si="0"/>
        <v>84955</v>
      </c>
      <c r="S11" s="319">
        <f t="shared" si="0"/>
        <v>84955</v>
      </c>
      <c r="T11" s="319">
        <f t="shared" si="0"/>
        <v>85320</v>
      </c>
      <c r="U11" s="319">
        <f t="shared" si="0"/>
        <v>88520</v>
      </c>
      <c r="V11" s="319">
        <f>SUM(G11:R11)</f>
        <v>940905</v>
      </c>
    </row>
    <row r="12" spans="1:22" x14ac:dyDescent="0.3">
      <c r="B12" s="320" t="str">
        <f>'IS 2023'!C12</f>
        <v>Equipment 1</v>
      </c>
      <c r="C12" s="318"/>
      <c r="D12" s="318"/>
      <c r="E12" s="318"/>
      <c r="F12" s="318"/>
      <c r="G12" s="319">
        <f>'IS 2023'!F12</f>
        <v>1040</v>
      </c>
      <c r="H12" s="319">
        <f>'IS 2023'!G12</f>
        <v>1040</v>
      </c>
      <c r="I12" s="319">
        <f>'IS 2023'!H12</f>
        <v>1080</v>
      </c>
      <c r="J12" s="319">
        <f>'IS 2023'!I12</f>
        <v>1080</v>
      </c>
      <c r="K12" s="319">
        <f>'IS 2023'!J12</f>
        <v>1080</v>
      </c>
      <c r="L12" s="319">
        <f>'IS 2023'!K12</f>
        <v>1080</v>
      </c>
      <c r="M12" s="319">
        <f>'IS 2023'!L12</f>
        <v>1080</v>
      </c>
      <c r="N12" s="319">
        <f>'IS 2023'!M12</f>
        <v>1080</v>
      </c>
      <c r="O12" s="319">
        <f>'IS 2023'!N12</f>
        <v>1120</v>
      </c>
      <c r="P12" s="319">
        <f>'IS 2023'!O12</f>
        <v>1120</v>
      </c>
      <c r="Q12" s="319">
        <f>'IS 2023'!P12</f>
        <v>1120</v>
      </c>
      <c r="R12" s="319">
        <f>'IS 2023'!Q12</f>
        <v>1120</v>
      </c>
      <c r="S12" s="319">
        <f>'IS 2023'!R12</f>
        <v>1120</v>
      </c>
      <c r="T12" s="319">
        <f>'IS 2023'!S12</f>
        <v>1160</v>
      </c>
      <c r="U12" s="319">
        <f>'IS 2023'!T12</f>
        <v>1200</v>
      </c>
      <c r="V12" s="321"/>
    </row>
    <row r="13" spans="1:22" x14ac:dyDescent="0.3">
      <c r="B13" s="320" t="str">
        <f>'IS 2023'!C13</f>
        <v>Equipment 2</v>
      </c>
      <c r="C13" s="318"/>
      <c r="D13" s="318"/>
      <c r="E13" s="318"/>
      <c r="F13" s="318"/>
      <c r="G13" s="319">
        <f>'IS 2023'!F13</f>
        <v>1215</v>
      </c>
      <c r="H13" s="319">
        <f>'IS 2023'!G13</f>
        <v>1215</v>
      </c>
      <c r="I13" s="319">
        <f>'IS 2023'!H13</f>
        <v>1125</v>
      </c>
      <c r="J13" s="319">
        <f>'IS 2023'!I13</f>
        <v>1125</v>
      </c>
      <c r="K13" s="319">
        <f>'IS 2023'!J13</f>
        <v>1125</v>
      </c>
      <c r="L13" s="319">
        <f>'IS 2023'!K13</f>
        <v>1125</v>
      </c>
      <c r="M13" s="319">
        <f>'IS 2023'!L13</f>
        <v>1125</v>
      </c>
      <c r="N13" s="319">
        <f>'IS 2023'!M13</f>
        <v>1125</v>
      </c>
      <c r="O13" s="319">
        <f>'IS 2023'!N13</f>
        <v>1170</v>
      </c>
      <c r="P13" s="319">
        <f>'IS 2023'!O13</f>
        <v>1170</v>
      </c>
      <c r="Q13" s="319">
        <f>'IS 2023'!P13</f>
        <v>1170</v>
      </c>
      <c r="R13" s="319">
        <f>'IS 2023'!Q13</f>
        <v>1170</v>
      </c>
      <c r="S13" s="319">
        <f>'IS 2023'!R13</f>
        <v>1170</v>
      </c>
      <c r="T13" s="319">
        <f>'IS 2023'!S13</f>
        <v>1215</v>
      </c>
      <c r="U13" s="319">
        <f>'IS 2023'!T13</f>
        <v>1440</v>
      </c>
      <c r="V13" s="321"/>
    </row>
    <row r="14" spans="1:22" x14ac:dyDescent="0.3">
      <c r="B14" s="320" t="str">
        <f>'IS 2023'!C14</f>
        <v>Equipment 3</v>
      </c>
      <c r="C14" s="318"/>
      <c r="D14" s="318"/>
      <c r="E14" s="318"/>
      <c r="F14" s="318"/>
      <c r="G14" s="319">
        <f>'IS 2023'!F14</f>
        <v>1260</v>
      </c>
      <c r="H14" s="319">
        <f>'IS 2023'!G14</f>
        <v>1260</v>
      </c>
      <c r="I14" s="319">
        <f>'IS 2023'!H14</f>
        <v>1260</v>
      </c>
      <c r="J14" s="319">
        <f>'IS 2023'!I14</f>
        <v>1260</v>
      </c>
      <c r="K14" s="319">
        <f>'IS 2023'!J14</f>
        <v>1260</v>
      </c>
      <c r="L14" s="319">
        <f>'IS 2023'!K14</f>
        <v>1260</v>
      </c>
      <c r="M14" s="319">
        <f>'IS 2023'!L14</f>
        <v>1260</v>
      </c>
      <c r="N14" s="319">
        <f>'IS 2023'!M14</f>
        <v>1260</v>
      </c>
      <c r="O14" s="319">
        <f>'IS 2023'!N14</f>
        <v>1305</v>
      </c>
      <c r="P14" s="319">
        <f>'IS 2023'!O14</f>
        <v>1305</v>
      </c>
      <c r="Q14" s="319">
        <f>'IS 2023'!P14</f>
        <v>1305</v>
      </c>
      <c r="R14" s="319">
        <f>'IS 2023'!Q14</f>
        <v>1305</v>
      </c>
      <c r="S14" s="319">
        <f>'IS 2023'!R14</f>
        <v>1305</v>
      </c>
      <c r="T14" s="319">
        <f>'IS 2023'!S14</f>
        <v>1305</v>
      </c>
      <c r="U14" s="319">
        <f>'IS 2023'!T14</f>
        <v>1305</v>
      </c>
      <c r="V14" s="321"/>
    </row>
    <row r="15" spans="1:22" x14ac:dyDescent="0.3">
      <c r="B15" s="320" t="str">
        <f>'IS 2023'!C15</f>
        <v>Equipment 4</v>
      </c>
      <c r="C15" s="318"/>
      <c r="D15" s="318"/>
      <c r="E15" s="318"/>
      <c r="F15" s="318"/>
      <c r="G15" s="319">
        <f>'IS 2023'!F15</f>
        <v>1595</v>
      </c>
      <c r="H15" s="319">
        <f>'IS 2023'!G15</f>
        <v>1595</v>
      </c>
      <c r="I15" s="319">
        <f>'IS 2023'!H15</f>
        <v>1540</v>
      </c>
      <c r="J15" s="319">
        <f>'IS 2023'!I15</f>
        <v>1540</v>
      </c>
      <c r="K15" s="319">
        <f>'IS 2023'!J15</f>
        <v>1540</v>
      </c>
      <c r="L15" s="319">
        <f>'IS 2023'!K15</f>
        <v>1540</v>
      </c>
      <c r="M15" s="319">
        <f>'IS 2023'!L15</f>
        <v>1540</v>
      </c>
      <c r="N15" s="319">
        <f>'IS 2023'!M15</f>
        <v>1540</v>
      </c>
      <c r="O15" s="319">
        <f>'IS 2023'!N15</f>
        <v>1595</v>
      </c>
      <c r="P15" s="319">
        <f>'IS 2023'!O15</f>
        <v>1595</v>
      </c>
      <c r="Q15" s="319">
        <f>'IS 2023'!P15</f>
        <v>1595</v>
      </c>
      <c r="R15" s="319">
        <f>'IS 2023'!Q15</f>
        <v>1595</v>
      </c>
      <c r="S15" s="319">
        <f>'IS 2023'!R15</f>
        <v>1595</v>
      </c>
      <c r="T15" s="319">
        <f>'IS 2023'!S15</f>
        <v>1650</v>
      </c>
      <c r="U15" s="319">
        <f>'IS 2023'!T15</f>
        <v>1650</v>
      </c>
      <c r="V15" s="321"/>
    </row>
    <row r="16" spans="1:22" x14ac:dyDescent="0.3">
      <c r="B16" s="320" t="str">
        <f>'IS 2023'!C16</f>
        <v>Equipment 5</v>
      </c>
      <c r="C16" s="318"/>
      <c r="D16" s="318"/>
      <c r="E16" s="318"/>
      <c r="F16" s="318"/>
      <c r="G16" s="319">
        <f>'IS 2023'!F16</f>
        <v>1045</v>
      </c>
      <c r="H16" s="319">
        <f>'IS 2023'!G16</f>
        <v>1100</v>
      </c>
      <c r="I16" s="319">
        <f>'IS 2023'!H16</f>
        <v>1595</v>
      </c>
      <c r="J16" s="319">
        <f>'IS 2023'!I16</f>
        <v>1595</v>
      </c>
      <c r="K16" s="319">
        <f>'IS 2023'!J16</f>
        <v>1595</v>
      </c>
      <c r="L16" s="319">
        <f>'IS 2023'!K16</f>
        <v>1595</v>
      </c>
      <c r="M16" s="319">
        <f>'IS 2023'!L16</f>
        <v>1595</v>
      </c>
      <c r="N16" s="319">
        <f>'IS 2023'!M16</f>
        <v>1595</v>
      </c>
      <c r="O16" s="319">
        <f>'IS 2023'!N16</f>
        <v>1485</v>
      </c>
      <c r="P16" s="319">
        <f>'IS 2023'!O16</f>
        <v>1485</v>
      </c>
      <c r="Q16" s="319">
        <f>'IS 2023'!P16</f>
        <v>1485</v>
      </c>
      <c r="R16" s="319">
        <f>'IS 2023'!Q16</f>
        <v>1485</v>
      </c>
      <c r="S16" s="319">
        <f>'IS 2023'!R16</f>
        <v>1485</v>
      </c>
      <c r="T16" s="319">
        <f>'IS 2023'!S16</f>
        <v>1540</v>
      </c>
      <c r="U16" s="319">
        <f>'IS 2023'!T16</f>
        <v>1760</v>
      </c>
      <c r="V16" s="321"/>
    </row>
    <row r="17" spans="2:22" x14ac:dyDescent="0.3">
      <c r="B17" s="320" t="str">
        <f>'IS 2023'!C17</f>
        <v>Equipment 6</v>
      </c>
      <c r="C17" s="318"/>
      <c r="D17" s="318"/>
      <c r="E17" s="318"/>
      <c r="F17" s="318"/>
      <c r="G17" s="319">
        <f>'IS 2023'!F17</f>
        <v>1140</v>
      </c>
      <c r="H17" s="319">
        <f>'IS 2023'!G17</f>
        <v>1260</v>
      </c>
      <c r="I17" s="319">
        <f>'IS 2023'!H17</f>
        <v>1800</v>
      </c>
      <c r="J17" s="319">
        <f>'IS 2023'!I17</f>
        <v>1800</v>
      </c>
      <c r="K17" s="319">
        <f>'IS 2023'!J17</f>
        <v>1800</v>
      </c>
      <c r="L17" s="319">
        <f>'IS 2023'!K17</f>
        <v>1800</v>
      </c>
      <c r="M17" s="319">
        <f>'IS 2023'!L17</f>
        <v>1800</v>
      </c>
      <c r="N17" s="319">
        <f>'IS 2023'!M17</f>
        <v>1800</v>
      </c>
      <c r="O17" s="319">
        <f>'IS 2023'!N17</f>
        <v>1860</v>
      </c>
      <c r="P17" s="319">
        <f>'IS 2023'!O17</f>
        <v>1860</v>
      </c>
      <c r="Q17" s="319">
        <f>'IS 2023'!P17</f>
        <v>1860</v>
      </c>
      <c r="R17" s="319">
        <f>'IS 2023'!Q17</f>
        <v>1860</v>
      </c>
      <c r="S17" s="319">
        <f>'IS 2023'!R17</f>
        <v>1860</v>
      </c>
      <c r="T17" s="319">
        <f>'IS 2023'!S17</f>
        <v>1800</v>
      </c>
      <c r="U17" s="319">
        <f>'IS 2023'!T17</f>
        <v>1800</v>
      </c>
      <c r="V17" s="321"/>
    </row>
    <row r="18" spans="2:22" x14ac:dyDescent="0.3">
      <c r="B18" s="320" t="str">
        <f>'IS 2023'!C18</f>
        <v>Equipment 7</v>
      </c>
      <c r="C18" s="318"/>
      <c r="D18" s="318"/>
      <c r="E18" s="318"/>
      <c r="F18" s="318"/>
      <c r="G18" s="319">
        <f>'IS 2023'!F18</f>
        <v>990</v>
      </c>
      <c r="H18" s="319">
        <f>'IS 2023'!G18</f>
        <v>1100</v>
      </c>
      <c r="I18" s="319">
        <f>'IS 2023'!H18</f>
        <v>1705</v>
      </c>
      <c r="J18" s="319">
        <f>'IS 2023'!I18</f>
        <v>1705</v>
      </c>
      <c r="K18" s="319">
        <f>'IS 2023'!J18</f>
        <v>1705</v>
      </c>
      <c r="L18" s="319">
        <f>'IS 2023'!K18</f>
        <v>1705</v>
      </c>
      <c r="M18" s="319">
        <f>'IS 2023'!L18</f>
        <v>1705</v>
      </c>
      <c r="N18" s="319">
        <f>'IS 2023'!M18</f>
        <v>1705</v>
      </c>
      <c r="O18" s="319">
        <f>'IS 2023'!N18</f>
        <v>1595</v>
      </c>
      <c r="P18" s="319">
        <f>'IS 2023'!O18</f>
        <v>1595</v>
      </c>
      <c r="Q18" s="319">
        <f>'IS 2023'!P18</f>
        <v>1595</v>
      </c>
      <c r="R18" s="319">
        <f>'IS 2023'!Q18</f>
        <v>1595</v>
      </c>
      <c r="S18" s="319">
        <f>'IS 2023'!R18</f>
        <v>1595</v>
      </c>
      <c r="T18" s="319">
        <f>'IS 2023'!S18</f>
        <v>1595</v>
      </c>
      <c r="U18" s="319">
        <f>'IS 2023'!T18</f>
        <v>1595</v>
      </c>
      <c r="V18" s="321"/>
    </row>
    <row r="19" spans="2:22" x14ac:dyDescent="0.3">
      <c r="B19" s="320" t="str">
        <f>'IS 2023'!C19</f>
        <v>Equipment 8</v>
      </c>
      <c r="C19" s="318"/>
      <c r="D19" s="318"/>
      <c r="E19" s="318"/>
      <c r="F19" s="318"/>
      <c r="G19" s="319">
        <f>'IS 2023'!F19</f>
        <v>1235</v>
      </c>
      <c r="H19" s="319">
        <f>'IS 2023'!G19</f>
        <v>1235</v>
      </c>
      <c r="I19" s="319">
        <f>'IS 2023'!H19</f>
        <v>2080</v>
      </c>
      <c r="J19" s="319">
        <f>'IS 2023'!I19</f>
        <v>2080</v>
      </c>
      <c r="K19" s="319">
        <f>'IS 2023'!J19</f>
        <v>2080</v>
      </c>
      <c r="L19" s="319">
        <f>'IS 2023'!K19</f>
        <v>2080</v>
      </c>
      <c r="M19" s="319">
        <f>'IS 2023'!L19</f>
        <v>2080</v>
      </c>
      <c r="N19" s="319">
        <f>'IS 2023'!M19</f>
        <v>2080</v>
      </c>
      <c r="O19" s="319">
        <f>'IS 2023'!N19</f>
        <v>1820</v>
      </c>
      <c r="P19" s="319">
        <f>'IS 2023'!O19</f>
        <v>1820</v>
      </c>
      <c r="Q19" s="319">
        <f>'IS 2023'!P19</f>
        <v>1820</v>
      </c>
      <c r="R19" s="319">
        <f>'IS 2023'!Q19</f>
        <v>1820</v>
      </c>
      <c r="S19" s="319">
        <f>'IS 2023'!R19</f>
        <v>1820</v>
      </c>
      <c r="T19" s="319">
        <f>'IS 2023'!S19</f>
        <v>1950</v>
      </c>
      <c r="U19" s="319">
        <f>'IS 2023'!T19</f>
        <v>2080</v>
      </c>
      <c r="V19" s="321"/>
    </row>
    <row r="20" spans="2:22" x14ac:dyDescent="0.3">
      <c r="B20" s="320" t="str">
        <f>'IS 2023'!C20</f>
        <v>Equipment 9</v>
      </c>
      <c r="C20" s="318"/>
      <c r="D20" s="318"/>
      <c r="E20" s="318"/>
      <c r="F20" s="318"/>
      <c r="G20" s="319">
        <f>'IS 2023'!F20</f>
        <v>1400</v>
      </c>
      <c r="H20" s="319">
        <f>'IS 2023'!G20</f>
        <v>1400</v>
      </c>
      <c r="I20" s="319">
        <f>'IS 2023'!H20</f>
        <v>2310</v>
      </c>
      <c r="J20" s="319">
        <f>'IS 2023'!I20</f>
        <v>2310</v>
      </c>
      <c r="K20" s="319">
        <f>'IS 2023'!J20</f>
        <v>2310</v>
      </c>
      <c r="L20" s="319">
        <f>'IS 2023'!K20</f>
        <v>2310</v>
      </c>
      <c r="M20" s="319">
        <f>'IS 2023'!L20</f>
        <v>2310</v>
      </c>
      <c r="N20" s="319">
        <f>'IS 2023'!M20</f>
        <v>2310</v>
      </c>
      <c r="O20" s="319">
        <f>'IS 2023'!N20</f>
        <v>2380</v>
      </c>
      <c r="P20" s="319">
        <f>'IS 2023'!O20</f>
        <v>2380</v>
      </c>
      <c r="Q20" s="319">
        <f>'IS 2023'!P20</f>
        <v>2380</v>
      </c>
      <c r="R20" s="319">
        <f>'IS 2023'!Q20</f>
        <v>2380</v>
      </c>
      <c r="S20" s="319">
        <f>'IS 2023'!R20</f>
        <v>2380</v>
      </c>
      <c r="T20" s="319">
        <f>'IS 2023'!S20</f>
        <v>2380</v>
      </c>
      <c r="U20" s="319">
        <f>'IS 2023'!T20</f>
        <v>2380</v>
      </c>
      <c r="V20" s="321"/>
    </row>
    <row r="21" spans="2:22" x14ac:dyDescent="0.3">
      <c r="B21" s="320" t="str">
        <f>'IS 2023'!C21</f>
        <v>Equipment 10</v>
      </c>
      <c r="C21" s="318"/>
      <c r="D21" s="318"/>
      <c r="E21" s="318"/>
      <c r="F21" s="318"/>
      <c r="G21" s="319">
        <f>'IS 2023'!F21</f>
        <v>1400</v>
      </c>
      <c r="H21" s="319">
        <f>'IS 2023'!G21</f>
        <v>1400</v>
      </c>
      <c r="I21" s="319">
        <f>'IS 2023'!H21</f>
        <v>2380</v>
      </c>
      <c r="J21" s="319">
        <f>'IS 2023'!I21</f>
        <v>2380</v>
      </c>
      <c r="K21" s="319">
        <f>'IS 2023'!J21</f>
        <v>2380</v>
      </c>
      <c r="L21" s="319">
        <f>'IS 2023'!K21</f>
        <v>2380</v>
      </c>
      <c r="M21" s="319">
        <f>'IS 2023'!L21</f>
        <v>2380</v>
      </c>
      <c r="N21" s="319">
        <f>'IS 2023'!M21</f>
        <v>2380</v>
      </c>
      <c r="O21" s="319">
        <f>'IS 2023'!N21</f>
        <v>2450</v>
      </c>
      <c r="P21" s="319">
        <f>'IS 2023'!O21</f>
        <v>2450</v>
      </c>
      <c r="Q21" s="319">
        <f>'IS 2023'!P21</f>
        <v>2450</v>
      </c>
      <c r="R21" s="319">
        <f>'IS 2023'!Q21</f>
        <v>2450</v>
      </c>
      <c r="S21" s="319">
        <f>'IS 2023'!R21</f>
        <v>2450</v>
      </c>
      <c r="T21" s="319">
        <f>'IS 2023'!S21</f>
        <v>2450</v>
      </c>
      <c r="U21" s="319">
        <f>'IS 2023'!T21</f>
        <v>2450</v>
      </c>
      <c r="V21" s="321"/>
    </row>
    <row r="22" spans="2:22" x14ac:dyDescent="0.3">
      <c r="B22" s="320" t="str">
        <f>'IS 2023'!C22</f>
        <v>Equipment 11</v>
      </c>
      <c r="C22" s="318"/>
      <c r="D22" s="318"/>
      <c r="E22" s="318"/>
      <c r="F22" s="318"/>
      <c r="G22" s="319">
        <f>'IS 2023'!F22</f>
        <v>1615</v>
      </c>
      <c r="H22" s="319">
        <f>'IS 2023'!G22</f>
        <v>1785</v>
      </c>
      <c r="I22" s="319">
        <f>'IS 2023'!H22</f>
        <v>2635</v>
      </c>
      <c r="J22" s="319">
        <f>'IS 2023'!I22</f>
        <v>2635</v>
      </c>
      <c r="K22" s="319">
        <f>'IS 2023'!J22</f>
        <v>2635</v>
      </c>
      <c r="L22" s="319">
        <f>'IS 2023'!K22</f>
        <v>2635</v>
      </c>
      <c r="M22" s="319">
        <f>'IS 2023'!L22</f>
        <v>2635</v>
      </c>
      <c r="N22" s="319">
        <f>'IS 2023'!M22</f>
        <v>2635</v>
      </c>
      <c r="O22" s="319">
        <f>'IS 2023'!N22</f>
        <v>2635</v>
      </c>
      <c r="P22" s="319">
        <f>'IS 2023'!O22</f>
        <v>2635</v>
      </c>
      <c r="Q22" s="319">
        <f>'IS 2023'!P22</f>
        <v>2635</v>
      </c>
      <c r="R22" s="319">
        <f>'IS 2023'!Q22</f>
        <v>2635</v>
      </c>
      <c r="S22" s="319">
        <f>'IS 2023'!R22</f>
        <v>2635</v>
      </c>
      <c r="T22" s="319">
        <f>'IS 2023'!S22</f>
        <v>2635</v>
      </c>
      <c r="U22" s="319">
        <f>'IS 2023'!T22</f>
        <v>2635</v>
      </c>
      <c r="V22" s="321"/>
    </row>
    <row r="23" spans="2:22" x14ac:dyDescent="0.3">
      <c r="B23" s="320" t="str">
        <f>'IS 2023'!C23</f>
        <v>Equipment 12</v>
      </c>
      <c r="C23" s="318"/>
      <c r="D23" s="318"/>
      <c r="E23" s="318"/>
      <c r="F23" s="318"/>
      <c r="G23" s="319">
        <f>'IS 2023'!F23</f>
        <v>1530</v>
      </c>
      <c r="H23" s="319">
        <f>'IS 2023'!G23</f>
        <v>1700</v>
      </c>
      <c r="I23" s="319">
        <f>'IS 2023'!H23</f>
        <v>2295</v>
      </c>
      <c r="J23" s="319">
        <f>'IS 2023'!I23</f>
        <v>2295</v>
      </c>
      <c r="K23" s="319">
        <f>'IS 2023'!J23</f>
        <v>2295</v>
      </c>
      <c r="L23" s="319">
        <f>'IS 2023'!K23</f>
        <v>2295</v>
      </c>
      <c r="M23" s="319">
        <f>'IS 2023'!L23</f>
        <v>2295</v>
      </c>
      <c r="N23" s="319">
        <f>'IS 2023'!M23</f>
        <v>2295</v>
      </c>
      <c r="O23" s="319">
        <f>'IS 2023'!N23</f>
        <v>3060</v>
      </c>
      <c r="P23" s="319">
        <f>'IS 2023'!O23</f>
        <v>3060</v>
      </c>
      <c r="Q23" s="319">
        <f>'IS 2023'!P23</f>
        <v>3060</v>
      </c>
      <c r="R23" s="319">
        <f>'IS 2023'!Q23</f>
        <v>3060</v>
      </c>
      <c r="S23" s="319">
        <f>'IS 2023'!R23</f>
        <v>3060</v>
      </c>
      <c r="T23" s="319">
        <f>'IS 2023'!S23</f>
        <v>3060</v>
      </c>
      <c r="U23" s="319">
        <f>'IS 2023'!T23</f>
        <v>3400</v>
      </c>
      <c r="V23" s="321"/>
    </row>
    <row r="24" spans="2:22" x14ac:dyDescent="0.3">
      <c r="B24" s="320" t="str">
        <f>'IS 2023'!C24</f>
        <v>Equipment 13</v>
      </c>
      <c r="C24" s="318"/>
      <c r="D24" s="318"/>
      <c r="E24" s="318"/>
      <c r="F24" s="318"/>
      <c r="G24" s="319">
        <f>'IS 2023'!F24</f>
        <v>1710</v>
      </c>
      <c r="H24" s="319">
        <f>'IS 2023'!G24</f>
        <v>1710</v>
      </c>
      <c r="I24" s="319">
        <f>'IS 2023'!H24</f>
        <v>2610</v>
      </c>
      <c r="J24" s="319">
        <f>'IS 2023'!I24</f>
        <v>2610</v>
      </c>
      <c r="K24" s="319">
        <f>'IS 2023'!J24</f>
        <v>2610</v>
      </c>
      <c r="L24" s="319">
        <f>'IS 2023'!K24</f>
        <v>2610</v>
      </c>
      <c r="M24" s="319">
        <f>'IS 2023'!L24</f>
        <v>2610</v>
      </c>
      <c r="N24" s="319">
        <f>'IS 2023'!M24</f>
        <v>2610</v>
      </c>
      <c r="O24" s="319">
        <f>'IS 2023'!N24</f>
        <v>2610</v>
      </c>
      <c r="P24" s="319">
        <f>'IS 2023'!O24</f>
        <v>2610</v>
      </c>
      <c r="Q24" s="319">
        <f>'IS 2023'!P24</f>
        <v>2610</v>
      </c>
      <c r="R24" s="319">
        <f>'IS 2023'!Q24</f>
        <v>2610</v>
      </c>
      <c r="S24" s="319">
        <f>'IS 2023'!R24</f>
        <v>2610</v>
      </c>
      <c r="T24" s="319">
        <f>'IS 2023'!S24</f>
        <v>2430</v>
      </c>
      <c r="U24" s="319">
        <f>'IS 2023'!T24</f>
        <v>2610</v>
      </c>
      <c r="V24" s="321"/>
    </row>
    <row r="25" spans="2:22" x14ac:dyDescent="0.3">
      <c r="B25" s="320" t="str">
        <f>'IS 2023'!C25</f>
        <v>Equipment 14</v>
      </c>
      <c r="C25" s="318"/>
      <c r="D25" s="318"/>
      <c r="E25" s="318"/>
      <c r="F25" s="318"/>
      <c r="G25" s="319">
        <f>'IS 2023'!F25</f>
        <v>2500</v>
      </c>
      <c r="H25" s="319">
        <f>'IS 2023'!G25</f>
        <v>2500</v>
      </c>
      <c r="I25" s="319">
        <f>'IS 2023'!H25</f>
        <v>3500</v>
      </c>
      <c r="J25" s="319">
        <f>'IS 2023'!I25</f>
        <v>3500</v>
      </c>
      <c r="K25" s="319">
        <f>'IS 2023'!J25</f>
        <v>3500</v>
      </c>
      <c r="L25" s="319">
        <f>'IS 2023'!K25</f>
        <v>3500</v>
      </c>
      <c r="M25" s="319">
        <f>'IS 2023'!L25</f>
        <v>3500</v>
      </c>
      <c r="N25" s="319">
        <f>'IS 2023'!M25</f>
        <v>3500</v>
      </c>
      <c r="O25" s="319">
        <f>'IS 2023'!N25</f>
        <v>3750</v>
      </c>
      <c r="P25" s="319">
        <f>'IS 2023'!O25</f>
        <v>3750</v>
      </c>
      <c r="Q25" s="319">
        <f>'IS 2023'!P25</f>
        <v>3750</v>
      </c>
      <c r="R25" s="319">
        <f>'IS 2023'!Q25</f>
        <v>3750</v>
      </c>
      <c r="S25" s="319">
        <f>'IS 2023'!R25</f>
        <v>3750</v>
      </c>
      <c r="T25" s="319">
        <f>'IS 2023'!S25</f>
        <v>3875</v>
      </c>
      <c r="U25" s="319">
        <f>'IS 2023'!T25</f>
        <v>4125</v>
      </c>
      <c r="V25" s="321"/>
    </row>
    <row r="26" spans="2:22" x14ac:dyDescent="0.3">
      <c r="B26" s="320" t="str">
        <f>'IS 2023'!C26</f>
        <v>Equipment 15</v>
      </c>
      <c r="C26" s="318"/>
      <c r="D26" s="318"/>
      <c r="E26" s="318"/>
      <c r="F26" s="318"/>
      <c r="G26" s="319">
        <f>'IS 2023'!F26</f>
        <v>3375</v>
      </c>
      <c r="H26" s="319">
        <f>'IS 2023'!G26</f>
        <v>3150</v>
      </c>
      <c r="I26" s="319">
        <f>'IS 2023'!H26</f>
        <v>6750</v>
      </c>
      <c r="J26" s="319">
        <f>'IS 2023'!I26</f>
        <v>6750</v>
      </c>
      <c r="K26" s="319">
        <f>'IS 2023'!J26</f>
        <v>6750</v>
      </c>
      <c r="L26" s="319">
        <f>'IS 2023'!K26</f>
        <v>6750</v>
      </c>
      <c r="M26" s="319">
        <f>'IS 2023'!L26</f>
        <v>6750</v>
      </c>
      <c r="N26" s="319">
        <f>'IS 2023'!M26</f>
        <v>6750</v>
      </c>
      <c r="O26" s="319">
        <f>'IS 2023'!N26</f>
        <v>6975</v>
      </c>
      <c r="P26" s="319">
        <f>'IS 2023'!O26</f>
        <v>6975</v>
      </c>
      <c r="Q26" s="319">
        <f>'IS 2023'!P26</f>
        <v>6975</v>
      </c>
      <c r="R26" s="319">
        <f>'IS 2023'!Q26</f>
        <v>6975</v>
      </c>
      <c r="S26" s="319">
        <f>'IS 2023'!R26</f>
        <v>6975</v>
      </c>
      <c r="T26" s="319">
        <f>'IS 2023'!S26</f>
        <v>6975</v>
      </c>
      <c r="U26" s="319">
        <f>'IS 2023'!T26</f>
        <v>6975</v>
      </c>
      <c r="V26" s="321"/>
    </row>
    <row r="27" spans="2:22" x14ac:dyDescent="0.3">
      <c r="B27" s="320" t="str">
        <f>'IS 2023'!C27</f>
        <v>Equipment 16</v>
      </c>
      <c r="C27" s="318"/>
      <c r="D27" s="318"/>
      <c r="E27" s="318"/>
      <c r="F27" s="318"/>
      <c r="G27" s="319">
        <f>'IS 2023'!F27</f>
        <v>1040</v>
      </c>
      <c r="H27" s="319">
        <f>'IS 2023'!G27</f>
        <v>1040</v>
      </c>
      <c r="I27" s="319">
        <f>'IS 2023'!H27</f>
        <v>1080</v>
      </c>
      <c r="J27" s="319">
        <f>'IS 2023'!I27</f>
        <v>1080</v>
      </c>
      <c r="K27" s="319">
        <f>'IS 2023'!J27</f>
        <v>1080</v>
      </c>
      <c r="L27" s="319">
        <f>'IS 2023'!K27</f>
        <v>1080</v>
      </c>
      <c r="M27" s="319">
        <f>'IS 2023'!L27</f>
        <v>1080</v>
      </c>
      <c r="N27" s="319">
        <f>'IS 2023'!M27</f>
        <v>1080</v>
      </c>
      <c r="O27" s="319">
        <f>'IS 2023'!N27</f>
        <v>1120</v>
      </c>
      <c r="P27" s="319">
        <f>'IS 2023'!O27</f>
        <v>1120</v>
      </c>
      <c r="Q27" s="319">
        <f>'IS 2023'!P27</f>
        <v>1120</v>
      </c>
      <c r="R27" s="319">
        <f>'IS 2023'!Q27</f>
        <v>1120</v>
      </c>
      <c r="S27" s="319">
        <f>'IS 2023'!R27</f>
        <v>1120</v>
      </c>
      <c r="T27" s="319">
        <f>'IS 2023'!S27</f>
        <v>1160</v>
      </c>
      <c r="U27" s="319">
        <f>'IS 2023'!T27</f>
        <v>1200</v>
      </c>
      <c r="V27" s="321"/>
    </row>
    <row r="28" spans="2:22" x14ac:dyDescent="0.3">
      <c r="B28" s="320" t="str">
        <f>'IS 2023'!C28</f>
        <v>Equipment 17</v>
      </c>
      <c r="C28" s="318"/>
      <c r="D28" s="318"/>
      <c r="E28" s="318"/>
      <c r="F28" s="318"/>
      <c r="G28" s="319">
        <f>'IS 2023'!F28</f>
        <v>1215</v>
      </c>
      <c r="H28" s="319">
        <f>'IS 2023'!G28</f>
        <v>1215</v>
      </c>
      <c r="I28" s="319">
        <f>'IS 2023'!H28</f>
        <v>1125</v>
      </c>
      <c r="J28" s="319">
        <f>'IS 2023'!I28</f>
        <v>1125</v>
      </c>
      <c r="K28" s="319">
        <f>'IS 2023'!J28</f>
        <v>1125</v>
      </c>
      <c r="L28" s="319">
        <f>'IS 2023'!K28</f>
        <v>1125</v>
      </c>
      <c r="M28" s="319">
        <f>'IS 2023'!L28</f>
        <v>1125</v>
      </c>
      <c r="N28" s="319">
        <f>'IS 2023'!M28</f>
        <v>1125</v>
      </c>
      <c r="O28" s="319">
        <f>'IS 2023'!N28</f>
        <v>1170</v>
      </c>
      <c r="P28" s="319">
        <f>'IS 2023'!O28</f>
        <v>1170</v>
      </c>
      <c r="Q28" s="319">
        <f>'IS 2023'!P28</f>
        <v>1170</v>
      </c>
      <c r="R28" s="319">
        <f>'IS 2023'!Q28</f>
        <v>1170</v>
      </c>
      <c r="S28" s="319">
        <f>'IS 2023'!R28</f>
        <v>1170</v>
      </c>
      <c r="T28" s="319">
        <f>'IS 2023'!S28</f>
        <v>1215</v>
      </c>
      <c r="U28" s="319">
        <f>'IS 2023'!T28</f>
        <v>1440</v>
      </c>
      <c r="V28" s="321"/>
    </row>
    <row r="29" spans="2:22" x14ac:dyDescent="0.3">
      <c r="B29" s="320" t="str">
        <f>'IS 2023'!C29</f>
        <v>Equipment 18</v>
      </c>
      <c r="C29" s="318"/>
      <c r="D29" s="318"/>
      <c r="E29" s="318"/>
      <c r="F29" s="318"/>
      <c r="G29" s="319">
        <f>'IS 2023'!F29</f>
        <v>1260</v>
      </c>
      <c r="H29" s="319">
        <f>'IS 2023'!G29</f>
        <v>1260</v>
      </c>
      <c r="I29" s="319">
        <f>'IS 2023'!H29</f>
        <v>1260</v>
      </c>
      <c r="J29" s="319">
        <f>'IS 2023'!I29</f>
        <v>1260</v>
      </c>
      <c r="K29" s="319">
        <f>'IS 2023'!J29</f>
        <v>1260</v>
      </c>
      <c r="L29" s="319">
        <f>'IS 2023'!K29</f>
        <v>1260</v>
      </c>
      <c r="M29" s="319">
        <f>'IS 2023'!L29</f>
        <v>1260</v>
      </c>
      <c r="N29" s="319">
        <f>'IS 2023'!M29</f>
        <v>1260</v>
      </c>
      <c r="O29" s="319">
        <f>'IS 2023'!N29</f>
        <v>1305</v>
      </c>
      <c r="P29" s="319">
        <f>'IS 2023'!O29</f>
        <v>1305</v>
      </c>
      <c r="Q29" s="319">
        <f>'IS 2023'!P29</f>
        <v>1305</v>
      </c>
      <c r="R29" s="319">
        <f>'IS 2023'!Q29</f>
        <v>1305</v>
      </c>
      <c r="S29" s="319">
        <f>'IS 2023'!R29</f>
        <v>1305</v>
      </c>
      <c r="T29" s="319">
        <f>'IS 2023'!S29</f>
        <v>1305</v>
      </c>
      <c r="U29" s="319">
        <f>'IS 2023'!T29</f>
        <v>1305</v>
      </c>
      <c r="V29" s="321"/>
    </row>
    <row r="30" spans="2:22" x14ac:dyDescent="0.3">
      <c r="B30" s="320" t="str">
        <f>'IS 2023'!C30</f>
        <v>Equipment 19</v>
      </c>
      <c r="C30" s="318"/>
      <c r="D30" s="318"/>
      <c r="E30" s="318"/>
      <c r="F30" s="318"/>
      <c r="G30" s="319">
        <f>'IS 2023'!F30</f>
        <v>1595</v>
      </c>
      <c r="H30" s="319">
        <f>'IS 2023'!G30</f>
        <v>1595</v>
      </c>
      <c r="I30" s="319">
        <f>'IS 2023'!H30</f>
        <v>1540</v>
      </c>
      <c r="J30" s="319">
        <f>'IS 2023'!I30</f>
        <v>1540</v>
      </c>
      <c r="K30" s="319">
        <f>'IS 2023'!J30</f>
        <v>1540</v>
      </c>
      <c r="L30" s="319">
        <f>'IS 2023'!K30</f>
        <v>1540</v>
      </c>
      <c r="M30" s="319">
        <f>'IS 2023'!L30</f>
        <v>1540</v>
      </c>
      <c r="N30" s="319">
        <f>'IS 2023'!M30</f>
        <v>1540</v>
      </c>
      <c r="O30" s="319">
        <f>'IS 2023'!N30</f>
        <v>1595</v>
      </c>
      <c r="P30" s="319">
        <f>'IS 2023'!O30</f>
        <v>1595</v>
      </c>
      <c r="Q30" s="319">
        <f>'IS 2023'!P30</f>
        <v>1595</v>
      </c>
      <c r="R30" s="319">
        <f>'IS 2023'!Q30</f>
        <v>1595</v>
      </c>
      <c r="S30" s="319">
        <f>'IS 2023'!R30</f>
        <v>1595</v>
      </c>
      <c r="T30" s="319">
        <f>'IS 2023'!S30</f>
        <v>1650</v>
      </c>
      <c r="U30" s="319">
        <f>'IS 2023'!T30</f>
        <v>1650</v>
      </c>
      <c r="V30" s="321"/>
    </row>
    <row r="31" spans="2:22" x14ac:dyDescent="0.3">
      <c r="B31" s="320" t="str">
        <f>'IS 2023'!C31</f>
        <v>Equipment 20</v>
      </c>
      <c r="C31" s="318"/>
      <c r="D31" s="318"/>
      <c r="E31" s="318"/>
      <c r="F31" s="318"/>
      <c r="G31" s="319">
        <f>'IS 2023'!F31</f>
        <v>1045</v>
      </c>
      <c r="H31" s="319">
        <f>'IS 2023'!G31</f>
        <v>1100</v>
      </c>
      <c r="I31" s="319">
        <f>'IS 2023'!H31</f>
        <v>1595</v>
      </c>
      <c r="J31" s="319">
        <f>'IS 2023'!I31</f>
        <v>1595</v>
      </c>
      <c r="K31" s="319">
        <f>'IS 2023'!J31</f>
        <v>1595</v>
      </c>
      <c r="L31" s="319">
        <f>'IS 2023'!K31</f>
        <v>1595</v>
      </c>
      <c r="M31" s="319">
        <f>'IS 2023'!L31</f>
        <v>1595</v>
      </c>
      <c r="N31" s="319">
        <f>'IS 2023'!M31</f>
        <v>1595</v>
      </c>
      <c r="O31" s="319">
        <f>'IS 2023'!N31</f>
        <v>1485</v>
      </c>
      <c r="P31" s="319">
        <f>'IS 2023'!O31</f>
        <v>1485</v>
      </c>
      <c r="Q31" s="319">
        <f>'IS 2023'!P31</f>
        <v>1485</v>
      </c>
      <c r="R31" s="319">
        <f>'IS 2023'!Q31</f>
        <v>1485</v>
      </c>
      <c r="S31" s="319">
        <f>'IS 2023'!R31</f>
        <v>1485</v>
      </c>
      <c r="T31" s="319">
        <f>'IS 2023'!S31</f>
        <v>1540</v>
      </c>
      <c r="U31" s="319">
        <f>'IS 2023'!T31</f>
        <v>1760</v>
      </c>
      <c r="V31" s="321"/>
    </row>
    <row r="32" spans="2:22" x14ac:dyDescent="0.3">
      <c r="B32" s="320" t="str">
        <f>'IS 2023'!C32</f>
        <v>Equipment 21</v>
      </c>
      <c r="C32" s="318"/>
      <c r="D32" s="318"/>
      <c r="E32" s="318"/>
      <c r="F32" s="318"/>
      <c r="G32" s="319">
        <f>'IS 2023'!F32</f>
        <v>1140</v>
      </c>
      <c r="H32" s="319">
        <f>'IS 2023'!G32</f>
        <v>1260</v>
      </c>
      <c r="I32" s="319">
        <f>'IS 2023'!H32</f>
        <v>1800</v>
      </c>
      <c r="J32" s="319">
        <f>'IS 2023'!I32</f>
        <v>1800</v>
      </c>
      <c r="K32" s="319">
        <f>'IS 2023'!J32</f>
        <v>1800</v>
      </c>
      <c r="L32" s="319">
        <f>'IS 2023'!K32</f>
        <v>1800</v>
      </c>
      <c r="M32" s="319">
        <f>'IS 2023'!L32</f>
        <v>1800</v>
      </c>
      <c r="N32" s="319">
        <f>'IS 2023'!M32</f>
        <v>1800</v>
      </c>
      <c r="O32" s="319">
        <f>'IS 2023'!N32</f>
        <v>1860</v>
      </c>
      <c r="P32" s="319">
        <f>'IS 2023'!O32</f>
        <v>1860</v>
      </c>
      <c r="Q32" s="319">
        <f>'IS 2023'!P32</f>
        <v>1860</v>
      </c>
      <c r="R32" s="319">
        <f>'IS 2023'!Q32</f>
        <v>1860</v>
      </c>
      <c r="S32" s="319">
        <f>'IS 2023'!R32</f>
        <v>1860</v>
      </c>
      <c r="T32" s="319">
        <f>'IS 2023'!S32</f>
        <v>1800</v>
      </c>
      <c r="U32" s="319">
        <f>'IS 2023'!T32</f>
        <v>1800</v>
      </c>
      <c r="V32" s="321"/>
    </row>
    <row r="33" spans="2:22" x14ac:dyDescent="0.3">
      <c r="B33" s="320" t="str">
        <f>'IS 2023'!C33</f>
        <v>Equipment 22</v>
      </c>
      <c r="C33" s="318"/>
      <c r="D33" s="318"/>
      <c r="E33" s="318"/>
      <c r="F33" s="318"/>
      <c r="G33" s="319">
        <f>'IS 2023'!F33</f>
        <v>990</v>
      </c>
      <c r="H33" s="319">
        <f>'IS 2023'!G33</f>
        <v>1100</v>
      </c>
      <c r="I33" s="319">
        <f>'IS 2023'!H33</f>
        <v>1705</v>
      </c>
      <c r="J33" s="319">
        <f>'IS 2023'!I33</f>
        <v>1705</v>
      </c>
      <c r="K33" s="319">
        <f>'IS 2023'!J33</f>
        <v>1705</v>
      </c>
      <c r="L33" s="319">
        <f>'IS 2023'!K33</f>
        <v>1705</v>
      </c>
      <c r="M33" s="319">
        <f>'IS 2023'!L33</f>
        <v>1705</v>
      </c>
      <c r="N33" s="319">
        <f>'IS 2023'!M33</f>
        <v>1705</v>
      </c>
      <c r="O33" s="319">
        <f>'IS 2023'!N33</f>
        <v>1595</v>
      </c>
      <c r="P33" s="319">
        <f>'IS 2023'!O33</f>
        <v>1595</v>
      </c>
      <c r="Q33" s="319">
        <f>'IS 2023'!P33</f>
        <v>1595</v>
      </c>
      <c r="R33" s="319">
        <f>'IS 2023'!Q33</f>
        <v>1595</v>
      </c>
      <c r="S33" s="319">
        <f>'IS 2023'!R33</f>
        <v>1595</v>
      </c>
      <c r="T33" s="319">
        <f>'IS 2023'!S33</f>
        <v>1595</v>
      </c>
      <c r="U33" s="319">
        <f>'IS 2023'!T33</f>
        <v>1595</v>
      </c>
      <c r="V33" s="321"/>
    </row>
    <row r="34" spans="2:22" x14ac:dyDescent="0.3">
      <c r="B34" s="320" t="str">
        <f>'IS 2023'!C34</f>
        <v>Equipment 23</v>
      </c>
      <c r="C34" s="318"/>
      <c r="D34" s="318"/>
      <c r="E34" s="318"/>
      <c r="F34" s="318"/>
      <c r="G34" s="319">
        <f>'IS 2023'!F34</f>
        <v>1235</v>
      </c>
      <c r="H34" s="319">
        <f>'IS 2023'!G34</f>
        <v>1235</v>
      </c>
      <c r="I34" s="319">
        <f>'IS 2023'!H34</f>
        <v>2080</v>
      </c>
      <c r="J34" s="319">
        <f>'IS 2023'!I34</f>
        <v>2080</v>
      </c>
      <c r="K34" s="319">
        <f>'IS 2023'!J34</f>
        <v>2080</v>
      </c>
      <c r="L34" s="319">
        <f>'IS 2023'!K34</f>
        <v>2080</v>
      </c>
      <c r="M34" s="319">
        <f>'IS 2023'!L34</f>
        <v>2080</v>
      </c>
      <c r="N34" s="319">
        <f>'IS 2023'!M34</f>
        <v>2080</v>
      </c>
      <c r="O34" s="319">
        <f>'IS 2023'!N34</f>
        <v>1820</v>
      </c>
      <c r="P34" s="319">
        <f>'IS 2023'!O34</f>
        <v>1820</v>
      </c>
      <c r="Q34" s="319">
        <f>'IS 2023'!P34</f>
        <v>1820</v>
      </c>
      <c r="R34" s="319">
        <f>'IS 2023'!Q34</f>
        <v>1820</v>
      </c>
      <c r="S34" s="319">
        <f>'IS 2023'!R34</f>
        <v>1820</v>
      </c>
      <c r="T34" s="319">
        <f>'IS 2023'!S34</f>
        <v>1950</v>
      </c>
      <c r="U34" s="319">
        <f>'IS 2023'!T34</f>
        <v>2080</v>
      </c>
      <c r="V34" s="321"/>
    </row>
    <row r="35" spans="2:22" x14ac:dyDescent="0.3">
      <c r="B35" s="320" t="str">
        <f>'IS 2023'!C35</f>
        <v>Equipment 24</v>
      </c>
      <c r="C35" s="318"/>
      <c r="D35" s="318"/>
      <c r="E35" s="318"/>
      <c r="F35" s="318"/>
      <c r="G35" s="319">
        <f>'IS 2023'!F35</f>
        <v>1400</v>
      </c>
      <c r="H35" s="319">
        <f>'IS 2023'!G35</f>
        <v>1400</v>
      </c>
      <c r="I35" s="319">
        <f>'IS 2023'!H35</f>
        <v>2310</v>
      </c>
      <c r="J35" s="319">
        <f>'IS 2023'!I35</f>
        <v>2310</v>
      </c>
      <c r="K35" s="319">
        <f>'IS 2023'!J35</f>
        <v>2310</v>
      </c>
      <c r="L35" s="319">
        <f>'IS 2023'!K35</f>
        <v>2310</v>
      </c>
      <c r="M35" s="319">
        <f>'IS 2023'!L35</f>
        <v>2310</v>
      </c>
      <c r="N35" s="319">
        <f>'IS 2023'!M35</f>
        <v>2310</v>
      </c>
      <c r="O35" s="319">
        <f>'IS 2023'!N35</f>
        <v>2380</v>
      </c>
      <c r="P35" s="319">
        <f>'IS 2023'!O35</f>
        <v>2380</v>
      </c>
      <c r="Q35" s="319">
        <f>'IS 2023'!P35</f>
        <v>2380</v>
      </c>
      <c r="R35" s="319">
        <f>'IS 2023'!Q35</f>
        <v>2380</v>
      </c>
      <c r="S35" s="319">
        <f>'IS 2023'!R35</f>
        <v>2380</v>
      </c>
      <c r="T35" s="319">
        <f>'IS 2023'!S35</f>
        <v>2380</v>
      </c>
      <c r="U35" s="319">
        <f>'IS 2023'!T35</f>
        <v>2380</v>
      </c>
      <c r="V35" s="321"/>
    </row>
    <row r="36" spans="2:22" x14ac:dyDescent="0.3">
      <c r="B36" s="320" t="str">
        <f>'IS 2023'!C36</f>
        <v>Equipment 25</v>
      </c>
      <c r="C36" s="318"/>
      <c r="D36" s="318"/>
      <c r="E36" s="318"/>
      <c r="F36" s="318"/>
      <c r="G36" s="319">
        <f>'IS 2023'!F36</f>
        <v>1400</v>
      </c>
      <c r="H36" s="319">
        <f>'IS 2023'!G36</f>
        <v>1400</v>
      </c>
      <c r="I36" s="319">
        <f>'IS 2023'!H36</f>
        <v>2380</v>
      </c>
      <c r="J36" s="319">
        <f>'IS 2023'!I36</f>
        <v>2380</v>
      </c>
      <c r="K36" s="319">
        <f>'IS 2023'!J36</f>
        <v>2380</v>
      </c>
      <c r="L36" s="319">
        <f>'IS 2023'!K36</f>
        <v>2380</v>
      </c>
      <c r="M36" s="319">
        <f>'IS 2023'!L36</f>
        <v>2380</v>
      </c>
      <c r="N36" s="319">
        <f>'IS 2023'!M36</f>
        <v>2380</v>
      </c>
      <c r="O36" s="319">
        <f>'IS 2023'!N36</f>
        <v>2450</v>
      </c>
      <c r="P36" s="319">
        <f>'IS 2023'!O36</f>
        <v>2450</v>
      </c>
      <c r="Q36" s="319">
        <f>'IS 2023'!P36</f>
        <v>2450</v>
      </c>
      <c r="R36" s="319">
        <f>'IS 2023'!Q36</f>
        <v>2450</v>
      </c>
      <c r="S36" s="319">
        <f>'IS 2023'!R36</f>
        <v>2450</v>
      </c>
      <c r="T36" s="319">
        <f>'IS 2023'!S36</f>
        <v>2450</v>
      </c>
      <c r="U36" s="319">
        <f>'IS 2023'!T36</f>
        <v>2450</v>
      </c>
      <c r="V36" s="321"/>
    </row>
    <row r="37" spans="2:22" x14ac:dyDescent="0.3">
      <c r="B37" s="320" t="str">
        <f>'IS 2023'!C37</f>
        <v>Equipment 26</v>
      </c>
      <c r="C37" s="318"/>
      <c r="D37" s="318"/>
      <c r="E37" s="318"/>
      <c r="F37" s="318"/>
      <c r="G37" s="319">
        <f>'IS 2023'!F37</f>
        <v>1615</v>
      </c>
      <c r="H37" s="319">
        <f>'IS 2023'!G37</f>
        <v>1785</v>
      </c>
      <c r="I37" s="319">
        <f>'IS 2023'!H37</f>
        <v>2635</v>
      </c>
      <c r="J37" s="319">
        <f>'IS 2023'!I37</f>
        <v>2635</v>
      </c>
      <c r="K37" s="319">
        <f>'IS 2023'!J37</f>
        <v>2635</v>
      </c>
      <c r="L37" s="319">
        <f>'IS 2023'!K37</f>
        <v>2635</v>
      </c>
      <c r="M37" s="319">
        <f>'IS 2023'!L37</f>
        <v>2635</v>
      </c>
      <c r="N37" s="319">
        <f>'IS 2023'!M37</f>
        <v>2635</v>
      </c>
      <c r="O37" s="319">
        <f>'IS 2023'!N37</f>
        <v>2635</v>
      </c>
      <c r="P37" s="319">
        <f>'IS 2023'!O37</f>
        <v>2635</v>
      </c>
      <c r="Q37" s="319">
        <f>'IS 2023'!P37</f>
        <v>2635</v>
      </c>
      <c r="R37" s="319">
        <f>'IS 2023'!Q37</f>
        <v>2635</v>
      </c>
      <c r="S37" s="319">
        <f>'IS 2023'!R37</f>
        <v>2635</v>
      </c>
      <c r="T37" s="319">
        <f>'IS 2023'!S37</f>
        <v>2635</v>
      </c>
      <c r="U37" s="319">
        <f>'IS 2023'!T37</f>
        <v>2635</v>
      </c>
      <c r="V37" s="321"/>
    </row>
    <row r="38" spans="2:22" x14ac:dyDescent="0.3">
      <c r="B38" s="320" t="str">
        <f>'IS 2023'!C38</f>
        <v>Equipment 27</v>
      </c>
      <c r="C38" s="318"/>
      <c r="D38" s="318"/>
      <c r="E38" s="318"/>
      <c r="F38" s="318"/>
      <c r="G38" s="319">
        <f>'IS 2023'!F38</f>
        <v>1530</v>
      </c>
      <c r="H38" s="319">
        <f>'IS 2023'!G38</f>
        <v>1700</v>
      </c>
      <c r="I38" s="319">
        <f>'IS 2023'!H38</f>
        <v>2295</v>
      </c>
      <c r="J38" s="319">
        <f>'IS 2023'!I38</f>
        <v>2295</v>
      </c>
      <c r="K38" s="319">
        <f>'IS 2023'!J38</f>
        <v>2295</v>
      </c>
      <c r="L38" s="319">
        <f>'IS 2023'!K38</f>
        <v>2295</v>
      </c>
      <c r="M38" s="319">
        <f>'IS 2023'!L38</f>
        <v>2295</v>
      </c>
      <c r="N38" s="319">
        <f>'IS 2023'!M38</f>
        <v>2295</v>
      </c>
      <c r="O38" s="319">
        <f>'IS 2023'!N38</f>
        <v>3060</v>
      </c>
      <c r="P38" s="319">
        <f>'IS 2023'!O38</f>
        <v>3060</v>
      </c>
      <c r="Q38" s="319">
        <f>'IS 2023'!P38</f>
        <v>3060</v>
      </c>
      <c r="R38" s="319">
        <f>'IS 2023'!Q38</f>
        <v>3060</v>
      </c>
      <c r="S38" s="319">
        <f>'IS 2023'!R38</f>
        <v>3060</v>
      </c>
      <c r="T38" s="319">
        <f>'IS 2023'!S38</f>
        <v>3060</v>
      </c>
      <c r="U38" s="319">
        <f>'IS 2023'!T38</f>
        <v>3400</v>
      </c>
      <c r="V38" s="321"/>
    </row>
    <row r="39" spans="2:22" x14ac:dyDescent="0.3">
      <c r="B39" s="320" t="str">
        <f>'IS 2023'!C39</f>
        <v>Equipment 28</v>
      </c>
      <c r="C39" s="318"/>
      <c r="D39" s="318"/>
      <c r="E39" s="318"/>
      <c r="F39" s="318"/>
      <c r="G39" s="319">
        <f>'IS 2023'!F39</f>
        <v>1710</v>
      </c>
      <c r="H39" s="319">
        <f>'IS 2023'!G39</f>
        <v>1710</v>
      </c>
      <c r="I39" s="319">
        <f>'IS 2023'!H39</f>
        <v>2610</v>
      </c>
      <c r="J39" s="319">
        <f>'IS 2023'!I39</f>
        <v>2610</v>
      </c>
      <c r="K39" s="319">
        <f>'IS 2023'!J39</f>
        <v>2610</v>
      </c>
      <c r="L39" s="319">
        <f>'IS 2023'!K39</f>
        <v>2610</v>
      </c>
      <c r="M39" s="319">
        <f>'IS 2023'!L39</f>
        <v>2610</v>
      </c>
      <c r="N39" s="319">
        <f>'IS 2023'!M39</f>
        <v>2610</v>
      </c>
      <c r="O39" s="319">
        <f>'IS 2023'!N39</f>
        <v>2610</v>
      </c>
      <c r="P39" s="319">
        <f>'IS 2023'!O39</f>
        <v>2610</v>
      </c>
      <c r="Q39" s="319">
        <f>'IS 2023'!P39</f>
        <v>2610</v>
      </c>
      <c r="R39" s="319">
        <f>'IS 2023'!Q39</f>
        <v>2610</v>
      </c>
      <c r="S39" s="319">
        <f>'IS 2023'!R39</f>
        <v>2610</v>
      </c>
      <c r="T39" s="319">
        <f>'IS 2023'!S39</f>
        <v>2430</v>
      </c>
      <c r="U39" s="319">
        <f>'IS 2023'!T39</f>
        <v>2610</v>
      </c>
      <c r="V39" s="321"/>
    </row>
    <row r="40" spans="2:22" x14ac:dyDescent="0.3">
      <c r="B40" s="320" t="str">
        <f>'IS 2023'!C40</f>
        <v>Equipment 29</v>
      </c>
      <c r="C40" s="318"/>
      <c r="D40" s="318"/>
      <c r="E40" s="318"/>
      <c r="F40" s="318"/>
      <c r="G40" s="319">
        <f>'IS 2023'!F40</f>
        <v>2500</v>
      </c>
      <c r="H40" s="319">
        <f>'IS 2023'!G40</f>
        <v>2500</v>
      </c>
      <c r="I40" s="319">
        <f>'IS 2023'!H40</f>
        <v>3500</v>
      </c>
      <c r="J40" s="319">
        <f>'IS 2023'!I40</f>
        <v>3500</v>
      </c>
      <c r="K40" s="319">
        <f>'IS 2023'!J40</f>
        <v>3500</v>
      </c>
      <c r="L40" s="319">
        <f>'IS 2023'!K40</f>
        <v>3500</v>
      </c>
      <c r="M40" s="319">
        <f>'IS 2023'!L40</f>
        <v>3500</v>
      </c>
      <c r="N40" s="319">
        <f>'IS 2023'!M40</f>
        <v>3500</v>
      </c>
      <c r="O40" s="319">
        <f>'IS 2023'!N40</f>
        <v>3750</v>
      </c>
      <c r="P40" s="319">
        <f>'IS 2023'!O40</f>
        <v>3750</v>
      </c>
      <c r="Q40" s="319">
        <f>'IS 2023'!P40</f>
        <v>3750</v>
      </c>
      <c r="R40" s="319">
        <f>'IS 2023'!Q40</f>
        <v>3750</v>
      </c>
      <c r="S40" s="319">
        <f>'IS 2023'!R40</f>
        <v>3750</v>
      </c>
      <c r="T40" s="319">
        <f>'IS 2023'!S40</f>
        <v>3875</v>
      </c>
      <c r="U40" s="319">
        <f>'IS 2023'!T40</f>
        <v>4125</v>
      </c>
      <c r="V40" s="321"/>
    </row>
    <row r="41" spans="2:22" x14ac:dyDescent="0.3">
      <c r="B41" s="320" t="str">
        <f>'IS 2023'!C41</f>
        <v>Equipment 30</v>
      </c>
      <c r="C41" s="318"/>
      <c r="D41" s="318"/>
      <c r="E41" s="318"/>
      <c r="F41" s="318"/>
      <c r="G41" s="319">
        <f>'IS 2023'!F41</f>
        <v>3375</v>
      </c>
      <c r="H41" s="319">
        <f>'IS 2023'!G41</f>
        <v>3150</v>
      </c>
      <c r="I41" s="319">
        <f>'IS 2023'!H41</f>
        <v>6750</v>
      </c>
      <c r="J41" s="319">
        <f>'IS 2023'!I41</f>
        <v>6750</v>
      </c>
      <c r="K41" s="319">
        <f>'IS 2023'!J41</f>
        <v>6750</v>
      </c>
      <c r="L41" s="319">
        <f>'IS 2023'!K41</f>
        <v>6750</v>
      </c>
      <c r="M41" s="319">
        <f>'IS 2023'!L41</f>
        <v>6750</v>
      </c>
      <c r="N41" s="319">
        <f>'IS 2023'!M41</f>
        <v>6750</v>
      </c>
      <c r="O41" s="319">
        <f>'IS 2023'!N41</f>
        <v>6975</v>
      </c>
      <c r="P41" s="319">
        <f>'IS 2023'!O41</f>
        <v>6975</v>
      </c>
      <c r="Q41" s="319">
        <f>'IS 2023'!P41</f>
        <v>6975</v>
      </c>
      <c r="R41" s="319">
        <f>'IS 2023'!Q41</f>
        <v>6975</v>
      </c>
      <c r="S41" s="319">
        <f>'IS 2023'!R41</f>
        <v>6975</v>
      </c>
      <c r="T41" s="319">
        <f>'IS 2023'!S41</f>
        <v>6975</v>
      </c>
      <c r="U41" s="319">
        <f>'IS 2023'!T41</f>
        <v>6975</v>
      </c>
      <c r="V41" s="321"/>
    </row>
    <row r="42" spans="2:22" x14ac:dyDescent="0.3">
      <c r="B42" s="320" t="str">
        <f>'IS 2023'!C42</f>
        <v>Equipment 31</v>
      </c>
      <c r="C42" s="318"/>
      <c r="D42" s="318"/>
      <c r="E42" s="318"/>
      <c r="F42" s="318"/>
      <c r="G42" s="319">
        <f>'IS 2023'!F42</f>
        <v>1710</v>
      </c>
      <c r="H42" s="319">
        <f>'IS 2023'!G42</f>
        <v>1710</v>
      </c>
      <c r="I42" s="319">
        <f>'IS 2023'!H42</f>
        <v>2610</v>
      </c>
      <c r="J42" s="319">
        <f>'IS 2023'!I42</f>
        <v>2610</v>
      </c>
      <c r="K42" s="319">
        <f>'IS 2023'!J42</f>
        <v>2610</v>
      </c>
      <c r="L42" s="319">
        <f>'IS 2023'!K42</f>
        <v>2610</v>
      </c>
      <c r="M42" s="319">
        <f>'IS 2023'!L42</f>
        <v>2610</v>
      </c>
      <c r="N42" s="319">
        <f>'IS 2023'!M42</f>
        <v>2610</v>
      </c>
      <c r="O42" s="319">
        <f>'IS 2023'!N42</f>
        <v>2610</v>
      </c>
      <c r="P42" s="319">
        <f>'IS 2023'!O42</f>
        <v>2610</v>
      </c>
      <c r="Q42" s="319">
        <f>'IS 2023'!P42</f>
        <v>2610</v>
      </c>
      <c r="R42" s="319">
        <f>'IS 2023'!Q42</f>
        <v>2610</v>
      </c>
      <c r="S42" s="319">
        <f>'IS 2023'!R42</f>
        <v>2610</v>
      </c>
      <c r="T42" s="319">
        <f>'IS 2023'!S42</f>
        <v>2430</v>
      </c>
      <c r="U42" s="319">
        <f>'IS 2023'!T42</f>
        <v>2610</v>
      </c>
      <c r="V42" s="321"/>
    </row>
    <row r="43" spans="2:22" x14ac:dyDescent="0.3">
      <c r="B43" s="320" t="str">
        <f>'IS 2023'!C43</f>
        <v>Equipment 32</v>
      </c>
      <c r="C43" s="318"/>
      <c r="D43" s="318"/>
      <c r="E43" s="318"/>
      <c r="F43" s="318"/>
      <c r="G43" s="319">
        <f>'IS 2023'!F43</f>
        <v>2500</v>
      </c>
      <c r="H43" s="319">
        <f>'IS 2023'!G43</f>
        <v>2500</v>
      </c>
      <c r="I43" s="319">
        <f>'IS 2023'!H43</f>
        <v>3500</v>
      </c>
      <c r="J43" s="319">
        <f>'IS 2023'!I43</f>
        <v>3500</v>
      </c>
      <c r="K43" s="319">
        <f>'IS 2023'!J43</f>
        <v>3500</v>
      </c>
      <c r="L43" s="319">
        <f>'IS 2023'!K43</f>
        <v>3500</v>
      </c>
      <c r="M43" s="319">
        <f>'IS 2023'!L43</f>
        <v>3500</v>
      </c>
      <c r="N43" s="319">
        <f>'IS 2023'!M43</f>
        <v>3500</v>
      </c>
      <c r="O43" s="319">
        <f>'IS 2023'!N43</f>
        <v>3750</v>
      </c>
      <c r="P43" s="319">
        <f>'IS 2023'!O43</f>
        <v>3750</v>
      </c>
      <c r="Q43" s="319">
        <f>'IS 2023'!P43</f>
        <v>3750</v>
      </c>
      <c r="R43" s="319">
        <f>'IS 2023'!Q43</f>
        <v>3750</v>
      </c>
      <c r="S43" s="319">
        <f>'IS 2023'!R43</f>
        <v>3750</v>
      </c>
      <c r="T43" s="319">
        <f>'IS 2023'!S43</f>
        <v>3875</v>
      </c>
      <c r="U43" s="319">
        <f>'IS 2023'!T43</f>
        <v>4125</v>
      </c>
      <c r="V43" s="321"/>
    </row>
    <row r="44" spans="2:22" x14ac:dyDescent="0.3">
      <c r="B44" s="320" t="str">
        <f>'IS 2023'!C44</f>
        <v>Equipment 33</v>
      </c>
      <c r="C44" s="318"/>
      <c r="D44" s="318"/>
      <c r="E44" s="318"/>
      <c r="F44" s="318"/>
      <c r="G44" s="319">
        <f>'IS 2023'!F44</f>
        <v>3375</v>
      </c>
      <c r="H44" s="319">
        <f>'IS 2023'!G44</f>
        <v>3150</v>
      </c>
      <c r="I44" s="319">
        <f>'IS 2023'!H44</f>
        <v>6750</v>
      </c>
      <c r="J44" s="319">
        <f>'IS 2023'!I44</f>
        <v>6750</v>
      </c>
      <c r="K44" s="319">
        <f>'IS 2023'!J44</f>
        <v>6750</v>
      </c>
      <c r="L44" s="319">
        <f>'IS 2023'!K44</f>
        <v>6750</v>
      </c>
      <c r="M44" s="319">
        <f>'IS 2023'!L44</f>
        <v>6750</v>
      </c>
      <c r="N44" s="319">
        <f>'IS 2023'!M44</f>
        <v>6750</v>
      </c>
      <c r="O44" s="319">
        <f>'IS 2023'!N44</f>
        <v>6975</v>
      </c>
      <c r="P44" s="319">
        <f>'IS 2023'!O44</f>
        <v>6975</v>
      </c>
      <c r="Q44" s="319">
        <f>'IS 2023'!P44</f>
        <v>6975</v>
      </c>
      <c r="R44" s="319">
        <f>'IS 2023'!Q44</f>
        <v>6975</v>
      </c>
      <c r="S44" s="319">
        <f>'IS 2023'!R44</f>
        <v>6975</v>
      </c>
      <c r="T44" s="319">
        <f>'IS 2023'!S44</f>
        <v>6975</v>
      </c>
      <c r="U44" s="319">
        <f>'IS 2023'!T44</f>
        <v>6975</v>
      </c>
      <c r="V44" s="321"/>
    </row>
    <row r="45" spans="2:22" x14ac:dyDescent="0.3">
      <c r="B45" s="320"/>
      <c r="C45" s="318"/>
      <c r="D45" s="318"/>
      <c r="E45" s="318"/>
      <c r="F45" s="318"/>
      <c r="G45" s="319"/>
      <c r="H45" s="319"/>
      <c r="I45" s="319"/>
      <c r="J45" s="319"/>
      <c r="K45" s="319"/>
      <c r="L45" s="319"/>
      <c r="M45" s="319"/>
      <c r="N45" s="319"/>
      <c r="O45" s="319"/>
      <c r="P45" s="321"/>
      <c r="Q45" s="319"/>
      <c r="R45" s="319"/>
      <c r="S45" s="319"/>
      <c r="T45" s="319"/>
      <c r="U45" s="319"/>
      <c r="V45" s="321"/>
    </row>
    <row r="46" spans="2:22" x14ac:dyDescent="0.3">
      <c r="B46" s="317" t="s">
        <v>38</v>
      </c>
      <c r="C46" s="318"/>
      <c r="D46" s="318"/>
      <c r="E46" s="318"/>
      <c r="F46" s="318"/>
      <c r="G46" s="319">
        <v>-450</v>
      </c>
      <c r="H46" s="319">
        <v>-450</v>
      </c>
      <c r="I46" s="319">
        <v>-450</v>
      </c>
      <c r="J46" s="319">
        <v>-450</v>
      </c>
      <c r="K46" s="319">
        <v>-450</v>
      </c>
      <c r="L46" s="319">
        <v>-450</v>
      </c>
      <c r="M46" s="319">
        <v>-450</v>
      </c>
      <c r="N46" s="319">
        <v>-450</v>
      </c>
      <c r="O46" s="319">
        <v>-450</v>
      </c>
      <c r="P46" s="319">
        <v>-450</v>
      </c>
      <c r="Q46" s="319">
        <v>-450</v>
      </c>
      <c r="R46" s="319">
        <v>-450</v>
      </c>
      <c r="S46" s="319">
        <v>-450</v>
      </c>
      <c r="T46" s="319">
        <v>-450</v>
      </c>
      <c r="U46" s="319">
        <v>-450</v>
      </c>
      <c r="V46" s="319">
        <f>SUM(G46:R46)</f>
        <v>-5400</v>
      </c>
    </row>
    <row r="47" spans="2:22" x14ac:dyDescent="0.3">
      <c r="B47" s="317" t="s">
        <v>153</v>
      </c>
      <c r="C47" s="318"/>
      <c r="D47" s="318"/>
      <c r="E47" s="318"/>
      <c r="F47" s="318"/>
      <c r="G47" s="319">
        <f>'IS 2023'!F91</f>
        <v>-10000</v>
      </c>
      <c r="H47" s="319">
        <f>'IS 2023'!G91</f>
        <v>-9760</v>
      </c>
      <c r="I47" s="319">
        <f>'IS 2023'!H91</f>
        <v>-9520</v>
      </c>
      <c r="J47" s="319">
        <f>'IS 2023'!I91</f>
        <v>-9280</v>
      </c>
      <c r="K47" s="319">
        <f>'IS 2023'!J91</f>
        <v>-9040</v>
      </c>
      <c r="L47" s="319">
        <f>'IS 2023'!K91</f>
        <v>-8800</v>
      </c>
      <c r="M47" s="319">
        <f>'IS 2023'!L91</f>
        <v>-8560</v>
      </c>
      <c r="N47" s="319">
        <f>'IS 2023'!M91</f>
        <v>-8320</v>
      </c>
      <c r="O47" s="319">
        <f>'IS 2023'!N91</f>
        <v>-8080</v>
      </c>
      <c r="P47" s="319">
        <f>'IS 2023'!O91</f>
        <v>-7840</v>
      </c>
      <c r="Q47" s="319">
        <f>'IS 2023'!P91</f>
        <v>-7600</v>
      </c>
      <c r="R47" s="319">
        <f>'IS 2023'!Q91</f>
        <v>-7360</v>
      </c>
      <c r="S47" s="319">
        <f>'IS 2023'!R91</f>
        <v>-7120</v>
      </c>
      <c r="T47" s="319">
        <f>'IS 2023'!S91</f>
        <v>-6880</v>
      </c>
      <c r="U47" s="319">
        <f>'IS 2023'!T91</f>
        <v>-6640</v>
      </c>
      <c r="V47" s="321"/>
    </row>
    <row r="48" spans="2:22" x14ac:dyDescent="0.3">
      <c r="B48" s="317" t="s">
        <v>154</v>
      </c>
      <c r="C48" s="318"/>
      <c r="D48" s="318"/>
      <c r="E48" s="318"/>
      <c r="F48" s="318"/>
      <c r="G48" s="319">
        <f>'IS 2023'!F93</f>
        <v>-8067</v>
      </c>
      <c r="H48" s="319">
        <f>'IS 2023'!G93</f>
        <v>-8182</v>
      </c>
      <c r="I48" s="319">
        <f>'IS 2023'!H93</f>
        <v>-13768</v>
      </c>
      <c r="J48" s="319">
        <f>'IS 2023'!I93</f>
        <v>-13768</v>
      </c>
      <c r="K48" s="319">
        <f>'IS 2023'!J93</f>
        <v>-13768</v>
      </c>
      <c r="L48" s="319">
        <f>'IS 2023'!K93</f>
        <v>-13768</v>
      </c>
      <c r="M48" s="319">
        <f>'IS 2023'!L93</f>
        <v>-13768</v>
      </c>
      <c r="N48" s="319">
        <f>'IS 2023'!M93</f>
        <v>-13768</v>
      </c>
      <c r="O48" s="319">
        <f>'IS 2023'!N93</f>
        <v>-14321</v>
      </c>
      <c r="P48" s="319">
        <f>'IS 2023'!O93</f>
        <v>-14321</v>
      </c>
      <c r="Q48" s="319">
        <f>'IS 2023'!P93</f>
        <v>-14321</v>
      </c>
      <c r="R48" s="319">
        <f>'IS 2023'!Q93</f>
        <v>-14321</v>
      </c>
      <c r="S48" s="319">
        <f>'IS 2023'!R93</f>
        <v>-14321</v>
      </c>
      <c r="T48" s="319">
        <f>'IS 2023'!S93</f>
        <v>-14394</v>
      </c>
      <c r="U48" s="319">
        <f>'IS 2023'!T93</f>
        <v>-15034</v>
      </c>
      <c r="V48" s="321"/>
    </row>
    <row r="49" spans="1:22" x14ac:dyDescent="0.3">
      <c r="A49" s="135"/>
      <c r="B49" s="165" t="s">
        <v>155</v>
      </c>
      <c r="C49" s="135"/>
      <c r="D49" s="135"/>
      <c r="E49" s="135"/>
      <c r="F49" s="135"/>
      <c r="G49" s="190">
        <f t="shared" ref="G49:U49" si="1">G11</f>
        <v>53685</v>
      </c>
      <c r="H49" s="190">
        <f t="shared" si="1"/>
        <v>54260</v>
      </c>
      <c r="I49" s="190">
        <f t="shared" si="1"/>
        <v>82190</v>
      </c>
      <c r="J49" s="190">
        <f t="shared" si="1"/>
        <v>82190</v>
      </c>
      <c r="K49" s="190">
        <f t="shared" si="1"/>
        <v>82190</v>
      </c>
      <c r="L49" s="190">
        <f t="shared" si="1"/>
        <v>82190</v>
      </c>
      <c r="M49" s="190">
        <f t="shared" si="1"/>
        <v>82190</v>
      </c>
      <c r="N49" s="190">
        <f t="shared" si="1"/>
        <v>82190</v>
      </c>
      <c r="O49" s="190">
        <f t="shared" si="1"/>
        <v>84955</v>
      </c>
      <c r="P49" s="190">
        <f t="shared" si="1"/>
        <v>84955</v>
      </c>
      <c r="Q49" s="190">
        <f t="shared" si="1"/>
        <v>84955</v>
      </c>
      <c r="R49" s="190">
        <f t="shared" si="1"/>
        <v>84955</v>
      </c>
      <c r="S49" s="190">
        <f t="shared" si="1"/>
        <v>84955</v>
      </c>
      <c r="T49" s="190">
        <f t="shared" si="1"/>
        <v>85320</v>
      </c>
      <c r="U49" s="190">
        <f t="shared" si="1"/>
        <v>88520</v>
      </c>
      <c r="V49" s="190">
        <f>SUM(G49:R49)</f>
        <v>940905</v>
      </c>
    </row>
    <row r="50" spans="1:22" x14ac:dyDescent="0.3">
      <c r="A50" s="136"/>
      <c r="B50" s="178" t="s">
        <v>156</v>
      </c>
      <c r="C50" s="179"/>
      <c r="D50" s="179"/>
      <c r="E50" s="179"/>
      <c r="F50" s="179"/>
      <c r="G50" s="191">
        <f>SUM(G46:G48)</f>
        <v>-18517</v>
      </c>
      <c r="H50" s="191">
        <f t="shared" ref="H50:R50" si="2">SUM(H46:H48)</f>
        <v>-18392</v>
      </c>
      <c r="I50" s="191">
        <f t="shared" si="2"/>
        <v>-23738</v>
      </c>
      <c r="J50" s="191">
        <f t="shared" si="2"/>
        <v>-23498</v>
      </c>
      <c r="K50" s="191">
        <f t="shared" si="2"/>
        <v>-23258</v>
      </c>
      <c r="L50" s="191">
        <f t="shared" si="2"/>
        <v>-23018</v>
      </c>
      <c r="M50" s="191">
        <f t="shared" si="2"/>
        <v>-22778</v>
      </c>
      <c r="N50" s="191">
        <f t="shared" si="2"/>
        <v>-22538</v>
      </c>
      <c r="O50" s="191">
        <f t="shared" si="2"/>
        <v>-22851</v>
      </c>
      <c r="P50" s="191">
        <f t="shared" si="2"/>
        <v>-22611</v>
      </c>
      <c r="Q50" s="191">
        <f t="shared" si="2"/>
        <v>-22371</v>
      </c>
      <c r="R50" s="191">
        <f t="shared" si="2"/>
        <v>-22131</v>
      </c>
      <c r="S50" s="191">
        <f t="shared" ref="S50:U50" si="3">SUM(S46:S48)</f>
        <v>-21891</v>
      </c>
      <c r="T50" s="191">
        <f t="shared" si="3"/>
        <v>-21724</v>
      </c>
      <c r="U50" s="191">
        <f t="shared" si="3"/>
        <v>-22124</v>
      </c>
      <c r="V50" s="192">
        <f>SUM(G50:R50)</f>
        <v>-265701</v>
      </c>
    </row>
    <row r="51" spans="1:22" x14ac:dyDescent="0.3">
      <c r="B51" s="138" t="s">
        <v>157</v>
      </c>
      <c r="C51" s="138"/>
      <c r="D51" s="138"/>
      <c r="E51" s="138"/>
      <c r="F51" s="138"/>
      <c r="G51" s="322">
        <f>SUM(G49:G50)</f>
        <v>35168</v>
      </c>
      <c r="H51" s="322">
        <f>SUM(H49:H50)</f>
        <v>35868</v>
      </c>
      <c r="I51" s="322">
        <f t="shared" ref="I51:R51" si="4">SUM(I49:I50)</f>
        <v>58452</v>
      </c>
      <c r="J51" s="322">
        <f t="shared" si="4"/>
        <v>58692</v>
      </c>
      <c r="K51" s="322">
        <f t="shared" si="4"/>
        <v>58932</v>
      </c>
      <c r="L51" s="322">
        <f t="shared" si="4"/>
        <v>59172</v>
      </c>
      <c r="M51" s="322">
        <f t="shared" si="4"/>
        <v>59412</v>
      </c>
      <c r="N51" s="322">
        <f t="shared" si="4"/>
        <v>59652</v>
      </c>
      <c r="O51" s="322">
        <f t="shared" si="4"/>
        <v>62104</v>
      </c>
      <c r="P51" s="322">
        <f t="shared" si="4"/>
        <v>62344</v>
      </c>
      <c r="Q51" s="322">
        <f t="shared" si="4"/>
        <v>62584</v>
      </c>
      <c r="R51" s="322">
        <f t="shared" si="4"/>
        <v>62824</v>
      </c>
      <c r="S51" s="322">
        <f t="shared" ref="S51:U51" si="5">SUM(S49:S50)</f>
        <v>63064</v>
      </c>
      <c r="T51" s="322">
        <f t="shared" si="5"/>
        <v>63596</v>
      </c>
      <c r="U51" s="322">
        <f t="shared" si="5"/>
        <v>66396</v>
      </c>
      <c r="V51" s="319">
        <f>SUM(G51:R51)</f>
        <v>675204</v>
      </c>
    </row>
    <row r="52" spans="1:22" x14ac:dyDescent="0.3">
      <c r="B52" s="138" t="s">
        <v>201</v>
      </c>
      <c r="C52" s="138"/>
      <c r="D52" s="138"/>
      <c r="E52" s="138"/>
      <c r="F52" s="138"/>
      <c r="G52" s="322">
        <f>'IS 2023'!F89-G51</f>
        <v>-35878</v>
      </c>
      <c r="H52" s="322">
        <f>'IS 2023'!G89-H51</f>
        <v>-36578</v>
      </c>
      <c r="I52" s="322">
        <f>'IS 2023'!H89+I51</f>
        <v>57742</v>
      </c>
      <c r="J52" s="322">
        <f>'IS 2023'!I89+J51</f>
        <v>57982</v>
      </c>
      <c r="K52" s="322">
        <f>'IS 2023'!J89+K51</f>
        <v>58222</v>
      </c>
      <c r="L52" s="322">
        <f>'IS 2023'!K89+L51</f>
        <v>58462</v>
      </c>
      <c r="M52" s="322">
        <f>'IS 2023'!L89+M51</f>
        <v>58702</v>
      </c>
      <c r="N52" s="322">
        <f>'IS 2023'!M89+N51</f>
        <v>58942</v>
      </c>
      <c r="O52" s="322">
        <f>'IS 2023'!N89+O51</f>
        <v>61394</v>
      </c>
      <c r="P52" s="322">
        <f>'IS 2023'!O89+P51</f>
        <v>61634</v>
      </c>
      <c r="Q52" s="322">
        <f>'IS 2023'!P89+Q51</f>
        <v>61874</v>
      </c>
      <c r="R52" s="322">
        <f>'IS 2023'!Q89+R51</f>
        <v>62114</v>
      </c>
      <c r="S52" s="322">
        <f>'IS 2023'!R89+S51</f>
        <v>62354</v>
      </c>
      <c r="T52" s="322">
        <f>'IS 2023'!S89+T51</f>
        <v>62886</v>
      </c>
      <c r="U52" s="322">
        <f>'IS 2023'!T89+U51</f>
        <v>65686</v>
      </c>
      <c r="V52" s="321"/>
    </row>
    <row r="53" spans="1:22" x14ac:dyDescent="0.3">
      <c r="B53" s="323" t="s">
        <v>158</v>
      </c>
      <c r="C53" s="138"/>
      <c r="D53" s="138"/>
      <c r="E53" s="138"/>
      <c r="F53" s="138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1"/>
    </row>
    <row r="54" spans="1:22" x14ac:dyDescent="0.3">
      <c r="B54" s="325" t="s">
        <v>159</v>
      </c>
      <c r="C54" s="138"/>
      <c r="D54" s="138"/>
      <c r="E54" s="138"/>
      <c r="F54" s="138"/>
      <c r="G54" s="322">
        <v>50000</v>
      </c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1"/>
    </row>
    <row r="55" spans="1:22" x14ac:dyDescent="0.3">
      <c r="B55" s="326" t="s">
        <v>121</v>
      </c>
      <c r="C55" s="138"/>
      <c r="D55" s="138"/>
      <c r="E55" s="138"/>
      <c r="F55" s="138"/>
      <c r="G55" s="322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1"/>
    </row>
    <row r="56" spans="1:22" x14ac:dyDescent="0.3">
      <c r="B56" s="325" t="s">
        <v>160</v>
      </c>
      <c r="C56" s="138"/>
      <c r="D56" s="138"/>
      <c r="E56" s="138"/>
      <c r="F56" s="138"/>
      <c r="G56" s="322">
        <f>SUM(G54:G55)</f>
        <v>50000</v>
      </c>
      <c r="H56" s="322">
        <f t="shared" ref="H56:R56" si="6">SUM(H54:H55)</f>
        <v>0</v>
      </c>
      <c r="I56" s="322">
        <f t="shared" si="6"/>
        <v>0</v>
      </c>
      <c r="J56" s="322">
        <f t="shared" si="6"/>
        <v>0</v>
      </c>
      <c r="K56" s="322">
        <f t="shared" si="6"/>
        <v>0</v>
      </c>
      <c r="L56" s="322">
        <f t="shared" si="6"/>
        <v>0</v>
      </c>
      <c r="M56" s="322">
        <f t="shared" si="6"/>
        <v>0</v>
      </c>
      <c r="N56" s="322">
        <f t="shared" si="6"/>
        <v>0</v>
      </c>
      <c r="O56" s="322">
        <f t="shared" si="6"/>
        <v>0</v>
      </c>
      <c r="P56" s="322">
        <f t="shared" si="6"/>
        <v>0</v>
      </c>
      <c r="Q56" s="322">
        <f t="shared" si="6"/>
        <v>0</v>
      </c>
      <c r="R56" s="322">
        <f t="shared" si="6"/>
        <v>0</v>
      </c>
      <c r="S56" s="322">
        <f t="shared" ref="S56:U56" si="7">SUM(S54:S55)</f>
        <v>0</v>
      </c>
      <c r="T56" s="322">
        <f t="shared" si="7"/>
        <v>0</v>
      </c>
      <c r="U56" s="322">
        <f t="shared" si="7"/>
        <v>0</v>
      </c>
      <c r="V56" s="321"/>
    </row>
    <row r="57" spans="1:22" x14ac:dyDescent="0.3">
      <c r="B57" s="327" t="s">
        <v>161</v>
      </c>
      <c r="C57" s="138"/>
      <c r="D57" s="138"/>
      <c r="E57" s="138"/>
      <c r="F57" s="138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1"/>
    </row>
    <row r="58" spans="1:22" x14ac:dyDescent="0.3">
      <c r="B58" s="317" t="s">
        <v>162</v>
      </c>
      <c r="C58" s="318"/>
      <c r="D58" s="318"/>
      <c r="E58" s="318"/>
      <c r="F58" s="318"/>
      <c r="G58" s="319">
        <v>-50000</v>
      </c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</row>
    <row r="59" spans="1:22" x14ac:dyDescent="0.3">
      <c r="B59" s="320" t="s">
        <v>121</v>
      </c>
      <c r="C59" s="318"/>
      <c r="D59" s="318"/>
      <c r="E59" s="318"/>
      <c r="F59" s="318"/>
      <c r="G59" s="319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</row>
    <row r="60" spans="1:22" x14ac:dyDescent="0.3">
      <c r="B60" s="320" t="s">
        <v>122</v>
      </c>
      <c r="C60" s="318"/>
      <c r="D60" s="318"/>
      <c r="E60" s="318"/>
      <c r="F60" s="318"/>
      <c r="G60" s="319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</row>
    <row r="61" spans="1:22" x14ac:dyDescent="0.3">
      <c r="B61" s="320" t="s">
        <v>123</v>
      </c>
      <c r="C61" s="318"/>
      <c r="D61" s="318"/>
      <c r="E61" s="318"/>
      <c r="F61" s="318"/>
      <c r="G61" s="319"/>
      <c r="H61" s="321"/>
      <c r="I61" s="321"/>
      <c r="J61" s="321"/>
      <c r="K61" s="321"/>
      <c r="L61" s="321"/>
      <c r="M61" s="321"/>
      <c r="N61" s="321"/>
      <c r="O61" s="321"/>
      <c r="P61" s="321"/>
      <c r="Q61" s="321"/>
      <c r="R61" s="321"/>
      <c r="S61" s="321"/>
      <c r="T61" s="321"/>
      <c r="U61" s="321"/>
      <c r="V61" s="321"/>
    </row>
    <row r="62" spans="1:22" x14ac:dyDescent="0.3">
      <c r="B62" s="317" t="s">
        <v>163</v>
      </c>
      <c r="C62" s="318"/>
      <c r="D62" s="318"/>
      <c r="E62" s="318"/>
      <c r="F62" s="318"/>
      <c r="G62" s="321"/>
      <c r="H62" s="319">
        <v>-1200</v>
      </c>
      <c r="I62" s="319">
        <v>-1200</v>
      </c>
      <c r="J62" s="319">
        <v>-1200</v>
      </c>
      <c r="K62" s="319">
        <v>-1200</v>
      </c>
      <c r="L62" s="319">
        <v>-1200</v>
      </c>
      <c r="M62" s="319">
        <v>-1200</v>
      </c>
      <c r="N62" s="319">
        <v>-1200</v>
      </c>
      <c r="O62" s="319">
        <v>-1200</v>
      </c>
      <c r="P62" s="319">
        <v>-1200</v>
      </c>
      <c r="Q62" s="319">
        <v>-1200</v>
      </c>
      <c r="R62" s="319">
        <v>-1200</v>
      </c>
      <c r="S62" s="319">
        <v>-1200</v>
      </c>
      <c r="T62" s="319">
        <v>-1200</v>
      </c>
      <c r="U62" s="319">
        <v>-1200</v>
      </c>
      <c r="V62" s="319">
        <f>SUM(G62:R62)</f>
        <v>-13200</v>
      </c>
    </row>
    <row r="63" spans="1:22" x14ac:dyDescent="0.3">
      <c r="B63" s="320" t="s">
        <v>121</v>
      </c>
      <c r="C63" s="318"/>
      <c r="D63" s="318"/>
      <c r="E63" s="318"/>
      <c r="F63" s="318"/>
      <c r="G63" s="321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19"/>
      <c r="T63" s="319"/>
      <c r="U63" s="319"/>
      <c r="V63" s="321"/>
    </row>
    <row r="64" spans="1:22" x14ac:dyDescent="0.3">
      <c r="B64" s="317" t="s">
        <v>164</v>
      </c>
      <c r="C64" s="318"/>
      <c r="D64" s="318"/>
      <c r="E64" s="318"/>
      <c r="F64" s="318"/>
      <c r="G64" s="319"/>
      <c r="H64" s="321"/>
      <c r="I64" s="321"/>
      <c r="J64" s="321"/>
      <c r="K64" s="321"/>
      <c r="L64" s="321"/>
      <c r="M64" s="321"/>
      <c r="N64" s="321"/>
      <c r="O64" s="321"/>
      <c r="P64" s="321"/>
      <c r="Q64" s="321"/>
      <c r="R64" s="321"/>
      <c r="S64" s="321"/>
      <c r="T64" s="321"/>
      <c r="U64" s="321"/>
      <c r="V64" s="321"/>
    </row>
    <row r="65" spans="1:22" x14ac:dyDescent="0.3">
      <c r="B65" s="320" t="s">
        <v>121</v>
      </c>
      <c r="C65" s="318"/>
      <c r="D65" s="318"/>
      <c r="E65" s="318"/>
      <c r="F65" s="318"/>
      <c r="G65" s="319"/>
      <c r="H65" s="321"/>
      <c r="I65" s="321"/>
      <c r="J65" s="321"/>
      <c r="K65" s="321"/>
      <c r="L65" s="321"/>
      <c r="M65" s="321"/>
      <c r="N65" s="321"/>
      <c r="O65" s="321"/>
      <c r="P65" s="321"/>
      <c r="Q65" s="321"/>
      <c r="R65" s="321"/>
      <c r="S65" s="321"/>
      <c r="T65" s="321"/>
      <c r="U65" s="321"/>
      <c r="V65" s="321"/>
    </row>
    <row r="66" spans="1:22" x14ac:dyDescent="0.3">
      <c r="B66" s="317" t="s">
        <v>165</v>
      </c>
      <c r="C66" s="318"/>
      <c r="D66" s="318"/>
      <c r="E66" s="318"/>
      <c r="F66" s="318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21"/>
      <c r="T66" s="321"/>
      <c r="U66" s="321"/>
      <c r="V66" s="321"/>
    </row>
    <row r="67" spans="1:22" x14ac:dyDescent="0.3">
      <c r="B67" s="320" t="s">
        <v>121</v>
      </c>
      <c r="C67" s="318"/>
      <c r="D67" s="318"/>
      <c r="E67" s="318"/>
      <c r="F67" s="318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</row>
    <row r="68" spans="1:22" x14ac:dyDescent="0.3">
      <c r="B68" s="317" t="s">
        <v>166</v>
      </c>
      <c r="C68" s="318"/>
      <c r="D68" s="318"/>
      <c r="E68" s="318"/>
      <c r="F68" s="318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1"/>
    </row>
    <row r="69" spans="1:22" x14ac:dyDescent="0.3">
      <c r="B69" s="320" t="s">
        <v>121</v>
      </c>
      <c r="C69" s="318"/>
      <c r="D69" s="318"/>
      <c r="E69" s="318"/>
      <c r="F69" s="318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1"/>
    </row>
    <row r="70" spans="1:22" x14ac:dyDescent="0.3">
      <c r="B70" s="317" t="s">
        <v>45</v>
      </c>
      <c r="C70" s="318"/>
      <c r="D70" s="318"/>
      <c r="E70" s="318"/>
      <c r="F70" s="318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</row>
    <row r="71" spans="1:22" x14ac:dyDescent="0.3">
      <c r="B71" s="317" t="s">
        <v>167</v>
      </c>
      <c r="C71" s="318"/>
      <c r="D71" s="318"/>
      <c r="E71" s="318"/>
      <c r="F71" s="318"/>
      <c r="G71" s="319">
        <f>SUM(G58:G70)</f>
        <v>-50000</v>
      </c>
      <c r="H71" s="319">
        <f t="shared" ref="H71:R71" si="8">SUM(H58:H70)</f>
        <v>-1200</v>
      </c>
      <c r="I71" s="319">
        <f t="shared" si="8"/>
        <v>-1200</v>
      </c>
      <c r="J71" s="319">
        <f t="shared" si="8"/>
        <v>-1200</v>
      </c>
      <c r="K71" s="319">
        <f t="shared" si="8"/>
        <v>-1200</v>
      </c>
      <c r="L71" s="319">
        <f t="shared" si="8"/>
        <v>-1200</v>
      </c>
      <c r="M71" s="319">
        <f t="shared" si="8"/>
        <v>-1200</v>
      </c>
      <c r="N71" s="319">
        <f t="shared" si="8"/>
        <v>-1200</v>
      </c>
      <c r="O71" s="319">
        <f t="shared" si="8"/>
        <v>-1200</v>
      </c>
      <c r="P71" s="319">
        <f t="shared" si="8"/>
        <v>-1200</v>
      </c>
      <c r="Q71" s="319">
        <f t="shared" si="8"/>
        <v>-1200</v>
      </c>
      <c r="R71" s="319">
        <f t="shared" si="8"/>
        <v>-1200</v>
      </c>
      <c r="S71" s="319">
        <f t="shared" ref="S71:U71" si="9">SUM(S58:S70)</f>
        <v>-1200</v>
      </c>
      <c r="T71" s="319">
        <f t="shared" si="9"/>
        <v>-1200</v>
      </c>
      <c r="U71" s="319">
        <f t="shared" si="9"/>
        <v>-1200</v>
      </c>
      <c r="V71" s="321"/>
    </row>
    <row r="72" spans="1:22" x14ac:dyDescent="0.3">
      <c r="A72" s="187"/>
      <c r="B72" s="328" t="s">
        <v>168</v>
      </c>
      <c r="C72" s="329"/>
      <c r="D72" s="329"/>
      <c r="E72" s="329"/>
      <c r="F72" s="329"/>
      <c r="G72" s="330">
        <f>G81</f>
        <v>35168</v>
      </c>
      <c r="H72" s="330">
        <f>H51+H71</f>
        <v>34668</v>
      </c>
      <c r="I72" s="330">
        <f>I51+I71</f>
        <v>57252</v>
      </c>
      <c r="J72" s="330">
        <f>J51+J71</f>
        <v>57492</v>
      </c>
      <c r="K72" s="330">
        <f t="shared" ref="K72:R72" si="10">K51+K71</f>
        <v>57732</v>
      </c>
      <c r="L72" s="330">
        <f t="shared" si="10"/>
        <v>57972</v>
      </c>
      <c r="M72" s="330">
        <f t="shared" si="10"/>
        <v>58212</v>
      </c>
      <c r="N72" s="330">
        <f t="shared" si="10"/>
        <v>58452</v>
      </c>
      <c r="O72" s="330">
        <f t="shared" si="10"/>
        <v>60904</v>
      </c>
      <c r="P72" s="330">
        <f t="shared" si="10"/>
        <v>61144</v>
      </c>
      <c r="Q72" s="330">
        <f t="shared" si="10"/>
        <v>61384</v>
      </c>
      <c r="R72" s="330">
        <f t="shared" si="10"/>
        <v>61624</v>
      </c>
      <c r="S72" s="330">
        <f t="shared" ref="S72:U72" si="11">S51+S71</f>
        <v>61864</v>
      </c>
      <c r="T72" s="330">
        <f t="shared" si="11"/>
        <v>62396</v>
      </c>
      <c r="U72" s="330">
        <f t="shared" si="11"/>
        <v>65196</v>
      </c>
      <c r="V72" s="330">
        <f>SUM(G72:R72)</f>
        <v>662004</v>
      </c>
    </row>
    <row r="73" spans="1:22" x14ac:dyDescent="0.3">
      <c r="A73" s="135"/>
      <c r="B73" s="162" t="s">
        <v>169</v>
      </c>
      <c r="C73" s="135"/>
      <c r="D73" s="135"/>
      <c r="E73" s="135"/>
      <c r="F73" s="135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</row>
    <row r="74" spans="1:22" x14ac:dyDescent="0.3">
      <c r="B74" s="331" t="s">
        <v>160</v>
      </c>
      <c r="C74" s="331"/>
      <c r="D74" s="331"/>
      <c r="E74" s="331"/>
      <c r="F74" s="331"/>
      <c r="G74" s="332">
        <f>G56</f>
        <v>50000</v>
      </c>
      <c r="H74" s="332">
        <f t="shared" ref="H74:R74" si="12">H56</f>
        <v>0</v>
      </c>
      <c r="I74" s="332">
        <f t="shared" si="12"/>
        <v>0</v>
      </c>
      <c r="J74" s="332">
        <f t="shared" si="12"/>
        <v>0</v>
      </c>
      <c r="K74" s="332">
        <f t="shared" si="12"/>
        <v>0</v>
      </c>
      <c r="L74" s="332">
        <f t="shared" si="12"/>
        <v>0</v>
      </c>
      <c r="M74" s="332">
        <f t="shared" si="12"/>
        <v>0</v>
      </c>
      <c r="N74" s="332">
        <f t="shared" si="12"/>
        <v>0</v>
      </c>
      <c r="O74" s="332">
        <f t="shared" si="12"/>
        <v>0</v>
      </c>
      <c r="P74" s="332">
        <f t="shared" si="12"/>
        <v>0</v>
      </c>
      <c r="Q74" s="332">
        <f t="shared" si="12"/>
        <v>0</v>
      </c>
      <c r="R74" s="332">
        <f t="shared" si="12"/>
        <v>0</v>
      </c>
      <c r="S74" s="332">
        <f t="shared" ref="S74:U74" si="13">S56</f>
        <v>0</v>
      </c>
      <c r="T74" s="332">
        <f t="shared" si="13"/>
        <v>0</v>
      </c>
      <c r="U74" s="332">
        <f t="shared" si="13"/>
        <v>0</v>
      </c>
      <c r="V74" s="5"/>
    </row>
    <row r="75" spans="1:22" x14ac:dyDescent="0.3">
      <c r="B75" s="138" t="s">
        <v>167</v>
      </c>
      <c r="C75" s="138"/>
      <c r="D75" s="138"/>
      <c r="E75" s="138"/>
      <c r="F75" s="138"/>
      <c r="G75" s="322">
        <f>G71</f>
        <v>-50000</v>
      </c>
      <c r="H75" s="322">
        <f t="shared" ref="H75:R75" si="14">H71</f>
        <v>-1200</v>
      </c>
      <c r="I75" s="322">
        <f t="shared" si="14"/>
        <v>-1200</v>
      </c>
      <c r="J75" s="322">
        <f t="shared" si="14"/>
        <v>-1200</v>
      </c>
      <c r="K75" s="322">
        <f t="shared" si="14"/>
        <v>-1200</v>
      </c>
      <c r="L75" s="322">
        <f t="shared" si="14"/>
        <v>-1200</v>
      </c>
      <c r="M75" s="322">
        <f t="shared" si="14"/>
        <v>-1200</v>
      </c>
      <c r="N75" s="322">
        <f t="shared" si="14"/>
        <v>-1200</v>
      </c>
      <c r="O75" s="322">
        <f t="shared" si="14"/>
        <v>-1200</v>
      </c>
      <c r="P75" s="322">
        <f t="shared" si="14"/>
        <v>-1200</v>
      </c>
      <c r="Q75" s="322">
        <f t="shared" si="14"/>
        <v>-1200</v>
      </c>
      <c r="R75" s="322">
        <f t="shared" si="14"/>
        <v>-1200</v>
      </c>
      <c r="S75" s="322">
        <f t="shared" ref="S75:U75" si="15">S71</f>
        <v>-1200</v>
      </c>
      <c r="T75" s="322">
        <f t="shared" si="15"/>
        <v>-1200</v>
      </c>
      <c r="U75" s="322">
        <f t="shared" si="15"/>
        <v>-1200</v>
      </c>
      <c r="V75" s="5"/>
    </row>
    <row r="76" spans="1:22" x14ac:dyDescent="0.3">
      <c r="B76" s="138" t="s">
        <v>37</v>
      </c>
      <c r="C76" s="138"/>
      <c r="D76" s="138"/>
      <c r="E76" s="138"/>
      <c r="F76" s="138"/>
      <c r="G76" s="322">
        <f t="shared" ref="G76:U76" si="16">G11</f>
        <v>53685</v>
      </c>
      <c r="H76" s="322">
        <f t="shared" si="16"/>
        <v>54260</v>
      </c>
      <c r="I76" s="322">
        <f t="shared" si="16"/>
        <v>82190</v>
      </c>
      <c r="J76" s="322">
        <f t="shared" si="16"/>
        <v>82190</v>
      </c>
      <c r="K76" s="322">
        <f t="shared" si="16"/>
        <v>82190</v>
      </c>
      <c r="L76" s="322">
        <f t="shared" si="16"/>
        <v>82190</v>
      </c>
      <c r="M76" s="322">
        <f t="shared" si="16"/>
        <v>82190</v>
      </c>
      <c r="N76" s="322">
        <f t="shared" si="16"/>
        <v>82190</v>
      </c>
      <c r="O76" s="322">
        <f t="shared" si="16"/>
        <v>84955</v>
      </c>
      <c r="P76" s="322">
        <f t="shared" si="16"/>
        <v>84955</v>
      </c>
      <c r="Q76" s="322">
        <f t="shared" si="16"/>
        <v>84955</v>
      </c>
      <c r="R76" s="322">
        <f t="shared" si="16"/>
        <v>84955</v>
      </c>
      <c r="S76" s="322">
        <f t="shared" si="16"/>
        <v>84955</v>
      </c>
      <c r="T76" s="322">
        <f t="shared" si="16"/>
        <v>85320</v>
      </c>
      <c r="U76" s="322">
        <f t="shared" si="16"/>
        <v>88520</v>
      </c>
      <c r="V76" s="5"/>
    </row>
    <row r="77" spans="1:22" x14ac:dyDescent="0.3">
      <c r="B77" s="138" t="s">
        <v>38</v>
      </c>
      <c r="C77" s="138"/>
      <c r="D77" s="138"/>
      <c r="E77" s="138"/>
      <c r="F77" s="138"/>
      <c r="G77" s="322">
        <f>G46</f>
        <v>-450</v>
      </c>
      <c r="H77" s="322">
        <f t="shared" ref="H77:R77" si="17">H46</f>
        <v>-450</v>
      </c>
      <c r="I77" s="322">
        <f t="shared" si="17"/>
        <v>-450</v>
      </c>
      <c r="J77" s="322">
        <f t="shared" si="17"/>
        <v>-450</v>
      </c>
      <c r="K77" s="322">
        <f t="shared" si="17"/>
        <v>-450</v>
      </c>
      <c r="L77" s="322">
        <f t="shared" si="17"/>
        <v>-450</v>
      </c>
      <c r="M77" s="322">
        <f t="shared" si="17"/>
        <v>-450</v>
      </c>
      <c r="N77" s="322">
        <f t="shared" si="17"/>
        <v>-450</v>
      </c>
      <c r="O77" s="322">
        <f t="shared" si="17"/>
        <v>-450</v>
      </c>
      <c r="P77" s="322">
        <f t="shared" si="17"/>
        <v>-450</v>
      </c>
      <c r="Q77" s="322">
        <f t="shared" si="17"/>
        <v>-450</v>
      </c>
      <c r="R77" s="322">
        <f t="shared" si="17"/>
        <v>-450</v>
      </c>
      <c r="S77" s="322">
        <f t="shared" ref="S77:U77" si="18">S46</f>
        <v>-450</v>
      </c>
      <c r="T77" s="322">
        <f t="shared" si="18"/>
        <v>-450</v>
      </c>
      <c r="U77" s="322">
        <f t="shared" si="18"/>
        <v>-450</v>
      </c>
      <c r="V77" s="5"/>
    </row>
    <row r="78" spans="1:22" x14ac:dyDescent="0.3">
      <c r="B78" s="138" t="s">
        <v>170</v>
      </c>
      <c r="C78" s="138"/>
      <c r="D78" s="138"/>
      <c r="E78" s="138"/>
      <c r="F78" s="138"/>
      <c r="G78" s="322">
        <f>SUM(G74:G77)</f>
        <v>53235</v>
      </c>
      <c r="H78" s="322">
        <f t="shared" ref="H78:R78" si="19">SUM(H74:H77)</f>
        <v>52610</v>
      </c>
      <c r="I78" s="322">
        <f t="shared" si="19"/>
        <v>80540</v>
      </c>
      <c r="J78" s="322">
        <f t="shared" si="19"/>
        <v>80540</v>
      </c>
      <c r="K78" s="322">
        <f t="shared" si="19"/>
        <v>80540</v>
      </c>
      <c r="L78" s="322">
        <f t="shared" si="19"/>
        <v>80540</v>
      </c>
      <c r="M78" s="322">
        <f t="shared" si="19"/>
        <v>80540</v>
      </c>
      <c r="N78" s="322">
        <f t="shared" si="19"/>
        <v>80540</v>
      </c>
      <c r="O78" s="322">
        <f t="shared" si="19"/>
        <v>83305</v>
      </c>
      <c r="P78" s="322">
        <f t="shared" si="19"/>
        <v>83305</v>
      </c>
      <c r="Q78" s="322">
        <f t="shared" si="19"/>
        <v>83305</v>
      </c>
      <c r="R78" s="322">
        <f t="shared" si="19"/>
        <v>83305</v>
      </c>
      <c r="S78" s="322">
        <f t="shared" ref="S78:U78" si="20">SUM(S74:S77)</f>
        <v>83305</v>
      </c>
      <c r="T78" s="322">
        <f t="shared" si="20"/>
        <v>83670</v>
      </c>
      <c r="U78" s="322">
        <f t="shared" si="20"/>
        <v>86870</v>
      </c>
      <c r="V78" s="5"/>
    </row>
    <row r="79" spans="1:22" x14ac:dyDescent="0.3">
      <c r="B79" s="138" t="s">
        <v>153</v>
      </c>
      <c r="C79" s="138"/>
      <c r="D79" s="138"/>
      <c r="E79" s="138"/>
      <c r="F79" s="138"/>
      <c r="G79" s="322">
        <f>G47</f>
        <v>-10000</v>
      </c>
      <c r="H79" s="322">
        <f t="shared" ref="H79:U79" si="21">H47</f>
        <v>-9760</v>
      </c>
      <c r="I79" s="322">
        <f t="shared" si="21"/>
        <v>-9520</v>
      </c>
      <c r="J79" s="322">
        <f t="shared" si="21"/>
        <v>-9280</v>
      </c>
      <c r="K79" s="322">
        <f t="shared" si="21"/>
        <v>-9040</v>
      </c>
      <c r="L79" s="322">
        <f t="shared" si="21"/>
        <v>-8800</v>
      </c>
      <c r="M79" s="322">
        <f t="shared" si="21"/>
        <v>-8560</v>
      </c>
      <c r="N79" s="322">
        <f t="shared" si="21"/>
        <v>-8320</v>
      </c>
      <c r="O79" s="322">
        <f t="shared" si="21"/>
        <v>-8080</v>
      </c>
      <c r="P79" s="322">
        <f t="shared" si="21"/>
        <v>-7840</v>
      </c>
      <c r="Q79" s="322">
        <f t="shared" si="21"/>
        <v>-7600</v>
      </c>
      <c r="R79" s="322">
        <f t="shared" si="21"/>
        <v>-7360</v>
      </c>
      <c r="S79" s="322">
        <f t="shared" si="21"/>
        <v>-7120</v>
      </c>
      <c r="T79" s="322">
        <f t="shared" si="21"/>
        <v>-6880</v>
      </c>
      <c r="U79" s="322">
        <f t="shared" si="21"/>
        <v>-6640</v>
      </c>
      <c r="V79" s="5"/>
    </row>
    <row r="80" spans="1:22" x14ac:dyDescent="0.3">
      <c r="B80" s="138" t="s">
        <v>154</v>
      </c>
      <c r="C80" s="138"/>
      <c r="D80" s="138"/>
      <c r="E80" s="138"/>
      <c r="F80" s="138"/>
      <c r="G80" s="333">
        <f>G48</f>
        <v>-8067</v>
      </c>
      <c r="H80" s="333">
        <f t="shared" ref="H80:U80" si="22">H48</f>
        <v>-8182</v>
      </c>
      <c r="I80" s="333">
        <f t="shared" si="22"/>
        <v>-13768</v>
      </c>
      <c r="J80" s="333">
        <f t="shared" si="22"/>
        <v>-13768</v>
      </c>
      <c r="K80" s="333">
        <f t="shared" si="22"/>
        <v>-13768</v>
      </c>
      <c r="L80" s="333">
        <f t="shared" si="22"/>
        <v>-13768</v>
      </c>
      <c r="M80" s="333">
        <f t="shared" si="22"/>
        <v>-13768</v>
      </c>
      <c r="N80" s="333">
        <f t="shared" si="22"/>
        <v>-13768</v>
      </c>
      <c r="O80" s="333">
        <f t="shared" si="22"/>
        <v>-14321</v>
      </c>
      <c r="P80" s="333">
        <f t="shared" si="22"/>
        <v>-14321</v>
      </c>
      <c r="Q80" s="333">
        <f t="shared" si="22"/>
        <v>-14321</v>
      </c>
      <c r="R80" s="333">
        <f t="shared" si="22"/>
        <v>-14321</v>
      </c>
      <c r="S80" s="333">
        <f t="shared" si="22"/>
        <v>-14321</v>
      </c>
      <c r="T80" s="333">
        <f t="shared" si="22"/>
        <v>-14394</v>
      </c>
      <c r="U80" s="333">
        <f t="shared" si="22"/>
        <v>-15034</v>
      </c>
      <c r="V80" s="5"/>
    </row>
    <row r="81" spans="1:22" x14ac:dyDescent="0.3">
      <c r="B81" s="138" t="s">
        <v>168</v>
      </c>
      <c r="C81" s="138"/>
      <c r="D81" s="138"/>
      <c r="E81" s="138"/>
      <c r="F81" s="138"/>
      <c r="G81" s="322">
        <f>SUM(G78:G80)</f>
        <v>35168</v>
      </c>
      <c r="H81" s="322">
        <f>SUM(H78:H80)</f>
        <v>34668</v>
      </c>
      <c r="I81" s="322">
        <f t="shared" ref="I81:R81" si="23">SUM(I78:I80)</f>
        <v>57252</v>
      </c>
      <c r="J81" s="322">
        <f t="shared" si="23"/>
        <v>57492</v>
      </c>
      <c r="K81" s="322">
        <f t="shared" si="23"/>
        <v>57732</v>
      </c>
      <c r="L81" s="322">
        <f t="shared" si="23"/>
        <v>57972</v>
      </c>
      <c r="M81" s="322">
        <f t="shared" si="23"/>
        <v>58212</v>
      </c>
      <c r="N81" s="322">
        <f t="shared" si="23"/>
        <v>58452</v>
      </c>
      <c r="O81" s="322">
        <f t="shared" si="23"/>
        <v>60904</v>
      </c>
      <c r="P81" s="322">
        <f t="shared" si="23"/>
        <v>61144</v>
      </c>
      <c r="Q81" s="322">
        <f t="shared" si="23"/>
        <v>61384</v>
      </c>
      <c r="R81" s="322">
        <f t="shared" si="23"/>
        <v>61624</v>
      </c>
      <c r="S81" s="322">
        <f t="shared" ref="S81:U81" si="24">SUM(S78:S80)</f>
        <v>61864</v>
      </c>
      <c r="T81" s="322">
        <f t="shared" si="24"/>
        <v>62396</v>
      </c>
      <c r="U81" s="322">
        <f t="shared" si="24"/>
        <v>65196</v>
      </c>
      <c r="V81" s="5"/>
    </row>
    <row r="82" spans="1:22" x14ac:dyDescent="0.3">
      <c r="B82" s="9"/>
      <c r="C82" s="9"/>
      <c r="D82" s="9"/>
      <c r="E82" s="9"/>
      <c r="F82" s="9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5"/>
    </row>
    <row r="83" spans="1:22" x14ac:dyDescent="0.3">
      <c r="A83" s="135"/>
      <c r="B83" s="162" t="s">
        <v>171</v>
      </c>
      <c r="C83" s="135"/>
      <c r="D83" s="135"/>
      <c r="E83" s="135"/>
      <c r="F83" s="135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</row>
    <row r="84" spans="1:22" x14ac:dyDescent="0.3">
      <c r="B84" s="318" t="s">
        <v>172</v>
      </c>
      <c r="C84" s="318"/>
      <c r="D84" s="318"/>
      <c r="E84" s="318"/>
      <c r="F84" s="318"/>
      <c r="G84" s="319">
        <f>SUM(G51+G56)</f>
        <v>85168</v>
      </c>
      <c r="H84" s="319">
        <f t="shared" ref="H84:R84" si="25">SUM(H51+H56)</f>
        <v>35868</v>
      </c>
      <c r="I84" s="319">
        <f t="shared" si="25"/>
        <v>58452</v>
      </c>
      <c r="J84" s="319">
        <f t="shared" si="25"/>
        <v>58692</v>
      </c>
      <c r="K84" s="319">
        <f t="shared" si="25"/>
        <v>58932</v>
      </c>
      <c r="L84" s="319">
        <f t="shared" si="25"/>
        <v>59172</v>
      </c>
      <c r="M84" s="319">
        <f t="shared" si="25"/>
        <v>59412</v>
      </c>
      <c r="N84" s="319">
        <f t="shared" si="25"/>
        <v>59652</v>
      </c>
      <c r="O84" s="319">
        <f t="shared" si="25"/>
        <v>62104</v>
      </c>
      <c r="P84" s="319">
        <f t="shared" si="25"/>
        <v>62344</v>
      </c>
      <c r="Q84" s="319">
        <f t="shared" si="25"/>
        <v>62584</v>
      </c>
      <c r="R84" s="319">
        <f t="shared" si="25"/>
        <v>62824</v>
      </c>
      <c r="S84" s="319">
        <f t="shared" ref="S84:U84" si="26">SUM(S51+S56)</f>
        <v>63064</v>
      </c>
      <c r="T84" s="319">
        <f t="shared" si="26"/>
        <v>63596</v>
      </c>
      <c r="U84" s="319">
        <f t="shared" si="26"/>
        <v>66396</v>
      </c>
      <c r="V84" s="5"/>
    </row>
    <row r="85" spans="1:22" x14ac:dyDescent="0.3">
      <c r="B85" s="318" t="s">
        <v>173</v>
      </c>
      <c r="C85" s="318"/>
      <c r="D85" s="318"/>
      <c r="E85" s="318"/>
      <c r="F85" s="318"/>
      <c r="G85" s="319">
        <f>G81</f>
        <v>35168</v>
      </c>
      <c r="H85" s="319">
        <f t="shared" ref="H85:R85" si="27">H81</f>
        <v>34668</v>
      </c>
      <c r="I85" s="319">
        <f t="shared" si="27"/>
        <v>57252</v>
      </c>
      <c r="J85" s="319">
        <f t="shared" si="27"/>
        <v>57492</v>
      </c>
      <c r="K85" s="319">
        <f t="shared" si="27"/>
        <v>57732</v>
      </c>
      <c r="L85" s="319">
        <f t="shared" si="27"/>
        <v>57972</v>
      </c>
      <c r="M85" s="319">
        <f t="shared" si="27"/>
        <v>58212</v>
      </c>
      <c r="N85" s="319">
        <f t="shared" si="27"/>
        <v>58452</v>
      </c>
      <c r="O85" s="319">
        <f t="shared" si="27"/>
        <v>60904</v>
      </c>
      <c r="P85" s="319">
        <f t="shared" si="27"/>
        <v>61144</v>
      </c>
      <c r="Q85" s="319">
        <f t="shared" si="27"/>
        <v>61384</v>
      </c>
      <c r="R85" s="319">
        <f t="shared" si="27"/>
        <v>61624</v>
      </c>
      <c r="S85" s="319">
        <f t="shared" ref="S85:U85" si="28">S81</f>
        <v>61864</v>
      </c>
      <c r="T85" s="319">
        <f t="shared" si="28"/>
        <v>62396</v>
      </c>
      <c r="U85" s="319">
        <f t="shared" si="28"/>
        <v>65196</v>
      </c>
      <c r="V85" s="5"/>
    </row>
    <row r="86" spans="1:22" x14ac:dyDescent="0.3">
      <c r="B86" s="318" t="s">
        <v>174</v>
      </c>
      <c r="C86" s="318"/>
      <c r="D86" s="318"/>
      <c r="E86" s="318"/>
      <c r="F86" s="318"/>
      <c r="G86" s="319">
        <f>G81</f>
        <v>35168</v>
      </c>
      <c r="H86" s="319">
        <f t="shared" ref="H86:R86" si="29">H81</f>
        <v>34668</v>
      </c>
      <c r="I86" s="319">
        <f t="shared" si="29"/>
        <v>57252</v>
      </c>
      <c r="J86" s="319">
        <f t="shared" si="29"/>
        <v>57492</v>
      </c>
      <c r="K86" s="319">
        <f t="shared" si="29"/>
        <v>57732</v>
      </c>
      <c r="L86" s="319">
        <f t="shared" si="29"/>
        <v>57972</v>
      </c>
      <c r="M86" s="319">
        <f t="shared" si="29"/>
        <v>58212</v>
      </c>
      <c r="N86" s="319">
        <f t="shared" si="29"/>
        <v>58452</v>
      </c>
      <c r="O86" s="319">
        <f t="shared" si="29"/>
        <v>60904</v>
      </c>
      <c r="P86" s="319">
        <f t="shared" si="29"/>
        <v>61144</v>
      </c>
      <c r="Q86" s="319">
        <f t="shared" si="29"/>
        <v>61384</v>
      </c>
      <c r="R86" s="319">
        <f t="shared" si="29"/>
        <v>61624</v>
      </c>
      <c r="S86" s="319">
        <f t="shared" ref="S86:U86" si="30">S81</f>
        <v>61864</v>
      </c>
      <c r="T86" s="319">
        <f t="shared" si="30"/>
        <v>62396</v>
      </c>
      <c r="U86" s="319">
        <f t="shared" si="30"/>
        <v>65196</v>
      </c>
      <c r="V86" s="5"/>
    </row>
    <row r="87" spans="1:22" x14ac:dyDescent="0.3">
      <c r="B87" s="318" t="s">
        <v>166</v>
      </c>
      <c r="C87" s="318"/>
      <c r="D87" s="318"/>
      <c r="E87" s="318"/>
      <c r="F87" s="318"/>
      <c r="G87" s="321"/>
      <c r="H87" s="321"/>
      <c r="I87" s="321"/>
      <c r="J87" s="321"/>
      <c r="K87" s="321"/>
      <c r="L87" s="321"/>
      <c r="M87" s="321"/>
      <c r="N87" s="321"/>
      <c r="O87" s="321"/>
      <c r="P87" s="321"/>
      <c r="Q87" s="321"/>
      <c r="R87" s="321"/>
      <c r="S87" s="321"/>
      <c r="T87" s="321"/>
      <c r="U87" s="321"/>
      <c r="V87" s="5"/>
    </row>
    <row r="88" spans="1:22" x14ac:dyDescent="0.3">
      <c r="B88" s="318" t="s">
        <v>168</v>
      </c>
      <c r="C88" s="318"/>
      <c r="D88" s="318"/>
      <c r="E88" s="318"/>
      <c r="F88" s="318"/>
      <c r="G88" s="319">
        <f>G81</f>
        <v>35168</v>
      </c>
      <c r="H88" s="319">
        <f t="shared" ref="H88:R88" si="31">H81</f>
        <v>34668</v>
      </c>
      <c r="I88" s="319">
        <f t="shared" si="31"/>
        <v>57252</v>
      </c>
      <c r="J88" s="319">
        <f t="shared" si="31"/>
        <v>57492</v>
      </c>
      <c r="K88" s="319">
        <f t="shared" si="31"/>
        <v>57732</v>
      </c>
      <c r="L88" s="319">
        <f t="shared" si="31"/>
        <v>57972</v>
      </c>
      <c r="M88" s="319">
        <f t="shared" si="31"/>
        <v>58212</v>
      </c>
      <c r="N88" s="319">
        <f t="shared" si="31"/>
        <v>58452</v>
      </c>
      <c r="O88" s="319">
        <f t="shared" si="31"/>
        <v>60904</v>
      </c>
      <c r="P88" s="319">
        <f t="shared" si="31"/>
        <v>61144</v>
      </c>
      <c r="Q88" s="319">
        <f t="shared" si="31"/>
        <v>61384</v>
      </c>
      <c r="R88" s="319">
        <f t="shared" si="31"/>
        <v>61624</v>
      </c>
      <c r="S88" s="319">
        <f t="shared" ref="S88:U88" si="32">S81</f>
        <v>61864</v>
      </c>
      <c r="T88" s="319">
        <f t="shared" si="32"/>
        <v>62396</v>
      </c>
      <c r="U88" s="319">
        <f t="shared" si="32"/>
        <v>65196</v>
      </c>
      <c r="V88" s="5"/>
    </row>
  </sheetData>
  <phoneticPr fontId="7" type="noConversion"/>
  <pageMargins left="0.7" right="0.7" top="0.75" bottom="0.75" header="0.3" footer="0.3"/>
  <ignoredErrors>
    <ignoredError sqref="R5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A605-5749-4E77-B2F3-60FEE105176F}">
  <sheetPr codeName="Sheet23"/>
  <dimension ref="A1:Y145"/>
  <sheetViews>
    <sheetView showGridLines="0" workbookViewId="0">
      <selection activeCell="L44" sqref="L44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5546875" style="117" bestFit="1" customWidth="1"/>
    <col min="7" max="7" width="9.6640625" customWidth="1"/>
    <col min="8" max="8" width="9.6640625" bestFit="1" customWidth="1"/>
    <col min="9" max="9" width="10.44140625" customWidth="1"/>
    <col min="10" max="13" width="9.5546875" bestFit="1" customWidth="1"/>
    <col min="14" max="14" width="9.5546875" customWidth="1"/>
    <col min="15" max="16" width="9.5546875" bestFit="1" customWidth="1"/>
    <col min="17" max="17" width="10" customWidth="1"/>
    <col min="18" max="18" width="9.5546875" bestFit="1" customWidth="1"/>
    <col min="19" max="19" width="9.33203125" customWidth="1"/>
    <col min="20" max="20" width="9.77734375" customWidth="1"/>
    <col min="21" max="21" width="10.5546875" bestFit="1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176</v>
      </c>
      <c r="F2"/>
    </row>
    <row r="3" spans="1:25" x14ac:dyDescent="0.3">
      <c r="B3" t="s">
        <v>147</v>
      </c>
      <c r="F3"/>
    </row>
    <row r="4" spans="1:25" x14ac:dyDescent="0.3">
      <c r="F4"/>
    </row>
    <row r="5" spans="1:25" x14ac:dyDescent="0.3">
      <c r="A5" s="135"/>
      <c r="B5" s="162" t="s">
        <v>177</v>
      </c>
      <c r="C5" s="135"/>
      <c r="D5" s="135"/>
      <c r="E5" s="135"/>
      <c r="F5" s="186">
        <v>2023</v>
      </c>
      <c r="G5" s="186">
        <v>2023</v>
      </c>
      <c r="H5" s="186">
        <v>2023</v>
      </c>
      <c r="I5" s="186">
        <v>2023</v>
      </c>
      <c r="J5" s="186">
        <v>2023</v>
      </c>
      <c r="K5" s="186">
        <v>2023</v>
      </c>
      <c r="L5" s="186">
        <v>2023</v>
      </c>
      <c r="M5" s="186">
        <v>2023</v>
      </c>
      <c r="N5" s="186">
        <v>2023</v>
      </c>
      <c r="O5" s="186">
        <v>2023</v>
      </c>
      <c r="P5" s="186">
        <v>2023</v>
      </c>
      <c r="Q5" s="186">
        <v>2023</v>
      </c>
      <c r="R5" s="186">
        <v>2024</v>
      </c>
      <c r="S5" s="186">
        <v>2024</v>
      </c>
      <c r="T5" s="186">
        <v>2024</v>
      </c>
      <c r="U5" s="135"/>
    </row>
    <row r="6" spans="1:25" ht="15" thickBot="1" x14ac:dyDescent="0.35">
      <c r="A6" s="147"/>
      <c r="B6" s="148" t="s">
        <v>63</v>
      </c>
      <c r="C6" s="136"/>
      <c r="D6" s="136"/>
      <c r="E6" s="136"/>
      <c r="F6" s="185" t="s">
        <v>25</v>
      </c>
      <c r="G6" s="185" t="s">
        <v>26</v>
      </c>
      <c r="H6" s="185" t="s">
        <v>27</v>
      </c>
      <c r="I6" s="185" t="s">
        <v>28</v>
      </c>
      <c r="J6" s="185" t="s">
        <v>29</v>
      </c>
      <c r="K6" s="185" t="s">
        <v>30</v>
      </c>
      <c r="L6" s="185" t="s">
        <v>31</v>
      </c>
      <c r="M6" s="185" t="s">
        <v>32</v>
      </c>
      <c r="N6" s="185" t="s">
        <v>33</v>
      </c>
      <c r="O6" s="185" t="s">
        <v>34</v>
      </c>
      <c r="P6" s="185" t="s">
        <v>35</v>
      </c>
      <c r="Q6" s="185" t="s">
        <v>36</v>
      </c>
      <c r="R6" s="185" t="s">
        <v>25</v>
      </c>
      <c r="S6" s="185" t="s">
        <v>26</v>
      </c>
      <c r="T6" s="185" t="s">
        <v>27</v>
      </c>
      <c r="U6" s="182" t="s">
        <v>70</v>
      </c>
    </row>
    <row r="7" spans="1:25" s="116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57" t="s">
        <v>284</v>
      </c>
      <c r="F8"/>
    </row>
    <row r="9" spans="1:25" x14ac:dyDescent="0.3">
      <c r="C9" s="158"/>
      <c r="F9"/>
    </row>
    <row r="10" spans="1:25" x14ac:dyDescent="0.3">
      <c r="C10" s="157" t="s">
        <v>48</v>
      </c>
      <c r="F10"/>
      <c r="G10" s="159"/>
      <c r="H10" s="159"/>
      <c r="I10" s="159"/>
      <c r="J10" s="159"/>
      <c r="K10" s="159"/>
      <c r="L10" s="158"/>
      <c r="M10" s="159"/>
      <c r="N10" s="159"/>
      <c r="O10" s="159"/>
      <c r="P10" s="159"/>
      <c r="Q10" s="159"/>
      <c r="R10" s="159"/>
      <c r="S10" s="159"/>
      <c r="T10" s="159"/>
      <c r="V10" s="1"/>
    </row>
    <row r="11" spans="1:25" x14ac:dyDescent="0.3">
      <c r="C11" s="158" t="s">
        <v>179</v>
      </c>
      <c r="F11" s="159">
        <f>'CF 2023'!G72</f>
        <v>35168</v>
      </c>
      <c r="G11" s="159">
        <f>F14+'CF 2023'!H81</f>
        <v>69836</v>
      </c>
      <c r="H11" s="159">
        <f>G14+'CF 2023'!I81</f>
        <v>127088</v>
      </c>
      <c r="I11" s="159">
        <f>H14+'CF 2023'!J81</f>
        <v>184580</v>
      </c>
      <c r="J11" s="159">
        <f>I14+'CF 2023'!K81</f>
        <v>242312</v>
      </c>
      <c r="K11" s="159">
        <f>J14+'CF 2023'!L81</f>
        <v>300284</v>
      </c>
      <c r="L11" s="159">
        <f>K14+'CF 2023'!M81</f>
        <v>358496</v>
      </c>
      <c r="M11" s="159">
        <f>L14+'CF 2023'!N81</f>
        <v>416948</v>
      </c>
      <c r="N11" s="159">
        <f>M14+'CF 2023'!O81</f>
        <v>477852</v>
      </c>
      <c r="O11" s="159">
        <f>N14+'CF 2023'!P81</f>
        <v>538996</v>
      </c>
      <c r="P11" s="159">
        <f>O14+'CF 2023'!Q81</f>
        <v>600380</v>
      </c>
      <c r="Q11" s="159">
        <f>P14+'CF 2023'!R81</f>
        <v>662004</v>
      </c>
      <c r="R11" s="159">
        <f>'BS 2024'!F11</f>
        <v>722798</v>
      </c>
      <c r="S11" s="159">
        <f>'BS 2024'!G11</f>
        <v>784124</v>
      </c>
      <c r="T11" s="159">
        <f>'BS 2024'!H11</f>
        <v>848250</v>
      </c>
      <c r="U11" s="1"/>
      <c r="V11" s="1"/>
    </row>
    <row r="12" spans="1:25" x14ac:dyDescent="0.3">
      <c r="C12" s="158" t="s">
        <v>180</v>
      </c>
      <c r="F12" s="159"/>
      <c r="G12" s="158"/>
      <c r="H12" s="158"/>
      <c r="I12" s="158" t="s">
        <v>197</v>
      </c>
      <c r="J12" s="158"/>
      <c r="K12" s="158" t="s">
        <v>197</v>
      </c>
      <c r="L12" s="158"/>
      <c r="M12" s="158"/>
      <c r="N12" s="158"/>
      <c r="O12" s="158"/>
      <c r="P12" s="158"/>
      <c r="Q12" s="158"/>
      <c r="R12" s="158"/>
      <c r="S12" s="158" t="s">
        <v>197</v>
      </c>
      <c r="T12" s="158" t="s">
        <v>197</v>
      </c>
      <c r="V12" s="1"/>
    </row>
    <row r="13" spans="1:25" x14ac:dyDescent="0.3">
      <c r="C13" s="158" t="s">
        <v>181</v>
      </c>
      <c r="F13"/>
      <c r="I13" s="159"/>
      <c r="K13" s="159"/>
      <c r="S13" s="159"/>
      <c r="T13" s="159"/>
      <c r="V13" s="1"/>
    </row>
    <row r="14" spans="1:25" x14ac:dyDescent="0.3">
      <c r="C14" s="158" t="s">
        <v>182</v>
      </c>
      <c r="F14" s="159">
        <f>SUM(F11:F13)</f>
        <v>35168</v>
      </c>
      <c r="G14" s="159">
        <f t="shared" ref="G14:Q14" si="0">SUM(G11:G13)</f>
        <v>69836</v>
      </c>
      <c r="H14" s="159">
        <f t="shared" si="0"/>
        <v>127088</v>
      </c>
      <c r="I14" s="159">
        <f t="shared" si="0"/>
        <v>184580</v>
      </c>
      <c r="J14" s="159">
        <f t="shared" si="0"/>
        <v>242312</v>
      </c>
      <c r="K14" s="159">
        <f t="shared" si="0"/>
        <v>300284</v>
      </c>
      <c r="L14" s="159">
        <f t="shared" si="0"/>
        <v>358496</v>
      </c>
      <c r="M14" s="159">
        <f t="shared" si="0"/>
        <v>416948</v>
      </c>
      <c r="N14" s="159">
        <f t="shared" si="0"/>
        <v>477852</v>
      </c>
      <c r="O14" s="159">
        <f t="shared" si="0"/>
        <v>538996</v>
      </c>
      <c r="P14" s="159">
        <f t="shared" si="0"/>
        <v>600380</v>
      </c>
      <c r="Q14" s="159">
        <f t="shared" si="0"/>
        <v>662004</v>
      </c>
      <c r="R14" s="159">
        <f t="shared" ref="R14" si="1">SUM(R11:R13)</f>
        <v>722798</v>
      </c>
      <c r="S14" s="159">
        <f t="shared" ref="S14" si="2">SUM(S11:S13)</f>
        <v>784124</v>
      </c>
      <c r="T14" s="159">
        <f t="shared" ref="T14" si="3">SUM(T11:T13)</f>
        <v>848250</v>
      </c>
      <c r="U14" s="195">
        <f>SUM(F14:Q14)</f>
        <v>4013944</v>
      </c>
      <c r="V14" s="1"/>
    </row>
    <row r="15" spans="1:25" x14ac:dyDescent="0.3">
      <c r="C15" s="157" t="s">
        <v>49</v>
      </c>
      <c r="F15"/>
      <c r="G15" s="158"/>
      <c r="H15" s="158"/>
      <c r="I15" s="158"/>
      <c r="J15" s="161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V15" s="1"/>
    </row>
    <row r="16" spans="1:25" x14ac:dyDescent="0.3">
      <c r="C16" s="160" t="s">
        <v>183</v>
      </c>
      <c r="F16" s="159">
        <f>ABS('CF 2023'!G74)-'IS 2023'!F89</f>
        <v>50710</v>
      </c>
      <c r="G16" s="159">
        <f>F16-'IS 2023'!G89</f>
        <v>51420</v>
      </c>
      <c r="H16" s="159">
        <f>G16-'IS 2023'!H89</f>
        <v>52130</v>
      </c>
      <c r="I16" s="159">
        <f>H16-'IS 2023'!I89</f>
        <v>52840</v>
      </c>
      <c r="J16" s="159">
        <f>I16-'IS 2023'!J89</f>
        <v>53550</v>
      </c>
      <c r="K16" s="159">
        <f>J16-'IS 2023'!K89</f>
        <v>54260</v>
      </c>
      <c r="L16" s="159">
        <f>K16-'IS 2023'!L89</f>
        <v>54970</v>
      </c>
      <c r="M16" s="159">
        <f>L16-'IS 2023'!M89</f>
        <v>55680</v>
      </c>
      <c r="N16" s="159">
        <f>M16-'IS 2023'!N89</f>
        <v>56390</v>
      </c>
      <c r="O16" s="159">
        <f>N16-'IS 2023'!O89</f>
        <v>57100</v>
      </c>
      <c r="P16" s="159">
        <f>O16-'IS 2023'!P89</f>
        <v>57810</v>
      </c>
      <c r="Q16" s="159">
        <f>P16-'IS 2023'!Q89</f>
        <v>58520</v>
      </c>
      <c r="R16" s="159">
        <f>'BS 2024'!F16</f>
        <v>59230</v>
      </c>
      <c r="S16" s="166">
        <f>R16-'IS 2024'!G90</f>
        <v>59940</v>
      </c>
      <c r="T16" s="166">
        <f>S16-'IS 2024'!H90</f>
        <v>60650</v>
      </c>
      <c r="V16" s="1"/>
    </row>
    <row r="17" spans="1:22" x14ac:dyDescent="0.3">
      <c r="C17" s="160" t="s">
        <v>184</v>
      </c>
      <c r="F17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V17" s="1"/>
    </row>
    <row r="18" spans="1:22" x14ac:dyDescent="0.3">
      <c r="C18" s="160" t="s">
        <v>185</v>
      </c>
      <c r="F18" s="166">
        <f>SUM(F16:F17)</f>
        <v>50710</v>
      </c>
      <c r="G18" s="166">
        <f t="shared" ref="G18:T18" si="4">SUM(G16:G17)</f>
        <v>51420</v>
      </c>
      <c r="H18" s="166">
        <f t="shared" si="4"/>
        <v>52130</v>
      </c>
      <c r="I18" s="166">
        <f t="shared" si="4"/>
        <v>52840</v>
      </c>
      <c r="J18" s="166">
        <f t="shared" si="4"/>
        <v>53550</v>
      </c>
      <c r="K18" s="166">
        <f t="shared" si="4"/>
        <v>54260</v>
      </c>
      <c r="L18" s="166">
        <f t="shared" si="4"/>
        <v>54970</v>
      </c>
      <c r="M18" s="166">
        <f t="shared" si="4"/>
        <v>55680</v>
      </c>
      <c r="N18" s="166">
        <f t="shared" si="4"/>
        <v>56390</v>
      </c>
      <c r="O18" s="166">
        <f t="shared" si="4"/>
        <v>57100</v>
      </c>
      <c r="P18" s="166">
        <f t="shared" si="4"/>
        <v>57810</v>
      </c>
      <c r="Q18" s="166">
        <f t="shared" si="4"/>
        <v>58520</v>
      </c>
      <c r="R18" s="166">
        <f t="shared" si="4"/>
        <v>59230</v>
      </c>
      <c r="S18" s="166">
        <f t="shared" si="4"/>
        <v>59940</v>
      </c>
      <c r="T18" s="166">
        <f t="shared" si="4"/>
        <v>60650</v>
      </c>
      <c r="V18" s="1"/>
    </row>
    <row r="19" spans="1:22" x14ac:dyDescent="0.3">
      <c r="A19" s="130"/>
      <c r="B19" s="135"/>
      <c r="C19" s="169" t="s">
        <v>186</v>
      </c>
      <c r="D19" s="135"/>
      <c r="E19" s="135"/>
      <c r="F19" s="170">
        <f>SUM(F17:F18)</f>
        <v>50710</v>
      </c>
      <c r="G19" s="170">
        <f t="shared" ref="G19:T19" si="5">SUM(G17:G18)</f>
        <v>51420</v>
      </c>
      <c r="H19" s="170">
        <f t="shared" si="5"/>
        <v>52130</v>
      </c>
      <c r="I19" s="170">
        <f t="shared" si="5"/>
        <v>52840</v>
      </c>
      <c r="J19" s="170">
        <f t="shared" si="5"/>
        <v>53550</v>
      </c>
      <c r="K19" s="170">
        <f t="shared" si="5"/>
        <v>54260</v>
      </c>
      <c r="L19" s="170">
        <f t="shared" si="5"/>
        <v>54970</v>
      </c>
      <c r="M19" s="170">
        <f t="shared" si="5"/>
        <v>55680</v>
      </c>
      <c r="N19" s="170">
        <f t="shared" si="5"/>
        <v>56390</v>
      </c>
      <c r="O19" s="170">
        <f t="shared" si="5"/>
        <v>57100</v>
      </c>
      <c r="P19" s="170">
        <f t="shared" si="5"/>
        <v>57810</v>
      </c>
      <c r="Q19" s="170">
        <f t="shared" si="5"/>
        <v>58520</v>
      </c>
      <c r="R19" s="170">
        <f t="shared" si="5"/>
        <v>59230</v>
      </c>
      <c r="S19" s="170">
        <f t="shared" si="5"/>
        <v>59940</v>
      </c>
      <c r="T19" s="170">
        <f t="shared" si="5"/>
        <v>60650</v>
      </c>
      <c r="U19" s="143">
        <f>SUM(F19:Q19)</f>
        <v>655380</v>
      </c>
      <c r="V19" s="1"/>
    </row>
    <row r="20" spans="1:22" x14ac:dyDescent="0.3">
      <c r="A20" s="147"/>
      <c r="B20" s="136"/>
      <c r="C20" s="171" t="s">
        <v>50</v>
      </c>
      <c r="D20" s="136"/>
      <c r="E20" s="136"/>
      <c r="F20" s="172">
        <f>F14+F19</f>
        <v>85878</v>
      </c>
      <c r="G20" s="172">
        <f>G14+G19</f>
        <v>121256</v>
      </c>
      <c r="H20" s="172">
        <f t="shared" ref="H20:T20" si="6">H14+H19</f>
        <v>179218</v>
      </c>
      <c r="I20" s="172">
        <f t="shared" si="6"/>
        <v>237420</v>
      </c>
      <c r="J20" s="172">
        <f t="shared" si="6"/>
        <v>295862</v>
      </c>
      <c r="K20" s="172">
        <f t="shared" si="6"/>
        <v>354544</v>
      </c>
      <c r="L20" s="172">
        <f t="shared" si="6"/>
        <v>413466</v>
      </c>
      <c r="M20" s="172">
        <f t="shared" si="6"/>
        <v>472628</v>
      </c>
      <c r="N20" s="172">
        <f t="shared" si="6"/>
        <v>534242</v>
      </c>
      <c r="O20" s="172">
        <f t="shared" si="6"/>
        <v>596096</v>
      </c>
      <c r="P20" s="172">
        <f t="shared" si="6"/>
        <v>658190</v>
      </c>
      <c r="Q20" s="172">
        <f t="shared" si="6"/>
        <v>720524</v>
      </c>
      <c r="R20" s="172">
        <f t="shared" si="6"/>
        <v>782028</v>
      </c>
      <c r="S20" s="172">
        <f t="shared" si="6"/>
        <v>844064</v>
      </c>
      <c r="T20" s="172">
        <f t="shared" si="6"/>
        <v>908900</v>
      </c>
      <c r="U20" s="137">
        <f>SUM(F20:Q20)</f>
        <v>4669324</v>
      </c>
      <c r="V20" s="1"/>
    </row>
    <row r="21" spans="1:22" x14ac:dyDescent="0.3">
      <c r="C21" s="168" t="s">
        <v>51</v>
      </c>
      <c r="F21"/>
      <c r="I21" s="161"/>
      <c r="K21" s="161"/>
      <c r="S21" s="161"/>
      <c r="T21" s="161"/>
      <c r="V21" s="1"/>
    </row>
    <row r="22" spans="1:22" x14ac:dyDescent="0.3">
      <c r="C22" s="160" t="s">
        <v>187</v>
      </c>
      <c r="F22" s="161"/>
      <c r="G22" s="161"/>
      <c r="Q22" s="161"/>
      <c r="V22" s="1"/>
    </row>
    <row r="23" spans="1:22" x14ac:dyDescent="0.3">
      <c r="C23" s="160" t="s">
        <v>188</v>
      </c>
      <c r="F23"/>
      <c r="H23" s="161"/>
      <c r="J23" s="161"/>
      <c r="V23" s="1"/>
    </row>
    <row r="24" spans="1:22" x14ac:dyDescent="0.3">
      <c r="C24" s="158" t="s">
        <v>189</v>
      </c>
      <c r="F24" s="195">
        <f>'CF 2023'!G80</f>
        <v>-8067</v>
      </c>
      <c r="G24" s="195">
        <f>'CF 2023'!H80</f>
        <v>-8182</v>
      </c>
      <c r="H24" s="195">
        <f>'CF 2023'!I80</f>
        <v>-13768</v>
      </c>
      <c r="I24" s="195">
        <f>'CF 2023'!J80</f>
        <v>-13768</v>
      </c>
      <c r="J24" s="195">
        <f>'CF 2023'!K80</f>
        <v>-13768</v>
      </c>
      <c r="K24" s="195">
        <f>'CF 2023'!L80</f>
        <v>-13768</v>
      </c>
      <c r="L24" s="195">
        <f>'CF 2023'!M80</f>
        <v>-13768</v>
      </c>
      <c r="M24" s="195">
        <f>'CF 2023'!N80</f>
        <v>-13768</v>
      </c>
      <c r="N24" s="195">
        <f>'CF 2023'!O80</f>
        <v>-14321</v>
      </c>
      <c r="O24" s="195">
        <f>'CF 2023'!P80</f>
        <v>-14321</v>
      </c>
      <c r="P24" s="195">
        <f>'CF 2023'!Q80</f>
        <v>-14321</v>
      </c>
      <c r="Q24" s="195">
        <f>'CF 2023'!R80</f>
        <v>-14321</v>
      </c>
      <c r="R24" s="195">
        <f>'CF 2023'!S80</f>
        <v>-14321</v>
      </c>
      <c r="S24" s="195">
        <f>'CF 2023'!T80</f>
        <v>-14394</v>
      </c>
      <c r="T24" s="195">
        <f>'CF 2023'!U80</f>
        <v>-15034</v>
      </c>
      <c r="V24" s="1"/>
    </row>
    <row r="25" spans="1:22" x14ac:dyDescent="0.3">
      <c r="A25" s="135"/>
      <c r="B25" s="135"/>
      <c r="C25" s="162" t="s">
        <v>190</v>
      </c>
      <c r="D25" s="135"/>
      <c r="E25" s="135"/>
      <c r="F25" s="143">
        <f>SUM(F22:F24)</f>
        <v>-8067</v>
      </c>
      <c r="G25" s="143">
        <f t="shared" ref="G25:I25" si="7">SUM(G22:G24)</f>
        <v>-8182</v>
      </c>
      <c r="H25" s="143">
        <f t="shared" si="7"/>
        <v>-13768</v>
      </c>
      <c r="I25" s="143">
        <f t="shared" si="7"/>
        <v>-13768</v>
      </c>
      <c r="J25" s="143">
        <f t="shared" ref="J25" si="8">SUM(J22:J24)</f>
        <v>-13768</v>
      </c>
      <c r="K25" s="143">
        <f t="shared" ref="K25:L25" si="9">SUM(K22:K24)</f>
        <v>-13768</v>
      </c>
      <c r="L25" s="143">
        <f t="shared" si="9"/>
        <v>-13768</v>
      </c>
      <c r="M25" s="143">
        <f t="shared" ref="M25" si="10">SUM(M22:M24)</f>
        <v>-13768</v>
      </c>
      <c r="N25" s="143">
        <f t="shared" ref="N25:O25" si="11">SUM(N22:N24)</f>
        <v>-14321</v>
      </c>
      <c r="O25" s="143">
        <f t="shared" si="11"/>
        <v>-14321</v>
      </c>
      <c r="P25" s="143">
        <f t="shared" ref="P25" si="12">SUM(P22:P24)</f>
        <v>-14321</v>
      </c>
      <c r="Q25" s="143">
        <f t="shared" ref="Q25:R25" si="13">SUM(Q22:Q24)</f>
        <v>-14321</v>
      </c>
      <c r="R25" s="143">
        <f t="shared" si="13"/>
        <v>-14321</v>
      </c>
      <c r="S25" s="143">
        <f t="shared" ref="S25" si="14">SUM(S22:S24)</f>
        <v>-14394</v>
      </c>
      <c r="T25" s="143">
        <f t="shared" ref="T25" si="15">SUM(T22:T24)</f>
        <v>-15034</v>
      </c>
      <c r="U25" s="143">
        <f>SUM(F25:Q25)</f>
        <v>-156141</v>
      </c>
      <c r="V25" s="1"/>
    </row>
    <row r="26" spans="1:22" x14ac:dyDescent="0.3">
      <c r="A26" s="136"/>
      <c r="B26" s="136"/>
      <c r="C26" s="173" t="s">
        <v>52</v>
      </c>
      <c r="D26" s="136"/>
      <c r="E26" s="136"/>
      <c r="F26" s="137"/>
      <c r="G26" s="136"/>
      <c r="H26" s="136"/>
      <c r="I26" s="137"/>
      <c r="J26" s="136"/>
      <c r="K26" s="137"/>
      <c r="L26" s="174"/>
      <c r="M26" s="174"/>
      <c r="N26" s="174"/>
      <c r="O26" s="174"/>
      <c r="P26" s="174"/>
      <c r="Q26" s="136"/>
      <c r="R26" s="174"/>
      <c r="S26" s="137"/>
      <c r="T26" s="137"/>
      <c r="U26" s="136"/>
      <c r="V26" s="1"/>
    </row>
    <row r="27" spans="1:22" x14ac:dyDescent="0.3">
      <c r="C27" s="157" t="s">
        <v>191</v>
      </c>
      <c r="F27" s="166">
        <f>'CF 2023'!G58</f>
        <v>-50000</v>
      </c>
      <c r="G27" s="166">
        <f>F27-'CF 2023'!H62</f>
        <v>-48800</v>
      </c>
      <c r="H27" s="166">
        <f>G27-'CF 2023'!I62</f>
        <v>-47600</v>
      </c>
      <c r="I27" s="166">
        <f>H27-'CF 2023'!J62</f>
        <v>-46400</v>
      </c>
      <c r="J27" s="166">
        <f>I27-'CF 2023'!K62</f>
        <v>-45200</v>
      </c>
      <c r="K27" s="166">
        <f>J27-'CF 2023'!L62</f>
        <v>-44000</v>
      </c>
      <c r="L27" s="166">
        <f>K27-'CF 2023'!M62</f>
        <v>-42800</v>
      </c>
      <c r="M27" s="166">
        <f>L27-'CF 2023'!N62</f>
        <v>-41600</v>
      </c>
      <c r="N27" s="166">
        <f>M27-'CF 2023'!O62</f>
        <v>-40400</v>
      </c>
      <c r="O27" s="166">
        <f>N27-'CF 2023'!P62</f>
        <v>-39200</v>
      </c>
      <c r="P27" s="166">
        <f>O27-'CF 2023'!Q62</f>
        <v>-38000</v>
      </c>
      <c r="Q27" s="166">
        <f>P27-'CF 2023'!R62</f>
        <v>-36800</v>
      </c>
      <c r="R27" s="166">
        <f>'BS 2024'!F27</f>
        <v>-35600</v>
      </c>
      <c r="S27" s="166">
        <f>'BS 2024'!G27</f>
        <v>-34400</v>
      </c>
      <c r="T27" s="166">
        <f>'BS 2024'!H27</f>
        <v>-33200</v>
      </c>
      <c r="U27" s="195">
        <f>SUM(F27:Q27)</f>
        <v>-520800</v>
      </c>
      <c r="V27" s="1"/>
    </row>
    <row r="28" spans="1:22" ht="12.6" customHeight="1" x14ac:dyDescent="0.3">
      <c r="C28" s="158"/>
      <c r="F28"/>
      <c r="J28" s="159" t="s">
        <v>197</v>
      </c>
      <c r="U28" s="318"/>
      <c r="V28" s="1"/>
    </row>
    <row r="29" spans="1:22" x14ac:dyDescent="0.3">
      <c r="C29" s="157" t="s">
        <v>192</v>
      </c>
      <c r="F29" s="159"/>
      <c r="G29" s="159"/>
      <c r="H29" s="159"/>
      <c r="Q29" s="159"/>
      <c r="U29" s="318"/>
      <c r="V29" s="1"/>
    </row>
    <row r="30" spans="1:22" x14ac:dyDescent="0.3">
      <c r="C30" s="160" t="s">
        <v>200</v>
      </c>
      <c r="F30" s="159"/>
      <c r="G30" s="159"/>
      <c r="H30" s="159"/>
      <c r="Q30" s="159"/>
      <c r="U30" s="318"/>
      <c r="V30" s="1"/>
    </row>
    <row r="31" spans="1:22" x14ac:dyDescent="0.3">
      <c r="C31" s="157" t="s">
        <v>193</v>
      </c>
      <c r="F31" s="166">
        <f>SUM(F27:F29)</f>
        <v>-50000</v>
      </c>
      <c r="G31" s="166">
        <f t="shared" ref="G31:T31" si="16">SUM(G27:G29)</f>
        <v>-48800</v>
      </c>
      <c r="H31" s="166">
        <f t="shared" si="16"/>
        <v>-47600</v>
      </c>
      <c r="I31" s="166">
        <f t="shared" si="16"/>
        <v>-46400</v>
      </c>
      <c r="J31" s="166">
        <f t="shared" si="16"/>
        <v>-45200</v>
      </c>
      <c r="K31" s="166">
        <f t="shared" si="16"/>
        <v>-44000</v>
      </c>
      <c r="L31" s="166">
        <f t="shared" si="16"/>
        <v>-42800</v>
      </c>
      <c r="M31" s="166">
        <f t="shared" si="16"/>
        <v>-41600</v>
      </c>
      <c r="N31" s="166">
        <f t="shared" si="16"/>
        <v>-40400</v>
      </c>
      <c r="O31" s="166">
        <f t="shared" si="16"/>
        <v>-39200</v>
      </c>
      <c r="P31" s="166">
        <f t="shared" si="16"/>
        <v>-38000</v>
      </c>
      <c r="Q31" s="166">
        <f t="shared" si="16"/>
        <v>-36800</v>
      </c>
      <c r="R31" s="166">
        <f t="shared" si="16"/>
        <v>-35600</v>
      </c>
      <c r="S31" s="166">
        <f t="shared" si="16"/>
        <v>-34400</v>
      </c>
      <c r="T31" s="166">
        <f t="shared" si="16"/>
        <v>-33200</v>
      </c>
      <c r="U31" s="318"/>
      <c r="V31" s="1"/>
    </row>
    <row r="32" spans="1:22" x14ac:dyDescent="0.3">
      <c r="C32" s="157" t="s">
        <v>53</v>
      </c>
      <c r="F32" s="166">
        <f>F31+F24</f>
        <v>-58067</v>
      </c>
      <c r="G32" s="166">
        <f t="shared" ref="G32:I32" si="17">G31+G24</f>
        <v>-56982</v>
      </c>
      <c r="H32" s="166">
        <f t="shared" si="17"/>
        <v>-61368</v>
      </c>
      <c r="I32" s="166">
        <f t="shared" si="17"/>
        <v>-60168</v>
      </c>
      <c r="J32" s="166">
        <f t="shared" ref="J32" si="18">J31+J24</f>
        <v>-58968</v>
      </c>
      <c r="K32" s="166">
        <f t="shared" ref="K32:L32" si="19">K31+K24</f>
        <v>-57768</v>
      </c>
      <c r="L32" s="166">
        <f t="shared" si="19"/>
        <v>-56568</v>
      </c>
      <c r="M32" s="166">
        <f t="shared" ref="M32" si="20">M31+M24</f>
        <v>-55368</v>
      </c>
      <c r="N32" s="166">
        <f t="shared" ref="N32:O32" si="21">N31+N24</f>
        <v>-54721</v>
      </c>
      <c r="O32" s="166">
        <f t="shared" si="21"/>
        <v>-53521</v>
      </c>
      <c r="P32" s="166">
        <f t="shared" ref="P32" si="22">P31+P24</f>
        <v>-52321</v>
      </c>
      <c r="Q32" s="166">
        <f t="shared" ref="Q32:R32" si="23">Q31+Q24</f>
        <v>-51121</v>
      </c>
      <c r="R32" s="166">
        <f t="shared" si="23"/>
        <v>-49921</v>
      </c>
      <c r="S32" s="166">
        <f t="shared" ref="S32" si="24">S31+S24</f>
        <v>-48794</v>
      </c>
      <c r="T32" s="166">
        <f t="shared" ref="T32" si="25">T31+T24</f>
        <v>-48234</v>
      </c>
      <c r="U32" s="318"/>
      <c r="V32" s="1"/>
    </row>
    <row r="33" spans="3:22" x14ac:dyDescent="0.3">
      <c r="C33" s="157" t="s">
        <v>54</v>
      </c>
      <c r="F33" s="194">
        <f>F20+F32</f>
        <v>27811</v>
      </c>
      <c r="G33" s="194">
        <f t="shared" ref="G33:Q33" si="26">G20+G32</f>
        <v>64274</v>
      </c>
      <c r="H33" s="194">
        <f t="shared" si="26"/>
        <v>117850</v>
      </c>
      <c r="I33" s="194">
        <f t="shared" si="26"/>
        <v>177252</v>
      </c>
      <c r="J33" s="194">
        <f t="shared" si="26"/>
        <v>236894</v>
      </c>
      <c r="K33" s="194">
        <f t="shared" si="26"/>
        <v>296776</v>
      </c>
      <c r="L33" s="194">
        <f t="shared" si="26"/>
        <v>356898</v>
      </c>
      <c r="M33" s="194">
        <f t="shared" si="26"/>
        <v>417260</v>
      </c>
      <c r="N33" s="194">
        <f t="shared" si="26"/>
        <v>479521</v>
      </c>
      <c r="O33" s="194">
        <f t="shared" si="26"/>
        <v>542575</v>
      </c>
      <c r="P33" s="194">
        <f t="shared" si="26"/>
        <v>605869</v>
      </c>
      <c r="Q33" s="194">
        <f t="shared" si="26"/>
        <v>669403</v>
      </c>
      <c r="R33" s="194">
        <f t="shared" ref="R33" si="27">R20+R32</f>
        <v>732107</v>
      </c>
      <c r="S33" s="194">
        <f t="shared" ref="S33" si="28">S20+S32</f>
        <v>795270</v>
      </c>
      <c r="T33" s="194">
        <f t="shared" ref="T33" si="29">T20+T32</f>
        <v>860666</v>
      </c>
      <c r="U33" s="334">
        <f>SUM(F33:Q33)</f>
        <v>3992383</v>
      </c>
      <c r="V33" s="1"/>
    </row>
    <row r="34" spans="3:22" x14ac:dyDescent="0.3">
      <c r="C34" s="160" t="s">
        <v>56</v>
      </c>
      <c r="F34" s="158"/>
      <c r="G34" s="158"/>
      <c r="H34" s="158"/>
      <c r="I34" s="158"/>
      <c r="J34" s="159"/>
      <c r="K34" s="159"/>
      <c r="L34" s="159"/>
      <c r="M34" s="159"/>
      <c r="N34" s="159"/>
      <c r="O34" s="159"/>
      <c r="P34" s="159"/>
      <c r="Q34" s="158"/>
      <c r="R34" s="159"/>
      <c r="S34" s="159"/>
      <c r="T34" s="159"/>
      <c r="V34" s="1"/>
    </row>
    <row r="35" spans="3:22" x14ac:dyDescent="0.3">
      <c r="C35" s="160" t="s">
        <v>58</v>
      </c>
      <c r="F35" s="159">
        <f>SUM(F33:F34)</f>
        <v>27811</v>
      </c>
      <c r="G35" s="159">
        <f t="shared" ref="G35:T35" si="30">SUM(G33:G34)</f>
        <v>64274</v>
      </c>
      <c r="H35" s="159">
        <f t="shared" si="30"/>
        <v>117850</v>
      </c>
      <c r="I35" s="159">
        <f t="shared" si="30"/>
        <v>177252</v>
      </c>
      <c r="J35" s="159">
        <f t="shared" si="30"/>
        <v>236894</v>
      </c>
      <c r="K35" s="159">
        <f t="shared" si="30"/>
        <v>296776</v>
      </c>
      <c r="L35" s="159">
        <f t="shared" si="30"/>
        <v>356898</v>
      </c>
      <c r="M35" s="159">
        <f t="shared" si="30"/>
        <v>417260</v>
      </c>
      <c r="N35" s="159">
        <f t="shared" si="30"/>
        <v>479521</v>
      </c>
      <c r="O35" s="159">
        <f t="shared" si="30"/>
        <v>542575</v>
      </c>
      <c r="P35" s="159">
        <f t="shared" si="30"/>
        <v>605869</v>
      </c>
      <c r="Q35" s="159">
        <f t="shared" si="30"/>
        <v>669403</v>
      </c>
      <c r="R35" s="159">
        <f t="shared" si="30"/>
        <v>732107</v>
      </c>
      <c r="S35" s="159">
        <f t="shared" si="30"/>
        <v>795270</v>
      </c>
      <c r="T35" s="159">
        <f t="shared" si="30"/>
        <v>860666</v>
      </c>
      <c r="V35" s="1"/>
    </row>
    <row r="36" spans="3:22" x14ac:dyDescent="0.3">
      <c r="C36" s="167" t="s">
        <v>59</v>
      </c>
      <c r="F36" s="159">
        <f>F34+F35</f>
        <v>27811</v>
      </c>
      <c r="G36" s="159">
        <f t="shared" ref="G36:T36" si="31">G34+G35</f>
        <v>64274</v>
      </c>
      <c r="H36" s="159">
        <f t="shared" si="31"/>
        <v>117850</v>
      </c>
      <c r="I36" s="159">
        <f t="shared" si="31"/>
        <v>177252</v>
      </c>
      <c r="J36" s="159">
        <f t="shared" si="31"/>
        <v>236894</v>
      </c>
      <c r="K36" s="159">
        <f t="shared" si="31"/>
        <v>296776</v>
      </c>
      <c r="L36" s="159">
        <f t="shared" si="31"/>
        <v>356898</v>
      </c>
      <c r="M36" s="159">
        <f t="shared" si="31"/>
        <v>417260</v>
      </c>
      <c r="N36" s="159">
        <f t="shared" si="31"/>
        <v>479521</v>
      </c>
      <c r="O36" s="159">
        <f t="shared" si="31"/>
        <v>542575</v>
      </c>
      <c r="P36" s="159">
        <f t="shared" si="31"/>
        <v>605869</v>
      </c>
      <c r="Q36" s="159">
        <f t="shared" si="31"/>
        <v>669403</v>
      </c>
      <c r="R36" s="159">
        <f t="shared" si="31"/>
        <v>732107</v>
      </c>
      <c r="S36" s="159">
        <f t="shared" si="31"/>
        <v>795270</v>
      </c>
      <c r="T36" s="159">
        <f t="shared" si="31"/>
        <v>860666</v>
      </c>
      <c r="V36" s="1"/>
    </row>
    <row r="37" spans="3:22" x14ac:dyDescent="0.3">
      <c r="C37" s="160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V37" s="1"/>
    </row>
    <row r="38" spans="3:22" x14ac:dyDescent="0.3">
      <c r="C38" s="160" t="s">
        <v>194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V38" s="1"/>
    </row>
    <row r="39" spans="3:22" x14ac:dyDescent="0.3">
      <c r="C39" s="160" t="s">
        <v>195</v>
      </c>
      <c r="F39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V39" s="1"/>
    </row>
    <row r="40" spans="3:22" x14ac:dyDescent="0.3">
      <c r="C40" s="160" t="s">
        <v>196</v>
      </c>
      <c r="F40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V40" s="1"/>
    </row>
    <row r="41" spans="3:22" x14ac:dyDescent="0.3">
      <c r="C41" s="160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</sheetData>
  <phoneticPr fontId="7" type="noConversion"/>
  <pageMargins left="0.7" right="0.7" top="0.75" bottom="0.75" header="0.3" footer="0.3"/>
  <ignoredErrors>
    <ignoredError sqref="F19:G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4D7A5-5C26-4CAB-9682-55B11753F151}">
  <dimension ref="A2:BM179"/>
  <sheetViews>
    <sheetView showGridLines="0" topLeftCell="A129" zoomScale="78" zoomScaleNormal="78" workbookViewId="0">
      <selection activeCell="BC135" sqref="BC135"/>
    </sheetView>
  </sheetViews>
  <sheetFormatPr defaultRowHeight="14.4" x14ac:dyDescent="0.3"/>
  <cols>
    <col min="1" max="1" width="29.44140625" style="284" customWidth="1"/>
    <col min="2" max="7" width="8.88671875" style="284"/>
    <col min="8" max="8" width="0.6640625" style="284" customWidth="1"/>
    <col min="9" max="14" width="8.88671875" style="284"/>
    <col min="15" max="15" width="0.6640625" style="284" customWidth="1"/>
    <col min="16" max="21" width="8.88671875" style="284"/>
    <col min="22" max="22" width="0.6640625" style="284" customWidth="1"/>
    <col min="23" max="28" width="8.88671875" style="284"/>
    <col min="29" max="29" width="12.5546875" style="284" customWidth="1"/>
    <col min="30" max="30" width="9.44140625" style="286" customWidth="1"/>
    <col min="31" max="31" width="11.88671875" style="284" customWidth="1"/>
    <col min="32" max="34" width="8.88671875" style="284"/>
    <col min="35" max="35" width="17.6640625" style="284" customWidth="1"/>
    <col min="36" max="36" width="6.109375" customWidth="1"/>
    <col min="37" max="37" width="4.5546875" customWidth="1"/>
    <col min="38" max="38" width="3" customWidth="1"/>
    <col min="39" max="39" width="10.44140625" style="284" customWidth="1"/>
    <col min="40" max="40" width="6.6640625" style="284" customWidth="1"/>
    <col min="41" max="41" width="13.88671875" style="284" customWidth="1"/>
    <col min="42" max="42" width="4.5546875" style="284" customWidth="1"/>
    <col min="43" max="43" width="13.21875" style="284" customWidth="1"/>
    <col min="44" max="44" width="4.33203125" style="284" customWidth="1"/>
    <col min="45" max="45" width="0.6640625" style="284" customWidth="1"/>
    <col min="46" max="46" width="12.33203125" style="284" customWidth="1"/>
    <col min="47" max="47" width="4.33203125" style="284" customWidth="1"/>
    <col min="48" max="48" width="13.44140625" style="284" customWidth="1"/>
    <col min="49" max="49" width="4.33203125" style="284" customWidth="1"/>
    <col min="50" max="50" width="10.5546875" style="284" customWidth="1"/>
    <col min="51" max="51" width="5.88671875" style="284" customWidth="1"/>
    <col min="52" max="52" width="0.6640625" style="284" customWidth="1"/>
    <col min="53" max="53" width="13.5546875" style="284" customWidth="1"/>
    <col min="54" max="54" width="4.6640625" style="284" customWidth="1"/>
    <col min="55" max="55" width="12.33203125" style="284" customWidth="1"/>
    <col min="56" max="56" width="4.21875" style="284" customWidth="1"/>
    <col min="57" max="57" width="13.44140625" style="284" customWidth="1"/>
    <col min="58" max="58" width="4.6640625" style="284" customWidth="1"/>
    <col min="59" max="59" width="0.6640625" style="284" customWidth="1"/>
    <col min="60" max="60" width="12" style="284" customWidth="1"/>
    <col min="61" max="61" width="5.109375" style="284" customWidth="1"/>
    <col min="62" max="62" width="12.77734375" style="284" customWidth="1"/>
    <col min="63" max="63" width="4.5546875" style="284" customWidth="1"/>
    <col min="64" max="64" width="14.21875" style="284" customWidth="1"/>
    <col min="65" max="65" width="5.44140625" style="284" customWidth="1"/>
    <col min="66" max="16384" width="8.88671875" style="284"/>
  </cols>
  <sheetData>
    <row r="2" spans="1:65" x14ac:dyDescent="0.3">
      <c r="A2" s="283" t="s">
        <v>243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</row>
    <row r="3" spans="1:65" x14ac:dyDescent="0.3"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M3" s="356" t="s">
        <v>260</v>
      </c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  <c r="BG3" s="356"/>
      <c r="BH3" s="356"/>
      <c r="BI3" s="356"/>
      <c r="BJ3" s="356"/>
      <c r="BK3" s="356"/>
      <c r="BL3" s="356"/>
      <c r="BM3" s="356"/>
    </row>
    <row r="4" spans="1:65" x14ac:dyDescent="0.3">
      <c r="A4" s="287" t="s">
        <v>254</v>
      </c>
      <c r="B4" s="358" t="s">
        <v>25</v>
      </c>
      <c r="C4" s="358"/>
      <c r="D4" s="358" t="s">
        <v>26</v>
      </c>
      <c r="E4" s="358"/>
      <c r="F4" s="358" t="s">
        <v>27</v>
      </c>
      <c r="G4" s="358"/>
      <c r="H4" s="289"/>
      <c r="I4" s="358" t="s">
        <v>28</v>
      </c>
      <c r="J4" s="358"/>
      <c r="K4" s="358" t="s">
        <v>29</v>
      </c>
      <c r="L4" s="358"/>
      <c r="M4" s="358" t="s">
        <v>30</v>
      </c>
      <c r="N4" s="358"/>
      <c r="O4" s="289"/>
      <c r="P4" s="358" t="s">
        <v>31</v>
      </c>
      <c r="Q4" s="358"/>
      <c r="R4" s="358" t="s">
        <v>32</v>
      </c>
      <c r="S4" s="358"/>
      <c r="T4" s="358" t="s">
        <v>33</v>
      </c>
      <c r="U4" s="358"/>
      <c r="V4" s="289"/>
      <c r="W4" s="358" t="s">
        <v>34</v>
      </c>
      <c r="X4" s="358"/>
      <c r="Y4" s="358" t="s">
        <v>35</v>
      </c>
      <c r="Z4" s="358"/>
      <c r="AA4" s="358" t="s">
        <v>36</v>
      </c>
      <c r="AB4" s="358"/>
      <c r="AC4" s="288" t="s">
        <v>244</v>
      </c>
      <c r="AD4" s="288" t="s">
        <v>245</v>
      </c>
      <c r="AE4" s="289" t="s">
        <v>246</v>
      </c>
      <c r="AF4" s="289" t="s">
        <v>247</v>
      </c>
      <c r="AG4" s="289"/>
      <c r="AH4" s="289"/>
      <c r="AI4" s="289"/>
      <c r="AM4" s="357" t="s">
        <v>25</v>
      </c>
      <c r="AN4" s="357"/>
      <c r="AO4" s="357" t="s">
        <v>26</v>
      </c>
      <c r="AP4" s="357"/>
      <c r="AQ4" s="357" t="s">
        <v>27</v>
      </c>
      <c r="AR4" s="357"/>
      <c r="AS4" s="290"/>
      <c r="AT4" s="357" t="s">
        <v>28</v>
      </c>
      <c r="AU4" s="357"/>
      <c r="AV4" s="357" t="s">
        <v>29</v>
      </c>
      <c r="AW4" s="357"/>
      <c r="AX4" s="357" t="s">
        <v>30</v>
      </c>
      <c r="AY4" s="357"/>
      <c r="AZ4" s="290"/>
      <c r="BA4" s="357" t="s">
        <v>31</v>
      </c>
      <c r="BB4" s="357"/>
      <c r="BC4" s="357" t="s">
        <v>32</v>
      </c>
      <c r="BD4" s="357"/>
      <c r="BE4" s="357" t="s">
        <v>33</v>
      </c>
      <c r="BF4" s="357"/>
      <c r="BG4" s="290"/>
      <c r="BH4" s="357" t="s">
        <v>34</v>
      </c>
      <c r="BI4" s="357"/>
      <c r="BJ4" s="357" t="s">
        <v>35</v>
      </c>
      <c r="BK4" s="357"/>
      <c r="BL4" s="357" t="s">
        <v>36</v>
      </c>
      <c r="BM4" s="357"/>
    </row>
    <row r="5" spans="1:65" x14ac:dyDescent="0.3">
      <c r="A5" s="291" t="s">
        <v>325</v>
      </c>
      <c r="B5" s="350">
        <v>22</v>
      </c>
      <c r="C5" s="350"/>
      <c r="D5" s="350">
        <v>22</v>
      </c>
      <c r="E5" s="350"/>
      <c r="F5" s="350">
        <v>18</v>
      </c>
      <c r="G5" s="350"/>
      <c r="H5" s="292"/>
      <c r="I5" s="350">
        <v>20</v>
      </c>
      <c r="J5" s="350"/>
      <c r="K5" s="350">
        <v>20</v>
      </c>
      <c r="L5" s="350"/>
      <c r="M5" s="350">
        <v>19</v>
      </c>
      <c r="N5" s="350"/>
      <c r="O5" s="292"/>
      <c r="P5" s="350">
        <v>21</v>
      </c>
      <c r="Q5" s="350"/>
      <c r="R5" s="350">
        <v>19</v>
      </c>
      <c r="S5" s="350"/>
      <c r="T5" s="350">
        <v>17</v>
      </c>
      <c r="U5" s="350"/>
      <c r="V5" s="292"/>
      <c r="W5" s="350">
        <v>20</v>
      </c>
      <c r="X5" s="350"/>
      <c r="Y5" s="350">
        <v>20</v>
      </c>
      <c r="Z5" s="350"/>
      <c r="AA5" s="350">
        <v>20</v>
      </c>
      <c r="AB5" s="353"/>
      <c r="AC5" s="293">
        <v>40</v>
      </c>
      <c r="AD5" s="294">
        <f>SUM(B5:AB5)</f>
        <v>238</v>
      </c>
      <c r="AE5" s="295">
        <f>AD5*AC5</f>
        <v>9520</v>
      </c>
      <c r="AF5" s="296"/>
      <c r="AG5" s="296"/>
      <c r="AH5" s="296"/>
      <c r="AI5" s="297"/>
      <c r="AM5" s="343">
        <f>B5*$AC5</f>
        <v>880</v>
      </c>
      <c r="AN5" s="343"/>
      <c r="AO5" s="342">
        <f t="shared" ref="AO5:AO19" si="0">D5*$AC5</f>
        <v>880</v>
      </c>
      <c r="AP5" s="342"/>
      <c r="AQ5" s="342">
        <f t="shared" ref="AQ5:AQ19" si="1">F5*$AC5</f>
        <v>720</v>
      </c>
      <c r="AR5" s="342"/>
      <c r="AS5" s="298"/>
      <c r="AT5" s="349">
        <f>I5*$AC5</f>
        <v>800</v>
      </c>
      <c r="AU5" s="349"/>
      <c r="AV5" s="349">
        <f t="shared" ref="AV5:AV19" si="2">K5*$AC5</f>
        <v>800</v>
      </c>
      <c r="AW5" s="349"/>
      <c r="AX5" s="349">
        <f t="shared" ref="AX5:AX19" si="3">M5*$AC5</f>
        <v>760</v>
      </c>
      <c r="AY5" s="349"/>
      <c r="AZ5" s="298"/>
      <c r="BA5" s="349">
        <f>P5*$AC5</f>
        <v>840</v>
      </c>
      <c r="BB5" s="349"/>
      <c r="BC5" s="349">
        <f t="shared" ref="BC5:BC19" si="4">R5*$AC5</f>
        <v>760</v>
      </c>
      <c r="BD5" s="349"/>
      <c r="BE5" s="349">
        <f t="shared" ref="BE5:BE19" si="5">T5*$AC5</f>
        <v>680</v>
      </c>
      <c r="BF5" s="349"/>
      <c r="BG5" s="298"/>
      <c r="BH5" s="349">
        <f>W5*$AC5</f>
        <v>800</v>
      </c>
      <c r="BI5" s="349"/>
      <c r="BJ5" s="349">
        <f t="shared" ref="BJ5:BJ19" si="6">Y5*$AC5</f>
        <v>800</v>
      </c>
      <c r="BK5" s="349"/>
      <c r="BL5" s="349">
        <f t="shared" ref="BL5:BL19" si="7">AA5*$AC5</f>
        <v>800</v>
      </c>
      <c r="BM5" s="349"/>
    </row>
    <row r="6" spans="1:65" x14ac:dyDescent="0.3">
      <c r="A6" s="291" t="s">
        <v>326</v>
      </c>
      <c r="B6" s="350">
        <v>23</v>
      </c>
      <c r="C6" s="350"/>
      <c r="D6" s="350">
        <v>23</v>
      </c>
      <c r="E6" s="350"/>
      <c r="F6" s="350">
        <v>20</v>
      </c>
      <c r="G6" s="350"/>
      <c r="H6" s="292"/>
      <c r="I6" s="350">
        <v>20</v>
      </c>
      <c r="J6" s="350"/>
      <c r="K6" s="350">
        <v>20</v>
      </c>
      <c r="L6" s="350"/>
      <c r="M6" s="350">
        <v>20</v>
      </c>
      <c r="N6" s="350"/>
      <c r="O6" s="292"/>
      <c r="P6" s="350">
        <v>20</v>
      </c>
      <c r="Q6" s="350"/>
      <c r="R6" s="350">
        <v>19</v>
      </c>
      <c r="S6" s="350"/>
      <c r="T6" s="350">
        <v>20</v>
      </c>
      <c r="U6" s="350"/>
      <c r="V6" s="292"/>
      <c r="W6" s="350">
        <v>20</v>
      </c>
      <c r="X6" s="350"/>
      <c r="Y6" s="350">
        <v>15</v>
      </c>
      <c r="Z6" s="350"/>
      <c r="AA6" s="350">
        <v>21</v>
      </c>
      <c r="AB6" s="353"/>
      <c r="AC6" s="293">
        <v>45</v>
      </c>
      <c r="AD6" s="299">
        <f t="shared" ref="AD6:AD19" si="8">SUM(B6:AB6)</f>
        <v>241</v>
      </c>
      <c r="AE6" s="300">
        <f t="shared" ref="AE6:AE19" si="9">AD6*AC6</f>
        <v>10845</v>
      </c>
      <c r="AF6" s="301"/>
      <c r="AG6" s="301"/>
      <c r="AH6" s="301"/>
      <c r="AI6" s="302"/>
      <c r="AM6" s="342">
        <f t="shared" ref="AM6:AM19" si="10">B6*$AC6</f>
        <v>1035</v>
      </c>
      <c r="AN6" s="342"/>
      <c r="AO6" s="342">
        <f t="shared" si="0"/>
        <v>1035</v>
      </c>
      <c r="AP6" s="342"/>
      <c r="AQ6" s="342">
        <f t="shared" si="1"/>
        <v>900</v>
      </c>
      <c r="AR6" s="342"/>
      <c r="AS6" s="298"/>
      <c r="AT6" s="349">
        <f t="shared" ref="AT6:AT19" si="11">I6*$AC6</f>
        <v>900</v>
      </c>
      <c r="AU6" s="349"/>
      <c r="AV6" s="349">
        <f t="shared" si="2"/>
        <v>900</v>
      </c>
      <c r="AW6" s="349"/>
      <c r="AX6" s="349">
        <f t="shared" si="3"/>
        <v>900</v>
      </c>
      <c r="AY6" s="349"/>
      <c r="AZ6" s="298"/>
      <c r="BA6" s="349">
        <f t="shared" ref="BA6:BA19" si="12">P6*$AC6</f>
        <v>900</v>
      </c>
      <c r="BB6" s="349"/>
      <c r="BC6" s="349">
        <f t="shared" si="4"/>
        <v>855</v>
      </c>
      <c r="BD6" s="349"/>
      <c r="BE6" s="349">
        <f t="shared" si="5"/>
        <v>900</v>
      </c>
      <c r="BF6" s="349"/>
      <c r="BG6" s="298"/>
      <c r="BH6" s="349">
        <f t="shared" ref="BH6:BH19" si="13">W6*$AC6</f>
        <v>900</v>
      </c>
      <c r="BI6" s="349"/>
      <c r="BJ6" s="349">
        <f t="shared" si="6"/>
        <v>675</v>
      </c>
      <c r="BK6" s="349"/>
      <c r="BL6" s="349">
        <f t="shared" si="7"/>
        <v>945</v>
      </c>
      <c r="BM6" s="349"/>
    </row>
    <row r="7" spans="1:65" x14ac:dyDescent="0.3">
      <c r="A7" s="291" t="s">
        <v>327</v>
      </c>
      <c r="B7" s="350">
        <v>24</v>
      </c>
      <c r="C7" s="350"/>
      <c r="D7" s="350">
        <v>24</v>
      </c>
      <c r="E7" s="350"/>
      <c r="F7" s="350">
        <v>21</v>
      </c>
      <c r="G7" s="350"/>
      <c r="H7" s="292"/>
      <c r="I7" s="350">
        <v>21</v>
      </c>
      <c r="J7" s="350"/>
      <c r="K7" s="350">
        <v>20</v>
      </c>
      <c r="L7" s="350"/>
      <c r="M7" s="350">
        <v>21</v>
      </c>
      <c r="N7" s="350"/>
      <c r="O7" s="292"/>
      <c r="P7" s="350">
        <v>19</v>
      </c>
      <c r="Q7" s="350"/>
      <c r="R7" s="350">
        <v>19</v>
      </c>
      <c r="S7" s="350"/>
      <c r="T7" s="350">
        <v>19</v>
      </c>
      <c r="U7" s="350"/>
      <c r="V7" s="292"/>
      <c r="W7" s="350">
        <v>19</v>
      </c>
      <c r="X7" s="350"/>
      <c r="Y7" s="350">
        <v>20</v>
      </c>
      <c r="Z7" s="350"/>
      <c r="AA7" s="350">
        <v>17</v>
      </c>
      <c r="AB7" s="353"/>
      <c r="AC7" s="293">
        <v>45</v>
      </c>
      <c r="AD7" s="299">
        <f t="shared" si="8"/>
        <v>244</v>
      </c>
      <c r="AE7" s="300">
        <f t="shared" si="9"/>
        <v>10980</v>
      </c>
      <c r="AF7" s="301"/>
      <c r="AG7" s="301"/>
      <c r="AH7" s="301"/>
      <c r="AI7" s="302"/>
      <c r="AM7" s="342">
        <f t="shared" si="10"/>
        <v>1080</v>
      </c>
      <c r="AN7" s="342"/>
      <c r="AO7" s="342">
        <f t="shared" si="0"/>
        <v>1080</v>
      </c>
      <c r="AP7" s="342"/>
      <c r="AQ7" s="342">
        <f t="shared" si="1"/>
        <v>945</v>
      </c>
      <c r="AR7" s="342"/>
      <c r="AS7" s="298"/>
      <c r="AT7" s="349">
        <f t="shared" si="11"/>
        <v>945</v>
      </c>
      <c r="AU7" s="349"/>
      <c r="AV7" s="349">
        <f t="shared" si="2"/>
        <v>900</v>
      </c>
      <c r="AW7" s="349"/>
      <c r="AX7" s="349">
        <f t="shared" si="3"/>
        <v>945</v>
      </c>
      <c r="AY7" s="349"/>
      <c r="AZ7" s="298"/>
      <c r="BA7" s="349">
        <f t="shared" si="12"/>
        <v>855</v>
      </c>
      <c r="BB7" s="349"/>
      <c r="BC7" s="349">
        <f t="shared" si="4"/>
        <v>855</v>
      </c>
      <c r="BD7" s="349"/>
      <c r="BE7" s="349">
        <f t="shared" si="5"/>
        <v>855</v>
      </c>
      <c r="BF7" s="349"/>
      <c r="BG7" s="298"/>
      <c r="BH7" s="349">
        <f t="shared" si="13"/>
        <v>855</v>
      </c>
      <c r="BI7" s="349"/>
      <c r="BJ7" s="349">
        <f t="shared" si="6"/>
        <v>900</v>
      </c>
      <c r="BK7" s="349"/>
      <c r="BL7" s="349">
        <f t="shared" si="7"/>
        <v>765</v>
      </c>
      <c r="BM7" s="349"/>
    </row>
    <row r="8" spans="1:65" x14ac:dyDescent="0.3">
      <c r="A8" s="291" t="s">
        <v>328</v>
      </c>
      <c r="B8" s="350">
        <v>27</v>
      </c>
      <c r="C8" s="350"/>
      <c r="D8" s="350">
        <v>27</v>
      </c>
      <c r="E8" s="350"/>
      <c r="F8" s="350">
        <v>20</v>
      </c>
      <c r="G8" s="350"/>
      <c r="H8" s="292"/>
      <c r="I8" s="350">
        <v>20</v>
      </c>
      <c r="J8" s="350"/>
      <c r="K8" s="350">
        <v>21</v>
      </c>
      <c r="L8" s="350"/>
      <c r="M8" s="350">
        <v>20</v>
      </c>
      <c r="N8" s="350"/>
      <c r="O8" s="292"/>
      <c r="P8" s="350">
        <v>19</v>
      </c>
      <c r="Q8" s="350"/>
      <c r="R8" s="350">
        <v>21</v>
      </c>
      <c r="S8" s="350"/>
      <c r="T8" s="350">
        <v>20</v>
      </c>
      <c r="U8" s="350"/>
      <c r="V8" s="292"/>
      <c r="W8" s="350">
        <v>20</v>
      </c>
      <c r="X8" s="350"/>
      <c r="Y8" s="350">
        <v>17</v>
      </c>
      <c r="Z8" s="350"/>
      <c r="AA8" s="350">
        <v>18</v>
      </c>
      <c r="AB8" s="353"/>
      <c r="AC8" s="293">
        <v>55</v>
      </c>
      <c r="AD8" s="299">
        <f t="shared" si="8"/>
        <v>250</v>
      </c>
      <c r="AE8" s="300">
        <f t="shared" si="9"/>
        <v>13750</v>
      </c>
      <c r="AF8" s="301"/>
      <c r="AG8" s="301"/>
      <c r="AH8" s="301"/>
      <c r="AI8" s="302"/>
      <c r="AM8" s="342">
        <f t="shared" si="10"/>
        <v>1485</v>
      </c>
      <c r="AN8" s="342"/>
      <c r="AO8" s="342">
        <f t="shared" si="0"/>
        <v>1485</v>
      </c>
      <c r="AP8" s="342"/>
      <c r="AQ8" s="342">
        <f t="shared" si="1"/>
        <v>1100</v>
      </c>
      <c r="AR8" s="342"/>
      <c r="AS8" s="298"/>
      <c r="AT8" s="349">
        <f t="shared" si="11"/>
        <v>1100</v>
      </c>
      <c r="AU8" s="349"/>
      <c r="AV8" s="349">
        <f t="shared" si="2"/>
        <v>1155</v>
      </c>
      <c r="AW8" s="349"/>
      <c r="AX8" s="349">
        <f t="shared" si="3"/>
        <v>1100</v>
      </c>
      <c r="AY8" s="349"/>
      <c r="AZ8" s="298"/>
      <c r="BA8" s="349">
        <f t="shared" si="12"/>
        <v>1045</v>
      </c>
      <c r="BB8" s="349"/>
      <c r="BC8" s="349">
        <f t="shared" si="4"/>
        <v>1155</v>
      </c>
      <c r="BD8" s="349"/>
      <c r="BE8" s="349">
        <f t="shared" si="5"/>
        <v>1100</v>
      </c>
      <c r="BF8" s="349"/>
      <c r="BG8" s="298"/>
      <c r="BH8" s="349">
        <f t="shared" si="13"/>
        <v>1100</v>
      </c>
      <c r="BI8" s="349"/>
      <c r="BJ8" s="349">
        <f t="shared" si="6"/>
        <v>935</v>
      </c>
      <c r="BK8" s="349"/>
      <c r="BL8" s="349">
        <f t="shared" si="7"/>
        <v>990</v>
      </c>
      <c r="BM8" s="349"/>
    </row>
    <row r="9" spans="1:65" x14ac:dyDescent="0.3">
      <c r="A9" s="291" t="s">
        <v>329</v>
      </c>
      <c r="B9" s="350">
        <v>27</v>
      </c>
      <c r="C9" s="350"/>
      <c r="D9" s="350">
        <v>27</v>
      </c>
      <c r="E9" s="350"/>
      <c r="F9" s="350">
        <v>20</v>
      </c>
      <c r="G9" s="350"/>
      <c r="H9" s="292"/>
      <c r="I9" s="350">
        <v>20</v>
      </c>
      <c r="J9" s="350"/>
      <c r="K9" s="350">
        <v>20</v>
      </c>
      <c r="L9" s="350"/>
      <c r="M9" s="350">
        <v>20</v>
      </c>
      <c r="N9" s="350"/>
      <c r="O9" s="292"/>
      <c r="P9" s="350">
        <v>20</v>
      </c>
      <c r="Q9" s="350"/>
      <c r="R9" s="350">
        <v>20</v>
      </c>
      <c r="S9" s="350"/>
      <c r="T9" s="350">
        <v>20</v>
      </c>
      <c r="U9" s="350"/>
      <c r="V9" s="292"/>
      <c r="W9" s="350">
        <v>20</v>
      </c>
      <c r="X9" s="350"/>
      <c r="Y9" s="350">
        <v>20</v>
      </c>
      <c r="Z9" s="350"/>
      <c r="AA9" s="350">
        <v>19</v>
      </c>
      <c r="AB9" s="353"/>
      <c r="AC9" s="293">
        <v>55</v>
      </c>
      <c r="AD9" s="299">
        <f t="shared" si="8"/>
        <v>253</v>
      </c>
      <c r="AE9" s="300">
        <f t="shared" si="9"/>
        <v>13915</v>
      </c>
      <c r="AF9" s="301"/>
      <c r="AG9" s="301"/>
      <c r="AH9" s="301"/>
      <c r="AI9" s="302"/>
      <c r="AM9" s="342">
        <f t="shared" si="10"/>
        <v>1485</v>
      </c>
      <c r="AN9" s="342"/>
      <c r="AO9" s="342">
        <f t="shared" si="0"/>
        <v>1485</v>
      </c>
      <c r="AP9" s="342"/>
      <c r="AQ9" s="342">
        <f t="shared" si="1"/>
        <v>1100</v>
      </c>
      <c r="AR9" s="342"/>
      <c r="AS9" s="298"/>
      <c r="AT9" s="349">
        <f t="shared" si="11"/>
        <v>1100</v>
      </c>
      <c r="AU9" s="349"/>
      <c r="AV9" s="349">
        <f t="shared" si="2"/>
        <v>1100</v>
      </c>
      <c r="AW9" s="349"/>
      <c r="AX9" s="349">
        <f t="shared" si="3"/>
        <v>1100</v>
      </c>
      <c r="AY9" s="349"/>
      <c r="AZ9" s="298"/>
      <c r="BA9" s="349">
        <f t="shared" si="12"/>
        <v>1100</v>
      </c>
      <c r="BB9" s="349"/>
      <c r="BC9" s="349">
        <f t="shared" si="4"/>
        <v>1100</v>
      </c>
      <c r="BD9" s="349"/>
      <c r="BE9" s="349">
        <f t="shared" si="5"/>
        <v>1100</v>
      </c>
      <c r="BF9" s="349"/>
      <c r="BG9" s="298"/>
      <c r="BH9" s="349">
        <f t="shared" si="13"/>
        <v>1100</v>
      </c>
      <c r="BI9" s="349"/>
      <c r="BJ9" s="349">
        <f t="shared" si="6"/>
        <v>1100</v>
      </c>
      <c r="BK9" s="349"/>
      <c r="BL9" s="349">
        <f t="shared" si="7"/>
        <v>1045</v>
      </c>
      <c r="BM9" s="349"/>
    </row>
    <row r="10" spans="1:65" x14ac:dyDescent="0.3">
      <c r="A10" s="291" t="s">
        <v>330</v>
      </c>
      <c r="B10" s="350">
        <v>26</v>
      </c>
      <c r="C10" s="350"/>
      <c r="D10" s="350">
        <v>26</v>
      </c>
      <c r="E10" s="350"/>
      <c r="F10" s="350">
        <v>20</v>
      </c>
      <c r="G10" s="350"/>
      <c r="H10" s="292"/>
      <c r="I10" s="350">
        <v>20</v>
      </c>
      <c r="J10" s="350"/>
      <c r="K10" s="350">
        <v>20</v>
      </c>
      <c r="L10" s="350"/>
      <c r="M10" s="350">
        <v>20</v>
      </c>
      <c r="N10" s="350"/>
      <c r="O10" s="292"/>
      <c r="P10" s="350">
        <v>20</v>
      </c>
      <c r="Q10" s="350"/>
      <c r="R10" s="350">
        <v>20</v>
      </c>
      <c r="S10" s="350"/>
      <c r="T10" s="350">
        <v>20</v>
      </c>
      <c r="U10" s="350"/>
      <c r="V10" s="292"/>
      <c r="W10" s="350">
        <v>19</v>
      </c>
      <c r="X10" s="350"/>
      <c r="Y10" s="350">
        <v>19</v>
      </c>
      <c r="Z10" s="350"/>
      <c r="AA10" s="350">
        <v>20</v>
      </c>
      <c r="AB10" s="353"/>
      <c r="AC10" s="293">
        <v>60</v>
      </c>
      <c r="AD10" s="299">
        <f t="shared" si="8"/>
        <v>250</v>
      </c>
      <c r="AE10" s="300">
        <f t="shared" si="9"/>
        <v>15000</v>
      </c>
      <c r="AF10" s="301"/>
      <c r="AG10" s="301"/>
      <c r="AH10" s="301"/>
      <c r="AI10" s="302"/>
      <c r="AM10" s="342">
        <f t="shared" si="10"/>
        <v>1560</v>
      </c>
      <c r="AN10" s="342"/>
      <c r="AO10" s="342">
        <f t="shared" si="0"/>
        <v>1560</v>
      </c>
      <c r="AP10" s="342"/>
      <c r="AQ10" s="342">
        <f t="shared" si="1"/>
        <v>1200</v>
      </c>
      <c r="AR10" s="342"/>
      <c r="AS10" s="298"/>
      <c r="AT10" s="349">
        <f t="shared" si="11"/>
        <v>1200</v>
      </c>
      <c r="AU10" s="349"/>
      <c r="AV10" s="349">
        <f t="shared" si="2"/>
        <v>1200</v>
      </c>
      <c r="AW10" s="349"/>
      <c r="AX10" s="349">
        <f t="shared" si="3"/>
        <v>1200</v>
      </c>
      <c r="AY10" s="349"/>
      <c r="AZ10" s="298"/>
      <c r="BA10" s="349">
        <f t="shared" si="12"/>
        <v>1200</v>
      </c>
      <c r="BB10" s="349"/>
      <c r="BC10" s="349">
        <f t="shared" si="4"/>
        <v>1200</v>
      </c>
      <c r="BD10" s="349"/>
      <c r="BE10" s="349">
        <f t="shared" si="5"/>
        <v>1200</v>
      </c>
      <c r="BF10" s="349"/>
      <c r="BG10" s="298"/>
      <c r="BH10" s="349">
        <f t="shared" si="13"/>
        <v>1140</v>
      </c>
      <c r="BI10" s="349"/>
      <c r="BJ10" s="349">
        <f t="shared" si="6"/>
        <v>1140</v>
      </c>
      <c r="BK10" s="349"/>
      <c r="BL10" s="349">
        <f t="shared" si="7"/>
        <v>1200</v>
      </c>
      <c r="BM10" s="349"/>
    </row>
    <row r="11" spans="1:65" x14ac:dyDescent="0.3">
      <c r="A11" s="291" t="s">
        <v>331</v>
      </c>
      <c r="B11" s="350">
        <v>29</v>
      </c>
      <c r="C11" s="350"/>
      <c r="D11" s="350">
        <v>29</v>
      </c>
      <c r="E11" s="350"/>
      <c r="F11" s="350">
        <v>20</v>
      </c>
      <c r="G11" s="350"/>
      <c r="H11" s="292"/>
      <c r="I11" s="350">
        <v>20</v>
      </c>
      <c r="J11" s="350"/>
      <c r="K11" s="350">
        <v>20</v>
      </c>
      <c r="L11" s="350"/>
      <c r="M11" s="350">
        <v>19</v>
      </c>
      <c r="N11" s="350"/>
      <c r="O11" s="292"/>
      <c r="P11" s="350">
        <v>20</v>
      </c>
      <c r="Q11" s="350"/>
      <c r="R11" s="350">
        <v>20</v>
      </c>
      <c r="S11" s="350"/>
      <c r="T11" s="350">
        <v>21</v>
      </c>
      <c r="U11" s="350"/>
      <c r="V11" s="292"/>
      <c r="W11" s="350">
        <v>20</v>
      </c>
      <c r="X11" s="350"/>
      <c r="Y11" s="350">
        <v>20</v>
      </c>
      <c r="Z11" s="350"/>
      <c r="AA11" s="350">
        <v>19</v>
      </c>
      <c r="AB11" s="353"/>
      <c r="AC11" s="293">
        <v>55</v>
      </c>
      <c r="AD11" s="299">
        <f t="shared" si="8"/>
        <v>257</v>
      </c>
      <c r="AE11" s="300">
        <f t="shared" si="9"/>
        <v>14135</v>
      </c>
      <c r="AF11" s="301"/>
      <c r="AG11" s="301"/>
      <c r="AH11" s="301"/>
      <c r="AI11" s="302"/>
      <c r="AM11" s="342">
        <f t="shared" si="10"/>
        <v>1595</v>
      </c>
      <c r="AN11" s="342"/>
      <c r="AO11" s="342">
        <f t="shared" si="0"/>
        <v>1595</v>
      </c>
      <c r="AP11" s="342"/>
      <c r="AQ11" s="342">
        <f t="shared" si="1"/>
        <v>1100</v>
      </c>
      <c r="AR11" s="342"/>
      <c r="AS11" s="298"/>
      <c r="AT11" s="349">
        <f t="shared" si="11"/>
        <v>1100</v>
      </c>
      <c r="AU11" s="349"/>
      <c r="AV11" s="349">
        <f t="shared" si="2"/>
        <v>1100</v>
      </c>
      <c r="AW11" s="349"/>
      <c r="AX11" s="349">
        <f t="shared" si="3"/>
        <v>1045</v>
      </c>
      <c r="AY11" s="349"/>
      <c r="AZ11" s="298"/>
      <c r="BA11" s="349">
        <f t="shared" si="12"/>
        <v>1100</v>
      </c>
      <c r="BB11" s="349"/>
      <c r="BC11" s="349">
        <f t="shared" si="4"/>
        <v>1100</v>
      </c>
      <c r="BD11" s="349"/>
      <c r="BE11" s="349">
        <f t="shared" si="5"/>
        <v>1155</v>
      </c>
      <c r="BF11" s="349"/>
      <c r="BG11" s="298"/>
      <c r="BH11" s="349">
        <f t="shared" si="13"/>
        <v>1100</v>
      </c>
      <c r="BI11" s="349"/>
      <c r="BJ11" s="349">
        <f t="shared" si="6"/>
        <v>1100</v>
      </c>
      <c r="BK11" s="349"/>
      <c r="BL11" s="349">
        <f t="shared" si="7"/>
        <v>1045</v>
      </c>
      <c r="BM11" s="349"/>
    </row>
    <row r="12" spans="1:65" x14ac:dyDescent="0.3">
      <c r="A12" s="291" t="s">
        <v>332</v>
      </c>
      <c r="B12" s="350">
        <v>28</v>
      </c>
      <c r="C12" s="350"/>
      <c r="D12" s="350">
        <v>28</v>
      </c>
      <c r="E12" s="350"/>
      <c r="F12" s="350">
        <v>21</v>
      </c>
      <c r="G12" s="350"/>
      <c r="H12" s="292"/>
      <c r="I12" s="350">
        <v>21</v>
      </c>
      <c r="J12" s="350"/>
      <c r="K12" s="350">
        <v>21</v>
      </c>
      <c r="L12" s="350"/>
      <c r="M12" s="350">
        <v>19</v>
      </c>
      <c r="N12" s="350"/>
      <c r="O12" s="292"/>
      <c r="P12" s="350">
        <v>19</v>
      </c>
      <c r="Q12" s="350"/>
      <c r="R12" s="350">
        <v>21</v>
      </c>
      <c r="S12" s="350"/>
      <c r="T12" s="350">
        <v>20</v>
      </c>
      <c r="U12" s="350"/>
      <c r="V12" s="292"/>
      <c r="W12" s="350">
        <v>19</v>
      </c>
      <c r="X12" s="350"/>
      <c r="Y12" s="350">
        <v>19</v>
      </c>
      <c r="Z12" s="350"/>
      <c r="AA12" s="350">
        <v>20</v>
      </c>
      <c r="AB12" s="353"/>
      <c r="AC12" s="293">
        <v>65</v>
      </c>
      <c r="AD12" s="299">
        <f t="shared" si="8"/>
        <v>256</v>
      </c>
      <c r="AE12" s="300">
        <f t="shared" si="9"/>
        <v>16640</v>
      </c>
      <c r="AF12" s="301"/>
      <c r="AG12" s="301"/>
      <c r="AH12" s="301"/>
      <c r="AI12" s="302"/>
      <c r="AM12" s="342">
        <f t="shared" si="10"/>
        <v>1820</v>
      </c>
      <c r="AN12" s="342"/>
      <c r="AO12" s="342">
        <f t="shared" si="0"/>
        <v>1820</v>
      </c>
      <c r="AP12" s="342"/>
      <c r="AQ12" s="342">
        <f t="shared" si="1"/>
        <v>1365</v>
      </c>
      <c r="AR12" s="342"/>
      <c r="AS12" s="298"/>
      <c r="AT12" s="349">
        <f t="shared" si="11"/>
        <v>1365</v>
      </c>
      <c r="AU12" s="349"/>
      <c r="AV12" s="349">
        <f t="shared" si="2"/>
        <v>1365</v>
      </c>
      <c r="AW12" s="349"/>
      <c r="AX12" s="349">
        <f t="shared" si="3"/>
        <v>1235</v>
      </c>
      <c r="AY12" s="349"/>
      <c r="AZ12" s="298"/>
      <c r="BA12" s="349">
        <f t="shared" si="12"/>
        <v>1235</v>
      </c>
      <c r="BB12" s="349"/>
      <c r="BC12" s="349">
        <f t="shared" si="4"/>
        <v>1365</v>
      </c>
      <c r="BD12" s="349"/>
      <c r="BE12" s="349">
        <f t="shared" si="5"/>
        <v>1300</v>
      </c>
      <c r="BF12" s="349"/>
      <c r="BG12" s="298"/>
      <c r="BH12" s="349">
        <f t="shared" si="13"/>
        <v>1235</v>
      </c>
      <c r="BI12" s="349"/>
      <c r="BJ12" s="349">
        <f t="shared" si="6"/>
        <v>1235</v>
      </c>
      <c r="BK12" s="349"/>
      <c r="BL12" s="349">
        <f t="shared" si="7"/>
        <v>1300</v>
      </c>
      <c r="BM12" s="349"/>
    </row>
    <row r="13" spans="1:65" x14ac:dyDescent="0.3">
      <c r="A13" s="291" t="s">
        <v>333</v>
      </c>
      <c r="B13" s="350">
        <v>34</v>
      </c>
      <c r="C13" s="350"/>
      <c r="D13" s="350">
        <v>34</v>
      </c>
      <c r="E13" s="350"/>
      <c r="F13" s="350">
        <v>20</v>
      </c>
      <c r="G13" s="350"/>
      <c r="H13" s="292"/>
      <c r="I13" s="350">
        <v>20</v>
      </c>
      <c r="J13" s="350"/>
      <c r="K13" s="350">
        <v>20</v>
      </c>
      <c r="L13" s="350"/>
      <c r="M13" s="350">
        <v>20</v>
      </c>
      <c r="N13" s="350"/>
      <c r="O13" s="292"/>
      <c r="P13" s="350">
        <v>20</v>
      </c>
      <c r="Q13" s="350"/>
      <c r="R13" s="350">
        <v>20</v>
      </c>
      <c r="S13" s="350"/>
      <c r="T13" s="350">
        <v>20</v>
      </c>
      <c r="U13" s="350"/>
      <c r="V13" s="292"/>
      <c r="W13" s="350">
        <v>20</v>
      </c>
      <c r="X13" s="350"/>
      <c r="Y13" s="350">
        <v>19</v>
      </c>
      <c r="Z13" s="350"/>
      <c r="AA13" s="350">
        <v>20</v>
      </c>
      <c r="AB13" s="353"/>
      <c r="AC13" s="293">
        <v>70</v>
      </c>
      <c r="AD13" s="299">
        <f t="shared" si="8"/>
        <v>267</v>
      </c>
      <c r="AE13" s="300">
        <f t="shared" si="9"/>
        <v>18690</v>
      </c>
      <c r="AF13" s="301"/>
      <c r="AG13" s="301"/>
      <c r="AH13" s="301"/>
      <c r="AI13" s="302"/>
      <c r="AM13" s="342">
        <f t="shared" si="10"/>
        <v>2380</v>
      </c>
      <c r="AN13" s="342"/>
      <c r="AO13" s="342">
        <f t="shared" si="0"/>
        <v>2380</v>
      </c>
      <c r="AP13" s="342"/>
      <c r="AQ13" s="342">
        <f t="shared" si="1"/>
        <v>1400</v>
      </c>
      <c r="AR13" s="342"/>
      <c r="AS13" s="298"/>
      <c r="AT13" s="349">
        <f t="shared" si="11"/>
        <v>1400</v>
      </c>
      <c r="AU13" s="349"/>
      <c r="AV13" s="349">
        <f t="shared" si="2"/>
        <v>1400</v>
      </c>
      <c r="AW13" s="349"/>
      <c r="AX13" s="349">
        <f t="shared" si="3"/>
        <v>1400</v>
      </c>
      <c r="AY13" s="349"/>
      <c r="AZ13" s="298"/>
      <c r="BA13" s="349">
        <f t="shared" si="12"/>
        <v>1400</v>
      </c>
      <c r="BB13" s="349"/>
      <c r="BC13" s="349">
        <f t="shared" si="4"/>
        <v>1400</v>
      </c>
      <c r="BD13" s="349"/>
      <c r="BE13" s="349">
        <f t="shared" si="5"/>
        <v>1400</v>
      </c>
      <c r="BF13" s="349"/>
      <c r="BG13" s="298"/>
      <c r="BH13" s="349">
        <f t="shared" si="13"/>
        <v>1400</v>
      </c>
      <c r="BI13" s="349"/>
      <c r="BJ13" s="349">
        <f t="shared" si="6"/>
        <v>1330</v>
      </c>
      <c r="BK13" s="349"/>
      <c r="BL13" s="349">
        <f t="shared" si="7"/>
        <v>1400</v>
      </c>
      <c r="BM13" s="349"/>
    </row>
    <row r="14" spans="1:65" x14ac:dyDescent="0.3">
      <c r="A14" s="291" t="s">
        <v>334</v>
      </c>
      <c r="B14" s="350">
        <v>35</v>
      </c>
      <c r="C14" s="350"/>
      <c r="D14" s="350">
        <v>35</v>
      </c>
      <c r="E14" s="350"/>
      <c r="F14" s="350">
        <v>20</v>
      </c>
      <c r="G14" s="350"/>
      <c r="H14" s="292"/>
      <c r="I14" s="350">
        <v>20</v>
      </c>
      <c r="J14" s="350"/>
      <c r="K14" s="350">
        <v>20</v>
      </c>
      <c r="L14" s="350"/>
      <c r="M14" s="350">
        <v>19</v>
      </c>
      <c r="N14" s="350"/>
      <c r="O14" s="292"/>
      <c r="P14" s="350">
        <v>20</v>
      </c>
      <c r="Q14" s="350"/>
      <c r="R14" s="350">
        <v>20</v>
      </c>
      <c r="S14" s="350"/>
      <c r="T14" s="350">
        <v>19</v>
      </c>
      <c r="U14" s="350"/>
      <c r="V14" s="292"/>
      <c r="W14" s="350">
        <v>20</v>
      </c>
      <c r="X14" s="350"/>
      <c r="Y14" s="350">
        <v>23</v>
      </c>
      <c r="Z14" s="350"/>
      <c r="AA14" s="350">
        <v>19</v>
      </c>
      <c r="AB14" s="353"/>
      <c r="AC14" s="293">
        <v>70</v>
      </c>
      <c r="AD14" s="299">
        <f t="shared" si="8"/>
        <v>270</v>
      </c>
      <c r="AE14" s="300">
        <f t="shared" si="9"/>
        <v>18900</v>
      </c>
      <c r="AF14" s="301"/>
      <c r="AG14" s="301"/>
      <c r="AH14" s="301"/>
      <c r="AI14" s="302"/>
      <c r="AM14" s="342">
        <f t="shared" si="10"/>
        <v>2450</v>
      </c>
      <c r="AN14" s="342"/>
      <c r="AO14" s="342">
        <f t="shared" si="0"/>
        <v>2450</v>
      </c>
      <c r="AP14" s="342"/>
      <c r="AQ14" s="342">
        <f t="shared" si="1"/>
        <v>1400</v>
      </c>
      <c r="AR14" s="342"/>
      <c r="AS14" s="298"/>
      <c r="AT14" s="349">
        <f t="shared" si="11"/>
        <v>1400</v>
      </c>
      <c r="AU14" s="349"/>
      <c r="AV14" s="349">
        <f t="shared" si="2"/>
        <v>1400</v>
      </c>
      <c r="AW14" s="349"/>
      <c r="AX14" s="349">
        <f t="shared" si="3"/>
        <v>1330</v>
      </c>
      <c r="AY14" s="349"/>
      <c r="AZ14" s="298"/>
      <c r="BA14" s="349">
        <f t="shared" si="12"/>
        <v>1400</v>
      </c>
      <c r="BB14" s="349"/>
      <c r="BC14" s="349">
        <f t="shared" si="4"/>
        <v>1400</v>
      </c>
      <c r="BD14" s="349"/>
      <c r="BE14" s="349">
        <f t="shared" si="5"/>
        <v>1330</v>
      </c>
      <c r="BF14" s="349"/>
      <c r="BG14" s="298"/>
      <c r="BH14" s="349">
        <f t="shared" si="13"/>
        <v>1400</v>
      </c>
      <c r="BI14" s="349"/>
      <c r="BJ14" s="349">
        <f t="shared" si="6"/>
        <v>1610</v>
      </c>
      <c r="BK14" s="349"/>
      <c r="BL14" s="349">
        <f t="shared" si="7"/>
        <v>1330</v>
      </c>
      <c r="BM14" s="349"/>
    </row>
    <row r="15" spans="1:65" x14ac:dyDescent="0.3">
      <c r="A15" s="291" t="s">
        <v>335</v>
      </c>
      <c r="B15" s="350">
        <v>31</v>
      </c>
      <c r="C15" s="350"/>
      <c r="D15" s="350">
        <v>31</v>
      </c>
      <c r="E15" s="350"/>
      <c r="F15" s="350">
        <v>20</v>
      </c>
      <c r="G15" s="350"/>
      <c r="H15" s="292"/>
      <c r="I15" s="350">
        <v>20</v>
      </c>
      <c r="J15" s="350"/>
      <c r="K15" s="350">
        <v>20</v>
      </c>
      <c r="L15" s="350"/>
      <c r="M15" s="350">
        <v>19</v>
      </c>
      <c r="N15" s="350"/>
      <c r="O15" s="292"/>
      <c r="P15" s="350">
        <v>20</v>
      </c>
      <c r="Q15" s="350"/>
      <c r="R15" s="350">
        <v>20</v>
      </c>
      <c r="S15" s="350"/>
      <c r="T15" s="350">
        <v>19</v>
      </c>
      <c r="U15" s="350"/>
      <c r="V15" s="292"/>
      <c r="W15" s="350">
        <v>20</v>
      </c>
      <c r="X15" s="350"/>
      <c r="Y15" s="350">
        <v>23</v>
      </c>
      <c r="Z15" s="350"/>
      <c r="AA15" s="350">
        <v>19</v>
      </c>
      <c r="AB15" s="353"/>
      <c r="AC15" s="293">
        <v>85</v>
      </c>
      <c r="AD15" s="299">
        <f t="shared" si="8"/>
        <v>262</v>
      </c>
      <c r="AE15" s="300">
        <f t="shared" si="9"/>
        <v>22270</v>
      </c>
      <c r="AF15" s="301"/>
      <c r="AG15" s="301"/>
      <c r="AH15" s="301"/>
      <c r="AI15" s="302"/>
      <c r="AM15" s="342">
        <f t="shared" si="10"/>
        <v>2635</v>
      </c>
      <c r="AN15" s="342"/>
      <c r="AO15" s="342">
        <f t="shared" si="0"/>
        <v>2635</v>
      </c>
      <c r="AP15" s="342"/>
      <c r="AQ15" s="342">
        <f t="shared" si="1"/>
        <v>1700</v>
      </c>
      <c r="AR15" s="342"/>
      <c r="AS15" s="298"/>
      <c r="AT15" s="349">
        <f t="shared" si="11"/>
        <v>1700</v>
      </c>
      <c r="AU15" s="349"/>
      <c r="AV15" s="349">
        <f t="shared" si="2"/>
        <v>1700</v>
      </c>
      <c r="AW15" s="349"/>
      <c r="AX15" s="349">
        <f t="shared" si="3"/>
        <v>1615</v>
      </c>
      <c r="AY15" s="349"/>
      <c r="AZ15" s="298"/>
      <c r="BA15" s="349">
        <f t="shared" si="12"/>
        <v>1700</v>
      </c>
      <c r="BB15" s="349"/>
      <c r="BC15" s="349">
        <f t="shared" si="4"/>
        <v>1700</v>
      </c>
      <c r="BD15" s="349"/>
      <c r="BE15" s="349">
        <f t="shared" si="5"/>
        <v>1615</v>
      </c>
      <c r="BF15" s="349"/>
      <c r="BG15" s="298"/>
      <c r="BH15" s="349">
        <f t="shared" si="13"/>
        <v>1700</v>
      </c>
      <c r="BI15" s="349"/>
      <c r="BJ15" s="349">
        <f t="shared" si="6"/>
        <v>1955</v>
      </c>
      <c r="BK15" s="349"/>
      <c r="BL15" s="349">
        <f t="shared" si="7"/>
        <v>1615</v>
      </c>
      <c r="BM15" s="349"/>
    </row>
    <row r="16" spans="1:65" x14ac:dyDescent="0.3">
      <c r="A16" s="291" t="s">
        <v>336</v>
      </c>
      <c r="B16" s="350">
        <v>36</v>
      </c>
      <c r="C16" s="350"/>
      <c r="D16" s="350">
        <v>36</v>
      </c>
      <c r="E16" s="350"/>
      <c r="F16" s="350">
        <v>20</v>
      </c>
      <c r="G16" s="350"/>
      <c r="H16" s="292"/>
      <c r="I16" s="350">
        <v>20</v>
      </c>
      <c r="J16" s="350"/>
      <c r="K16" s="350">
        <v>20</v>
      </c>
      <c r="L16" s="350"/>
      <c r="M16" s="350">
        <v>19</v>
      </c>
      <c r="N16" s="350"/>
      <c r="O16" s="292"/>
      <c r="P16" s="350">
        <v>20</v>
      </c>
      <c r="Q16" s="350"/>
      <c r="R16" s="350">
        <v>20</v>
      </c>
      <c r="S16" s="350"/>
      <c r="T16" s="350">
        <v>19</v>
      </c>
      <c r="U16" s="350"/>
      <c r="V16" s="292"/>
      <c r="W16" s="350">
        <v>20</v>
      </c>
      <c r="X16" s="350"/>
      <c r="Y16" s="350">
        <v>23</v>
      </c>
      <c r="Z16" s="350"/>
      <c r="AA16" s="350">
        <v>19</v>
      </c>
      <c r="AB16" s="353"/>
      <c r="AC16" s="293">
        <v>85</v>
      </c>
      <c r="AD16" s="299">
        <f t="shared" si="8"/>
        <v>272</v>
      </c>
      <c r="AE16" s="300">
        <f t="shared" si="9"/>
        <v>23120</v>
      </c>
      <c r="AF16" s="301"/>
      <c r="AG16" s="301"/>
      <c r="AH16" s="301"/>
      <c r="AI16" s="302"/>
      <c r="AM16" s="342">
        <f t="shared" si="10"/>
        <v>3060</v>
      </c>
      <c r="AN16" s="342"/>
      <c r="AO16" s="342">
        <f t="shared" si="0"/>
        <v>3060</v>
      </c>
      <c r="AP16" s="342"/>
      <c r="AQ16" s="342">
        <f t="shared" si="1"/>
        <v>1700</v>
      </c>
      <c r="AR16" s="342"/>
      <c r="AS16" s="298"/>
      <c r="AT16" s="349">
        <f t="shared" si="11"/>
        <v>1700</v>
      </c>
      <c r="AU16" s="349"/>
      <c r="AV16" s="349">
        <f t="shared" si="2"/>
        <v>1700</v>
      </c>
      <c r="AW16" s="349"/>
      <c r="AX16" s="349">
        <f t="shared" si="3"/>
        <v>1615</v>
      </c>
      <c r="AY16" s="349"/>
      <c r="AZ16" s="298"/>
      <c r="BA16" s="349">
        <f t="shared" si="12"/>
        <v>1700</v>
      </c>
      <c r="BB16" s="349"/>
      <c r="BC16" s="349">
        <f t="shared" si="4"/>
        <v>1700</v>
      </c>
      <c r="BD16" s="349"/>
      <c r="BE16" s="349">
        <f t="shared" si="5"/>
        <v>1615</v>
      </c>
      <c r="BF16" s="349"/>
      <c r="BG16" s="298"/>
      <c r="BH16" s="349">
        <f t="shared" si="13"/>
        <v>1700</v>
      </c>
      <c r="BI16" s="349"/>
      <c r="BJ16" s="349">
        <f t="shared" si="6"/>
        <v>1955</v>
      </c>
      <c r="BK16" s="349"/>
      <c r="BL16" s="349">
        <f t="shared" si="7"/>
        <v>1615</v>
      </c>
      <c r="BM16" s="349"/>
    </row>
    <row r="17" spans="1:65" x14ac:dyDescent="0.3">
      <c r="A17" s="291" t="s">
        <v>337</v>
      </c>
      <c r="B17" s="350">
        <v>27</v>
      </c>
      <c r="C17" s="350"/>
      <c r="D17" s="350">
        <v>27</v>
      </c>
      <c r="E17" s="350"/>
      <c r="F17" s="350">
        <v>20</v>
      </c>
      <c r="G17" s="350"/>
      <c r="H17" s="292"/>
      <c r="I17" s="350">
        <v>20</v>
      </c>
      <c r="J17" s="350"/>
      <c r="K17" s="350">
        <v>20</v>
      </c>
      <c r="L17" s="350"/>
      <c r="M17" s="350">
        <v>19</v>
      </c>
      <c r="N17" s="350"/>
      <c r="O17" s="292"/>
      <c r="P17" s="350">
        <v>20</v>
      </c>
      <c r="Q17" s="350"/>
      <c r="R17" s="350">
        <v>20</v>
      </c>
      <c r="S17" s="350"/>
      <c r="T17" s="350">
        <v>19</v>
      </c>
      <c r="U17" s="350"/>
      <c r="V17" s="292"/>
      <c r="W17" s="350">
        <v>20</v>
      </c>
      <c r="X17" s="350"/>
      <c r="Y17" s="350">
        <v>23</v>
      </c>
      <c r="Z17" s="350"/>
      <c r="AA17" s="350">
        <v>19</v>
      </c>
      <c r="AB17" s="353"/>
      <c r="AC17" s="293">
        <v>90</v>
      </c>
      <c r="AD17" s="299">
        <f t="shared" si="8"/>
        <v>254</v>
      </c>
      <c r="AE17" s="300">
        <f t="shared" si="9"/>
        <v>22860</v>
      </c>
      <c r="AF17" s="301"/>
      <c r="AG17" s="301"/>
      <c r="AH17" s="301"/>
      <c r="AI17" s="302"/>
      <c r="AM17" s="342">
        <f t="shared" si="10"/>
        <v>2430</v>
      </c>
      <c r="AN17" s="342"/>
      <c r="AO17" s="342">
        <f t="shared" si="0"/>
        <v>2430</v>
      </c>
      <c r="AP17" s="342"/>
      <c r="AQ17" s="342">
        <f t="shared" si="1"/>
        <v>1800</v>
      </c>
      <c r="AR17" s="342"/>
      <c r="AS17" s="298"/>
      <c r="AT17" s="349">
        <f t="shared" si="11"/>
        <v>1800</v>
      </c>
      <c r="AU17" s="349"/>
      <c r="AV17" s="349">
        <f t="shared" si="2"/>
        <v>1800</v>
      </c>
      <c r="AW17" s="349"/>
      <c r="AX17" s="349">
        <f t="shared" si="3"/>
        <v>1710</v>
      </c>
      <c r="AY17" s="349"/>
      <c r="AZ17" s="298"/>
      <c r="BA17" s="349">
        <f t="shared" si="12"/>
        <v>1800</v>
      </c>
      <c r="BB17" s="349"/>
      <c r="BC17" s="349">
        <f t="shared" si="4"/>
        <v>1800</v>
      </c>
      <c r="BD17" s="349"/>
      <c r="BE17" s="349">
        <f t="shared" si="5"/>
        <v>1710</v>
      </c>
      <c r="BF17" s="349"/>
      <c r="BG17" s="298"/>
      <c r="BH17" s="349">
        <f t="shared" si="13"/>
        <v>1800</v>
      </c>
      <c r="BI17" s="349"/>
      <c r="BJ17" s="349">
        <f t="shared" si="6"/>
        <v>2070</v>
      </c>
      <c r="BK17" s="349"/>
      <c r="BL17" s="349">
        <f t="shared" si="7"/>
        <v>1710</v>
      </c>
      <c r="BM17" s="349"/>
    </row>
    <row r="18" spans="1:65" x14ac:dyDescent="0.3">
      <c r="A18" s="291" t="s">
        <v>338</v>
      </c>
      <c r="B18" s="350">
        <v>26</v>
      </c>
      <c r="C18" s="350"/>
      <c r="D18" s="350">
        <v>26</v>
      </c>
      <c r="E18" s="350"/>
      <c r="F18" s="350">
        <v>20</v>
      </c>
      <c r="G18" s="350"/>
      <c r="H18" s="292"/>
      <c r="I18" s="350">
        <v>20</v>
      </c>
      <c r="J18" s="350"/>
      <c r="K18" s="350">
        <v>20</v>
      </c>
      <c r="L18" s="350"/>
      <c r="M18" s="350">
        <v>19</v>
      </c>
      <c r="N18" s="350"/>
      <c r="O18" s="292"/>
      <c r="P18" s="350">
        <v>20</v>
      </c>
      <c r="Q18" s="350"/>
      <c r="R18" s="350">
        <v>20</v>
      </c>
      <c r="S18" s="350"/>
      <c r="T18" s="350">
        <v>19</v>
      </c>
      <c r="U18" s="350"/>
      <c r="V18" s="292"/>
      <c r="W18" s="350">
        <v>20</v>
      </c>
      <c r="X18" s="350"/>
      <c r="Y18" s="350">
        <v>23</v>
      </c>
      <c r="Z18" s="350"/>
      <c r="AA18" s="350">
        <v>19</v>
      </c>
      <c r="AB18" s="353"/>
      <c r="AC18" s="293">
        <v>125</v>
      </c>
      <c r="AD18" s="299">
        <f t="shared" si="8"/>
        <v>252</v>
      </c>
      <c r="AE18" s="300">
        <f t="shared" si="9"/>
        <v>31500</v>
      </c>
      <c r="AF18" s="301"/>
      <c r="AG18" s="301"/>
      <c r="AH18" s="301"/>
      <c r="AI18" s="302"/>
      <c r="AM18" s="342">
        <f t="shared" si="10"/>
        <v>3250</v>
      </c>
      <c r="AN18" s="342"/>
      <c r="AO18" s="342">
        <f t="shared" si="0"/>
        <v>3250</v>
      </c>
      <c r="AP18" s="342"/>
      <c r="AQ18" s="342">
        <f t="shared" si="1"/>
        <v>2500</v>
      </c>
      <c r="AR18" s="342"/>
      <c r="AS18" s="298"/>
      <c r="AT18" s="349">
        <f t="shared" si="11"/>
        <v>2500</v>
      </c>
      <c r="AU18" s="349"/>
      <c r="AV18" s="349">
        <f t="shared" si="2"/>
        <v>2500</v>
      </c>
      <c r="AW18" s="349"/>
      <c r="AX18" s="349">
        <f t="shared" si="3"/>
        <v>2375</v>
      </c>
      <c r="AY18" s="349"/>
      <c r="AZ18" s="298"/>
      <c r="BA18" s="349">
        <f t="shared" si="12"/>
        <v>2500</v>
      </c>
      <c r="BB18" s="349"/>
      <c r="BC18" s="349">
        <f t="shared" si="4"/>
        <v>2500</v>
      </c>
      <c r="BD18" s="349"/>
      <c r="BE18" s="349">
        <f t="shared" si="5"/>
        <v>2375</v>
      </c>
      <c r="BF18" s="349"/>
      <c r="BG18" s="298"/>
      <c r="BH18" s="349">
        <f t="shared" si="13"/>
        <v>2500</v>
      </c>
      <c r="BI18" s="349"/>
      <c r="BJ18" s="349">
        <f t="shared" si="6"/>
        <v>2875</v>
      </c>
      <c r="BK18" s="349"/>
      <c r="BL18" s="349">
        <f t="shared" si="7"/>
        <v>2375</v>
      </c>
      <c r="BM18" s="349"/>
    </row>
    <row r="19" spans="1:65" x14ac:dyDescent="0.3">
      <c r="A19" s="291" t="s">
        <v>339</v>
      </c>
      <c r="B19" s="350">
        <v>15</v>
      </c>
      <c r="C19" s="350"/>
      <c r="D19" s="350">
        <v>15</v>
      </c>
      <c r="E19" s="350"/>
      <c r="F19" s="350">
        <v>14</v>
      </c>
      <c r="G19" s="350"/>
      <c r="H19" s="292"/>
      <c r="I19" s="350">
        <v>13</v>
      </c>
      <c r="J19" s="350"/>
      <c r="K19" s="350">
        <v>11</v>
      </c>
      <c r="L19" s="350"/>
      <c r="M19" s="350">
        <v>15</v>
      </c>
      <c r="N19" s="350"/>
      <c r="O19" s="292"/>
      <c r="P19" s="350">
        <v>17</v>
      </c>
      <c r="Q19" s="350"/>
      <c r="R19" s="350">
        <v>18</v>
      </c>
      <c r="S19" s="350"/>
      <c r="T19" s="350">
        <v>19</v>
      </c>
      <c r="U19" s="350"/>
      <c r="V19" s="292"/>
      <c r="W19" s="350">
        <v>20</v>
      </c>
      <c r="X19" s="350"/>
      <c r="Y19" s="350">
        <v>17</v>
      </c>
      <c r="Z19" s="350"/>
      <c r="AA19" s="350">
        <v>15</v>
      </c>
      <c r="AB19" s="353"/>
      <c r="AC19" s="293">
        <v>225</v>
      </c>
      <c r="AD19" s="299">
        <f t="shared" si="8"/>
        <v>189</v>
      </c>
      <c r="AE19" s="300">
        <f t="shared" si="9"/>
        <v>42525</v>
      </c>
      <c r="AF19" s="301"/>
      <c r="AG19" s="301"/>
      <c r="AH19" s="301"/>
      <c r="AI19" s="302"/>
      <c r="AM19" s="342">
        <f t="shared" si="10"/>
        <v>3375</v>
      </c>
      <c r="AN19" s="342"/>
      <c r="AO19" s="342">
        <f t="shared" si="0"/>
        <v>3375</v>
      </c>
      <c r="AP19" s="342"/>
      <c r="AQ19" s="342">
        <f t="shared" si="1"/>
        <v>3150</v>
      </c>
      <c r="AR19" s="342"/>
      <c r="AS19" s="298"/>
      <c r="AT19" s="349">
        <f t="shared" si="11"/>
        <v>2925</v>
      </c>
      <c r="AU19" s="349"/>
      <c r="AV19" s="349">
        <f t="shared" si="2"/>
        <v>2475</v>
      </c>
      <c r="AW19" s="349"/>
      <c r="AX19" s="349">
        <f t="shared" si="3"/>
        <v>3375</v>
      </c>
      <c r="AY19" s="349"/>
      <c r="AZ19" s="298"/>
      <c r="BA19" s="349">
        <f t="shared" si="12"/>
        <v>3825</v>
      </c>
      <c r="BB19" s="349"/>
      <c r="BC19" s="349">
        <f t="shared" si="4"/>
        <v>4050</v>
      </c>
      <c r="BD19" s="349"/>
      <c r="BE19" s="349">
        <f t="shared" si="5"/>
        <v>4275</v>
      </c>
      <c r="BF19" s="349"/>
      <c r="BG19" s="298"/>
      <c r="BH19" s="349">
        <f t="shared" si="13"/>
        <v>4500</v>
      </c>
      <c r="BI19" s="349"/>
      <c r="BJ19" s="349">
        <f t="shared" si="6"/>
        <v>3825</v>
      </c>
      <c r="BK19" s="349"/>
      <c r="BL19" s="349">
        <f t="shared" si="7"/>
        <v>3375</v>
      </c>
      <c r="BM19" s="349"/>
    </row>
    <row r="20" spans="1:65" x14ac:dyDescent="0.3">
      <c r="A20" s="291" t="s">
        <v>340</v>
      </c>
      <c r="B20" s="350">
        <v>22</v>
      </c>
      <c r="C20" s="350"/>
      <c r="D20" s="350">
        <v>22</v>
      </c>
      <c r="E20" s="350"/>
      <c r="F20" s="350">
        <v>18</v>
      </c>
      <c r="G20" s="350"/>
      <c r="H20" s="292"/>
      <c r="I20" s="350">
        <v>20</v>
      </c>
      <c r="J20" s="350"/>
      <c r="K20" s="350">
        <v>20</v>
      </c>
      <c r="L20" s="350"/>
      <c r="M20" s="350">
        <v>19</v>
      </c>
      <c r="N20" s="350"/>
      <c r="O20" s="292"/>
      <c r="P20" s="350">
        <v>21</v>
      </c>
      <c r="Q20" s="350"/>
      <c r="R20" s="350">
        <v>19</v>
      </c>
      <c r="S20" s="350"/>
      <c r="T20" s="350">
        <v>17</v>
      </c>
      <c r="U20" s="350"/>
      <c r="V20" s="292"/>
      <c r="W20" s="350">
        <v>20</v>
      </c>
      <c r="X20" s="350"/>
      <c r="Y20" s="350">
        <v>20</v>
      </c>
      <c r="Z20" s="350"/>
      <c r="AA20" s="350">
        <v>20</v>
      </c>
      <c r="AB20" s="353"/>
      <c r="AC20" s="293">
        <v>40</v>
      </c>
      <c r="AD20" s="294">
        <f>SUM(B20:AB20)</f>
        <v>238</v>
      </c>
      <c r="AE20" s="295">
        <f>AD20*AC20</f>
        <v>9520</v>
      </c>
      <c r="AF20" s="296"/>
      <c r="AG20" s="296"/>
      <c r="AH20" s="296"/>
      <c r="AI20" s="297"/>
      <c r="AM20" s="343">
        <f>B20*$AC20</f>
        <v>880</v>
      </c>
      <c r="AN20" s="343"/>
      <c r="AO20" s="342">
        <f t="shared" ref="AO20:AO34" si="14">D20*$AC20</f>
        <v>880</v>
      </c>
      <c r="AP20" s="342"/>
      <c r="AQ20" s="342">
        <f t="shared" ref="AQ20:AQ34" si="15">F20*$AC20</f>
        <v>720</v>
      </c>
      <c r="AR20" s="342"/>
      <c r="AS20" s="298"/>
      <c r="AT20" s="349">
        <f>I20*$AC20</f>
        <v>800</v>
      </c>
      <c r="AU20" s="349"/>
      <c r="AV20" s="349">
        <f t="shared" ref="AV20:AV34" si="16">K20*$AC20</f>
        <v>800</v>
      </c>
      <c r="AW20" s="349"/>
      <c r="AX20" s="349">
        <f t="shared" ref="AX20:AX34" si="17">M20*$AC20</f>
        <v>760</v>
      </c>
      <c r="AY20" s="349"/>
      <c r="AZ20" s="298"/>
      <c r="BA20" s="349">
        <f>P20*$AC20</f>
        <v>840</v>
      </c>
      <c r="BB20" s="349"/>
      <c r="BC20" s="349">
        <f t="shared" ref="BC20:BC34" si="18">R20*$AC20</f>
        <v>760</v>
      </c>
      <c r="BD20" s="349"/>
      <c r="BE20" s="349">
        <f t="shared" ref="BE20:BE34" si="19">T20*$AC20</f>
        <v>680</v>
      </c>
      <c r="BF20" s="349"/>
      <c r="BG20" s="298"/>
      <c r="BH20" s="349">
        <f>W20*$AC20</f>
        <v>800</v>
      </c>
      <c r="BI20" s="349"/>
      <c r="BJ20" s="349">
        <f t="shared" ref="BJ20:BJ34" si="20">Y20*$AC20</f>
        <v>800</v>
      </c>
      <c r="BK20" s="349"/>
      <c r="BL20" s="349">
        <f t="shared" ref="BL20:BL34" si="21">AA20*$AC20</f>
        <v>800</v>
      </c>
      <c r="BM20" s="349"/>
    </row>
    <row r="21" spans="1:65" x14ac:dyDescent="0.3">
      <c r="A21" s="291" t="s">
        <v>341</v>
      </c>
      <c r="B21" s="350">
        <v>23</v>
      </c>
      <c r="C21" s="350"/>
      <c r="D21" s="350">
        <v>23</v>
      </c>
      <c r="E21" s="350"/>
      <c r="F21" s="350">
        <v>20</v>
      </c>
      <c r="G21" s="350"/>
      <c r="H21" s="292"/>
      <c r="I21" s="350">
        <v>20</v>
      </c>
      <c r="J21" s="350"/>
      <c r="K21" s="350">
        <v>20</v>
      </c>
      <c r="L21" s="350"/>
      <c r="M21" s="350">
        <v>20</v>
      </c>
      <c r="N21" s="350"/>
      <c r="O21" s="292"/>
      <c r="P21" s="350">
        <v>20</v>
      </c>
      <c r="Q21" s="350"/>
      <c r="R21" s="350">
        <v>19</v>
      </c>
      <c r="S21" s="350"/>
      <c r="T21" s="350">
        <v>20</v>
      </c>
      <c r="U21" s="350"/>
      <c r="V21" s="292"/>
      <c r="W21" s="350">
        <v>20</v>
      </c>
      <c r="X21" s="350"/>
      <c r="Y21" s="350">
        <v>15</v>
      </c>
      <c r="Z21" s="350"/>
      <c r="AA21" s="350">
        <v>21</v>
      </c>
      <c r="AB21" s="353"/>
      <c r="AC21" s="293">
        <v>45</v>
      </c>
      <c r="AD21" s="299">
        <f t="shared" ref="AD21:AD34" si="22">SUM(B21:AB21)</f>
        <v>241</v>
      </c>
      <c r="AE21" s="300">
        <f t="shared" ref="AE21:AE34" si="23">AD21*AC21</f>
        <v>10845</v>
      </c>
      <c r="AF21" s="301"/>
      <c r="AG21" s="301"/>
      <c r="AH21" s="301"/>
      <c r="AI21" s="302"/>
      <c r="AM21" s="342">
        <f t="shared" ref="AM21:AM34" si="24">B21*$AC21</f>
        <v>1035</v>
      </c>
      <c r="AN21" s="342"/>
      <c r="AO21" s="342">
        <f t="shared" si="14"/>
        <v>1035</v>
      </c>
      <c r="AP21" s="342"/>
      <c r="AQ21" s="342">
        <f t="shared" si="15"/>
        <v>900</v>
      </c>
      <c r="AR21" s="342"/>
      <c r="AS21" s="298"/>
      <c r="AT21" s="349">
        <f t="shared" ref="AT21:AT34" si="25">I21*$AC21</f>
        <v>900</v>
      </c>
      <c r="AU21" s="349"/>
      <c r="AV21" s="349">
        <f t="shared" si="16"/>
        <v>900</v>
      </c>
      <c r="AW21" s="349"/>
      <c r="AX21" s="349">
        <f t="shared" si="17"/>
        <v>900</v>
      </c>
      <c r="AY21" s="349"/>
      <c r="AZ21" s="298"/>
      <c r="BA21" s="349">
        <f t="shared" ref="BA21:BA34" si="26">P21*$AC21</f>
        <v>900</v>
      </c>
      <c r="BB21" s="349"/>
      <c r="BC21" s="349">
        <f t="shared" si="18"/>
        <v>855</v>
      </c>
      <c r="BD21" s="349"/>
      <c r="BE21" s="349">
        <f t="shared" si="19"/>
        <v>900</v>
      </c>
      <c r="BF21" s="349"/>
      <c r="BG21" s="298"/>
      <c r="BH21" s="349">
        <f t="shared" ref="BH21:BH34" si="27">W21*$AC21</f>
        <v>900</v>
      </c>
      <c r="BI21" s="349"/>
      <c r="BJ21" s="349">
        <f t="shared" si="20"/>
        <v>675</v>
      </c>
      <c r="BK21" s="349"/>
      <c r="BL21" s="349">
        <f t="shared" si="21"/>
        <v>945</v>
      </c>
      <c r="BM21" s="349"/>
    </row>
    <row r="22" spans="1:65" x14ac:dyDescent="0.3">
      <c r="A22" s="291" t="s">
        <v>342</v>
      </c>
      <c r="B22" s="350">
        <v>24</v>
      </c>
      <c r="C22" s="350"/>
      <c r="D22" s="350">
        <v>24</v>
      </c>
      <c r="E22" s="350"/>
      <c r="F22" s="350">
        <v>21</v>
      </c>
      <c r="G22" s="350"/>
      <c r="H22" s="292"/>
      <c r="I22" s="350">
        <v>21</v>
      </c>
      <c r="J22" s="350"/>
      <c r="K22" s="350">
        <v>20</v>
      </c>
      <c r="L22" s="350"/>
      <c r="M22" s="350">
        <v>21</v>
      </c>
      <c r="N22" s="350"/>
      <c r="O22" s="292"/>
      <c r="P22" s="350">
        <v>19</v>
      </c>
      <c r="Q22" s="350"/>
      <c r="R22" s="350">
        <v>19</v>
      </c>
      <c r="S22" s="350"/>
      <c r="T22" s="350">
        <v>19</v>
      </c>
      <c r="U22" s="350"/>
      <c r="V22" s="292"/>
      <c r="W22" s="350">
        <v>19</v>
      </c>
      <c r="X22" s="350"/>
      <c r="Y22" s="350">
        <v>20</v>
      </c>
      <c r="Z22" s="350"/>
      <c r="AA22" s="350">
        <v>17</v>
      </c>
      <c r="AB22" s="353"/>
      <c r="AC22" s="293">
        <v>45</v>
      </c>
      <c r="AD22" s="299">
        <f t="shared" si="22"/>
        <v>244</v>
      </c>
      <c r="AE22" s="300">
        <f t="shared" si="23"/>
        <v>10980</v>
      </c>
      <c r="AF22" s="301"/>
      <c r="AG22" s="301"/>
      <c r="AH22" s="301"/>
      <c r="AI22" s="302"/>
      <c r="AM22" s="342">
        <f t="shared" si="24"/>
        <v>1080</v>
      </c>
      <c r="AN22" s="342"/>
      <c r="AO22" s="342">
        <f t="shared" si="14"/>
        <v>1080</v>
      </c>
      <c r="AP22" s="342"/>
      <c r="AQ22" s="342">
        <f t="shared" si="15"/>
        <v>945</v>
      </c>
      <c r="AR22" s="342"/>
      <c r="AS22" s="298"/>
      <c r="AT22" s="349">
        <f t="shared" si="25"/>
        <v>945</v>
      </c>
      <c r="AU22" s="349"/>
      <c r="AV22" s="349">
        <f t="shared" si="16"/>
        <v>900</v>
      </c>
      <c r="AW22" s="349"/>
      <c r="AX22" s="349">
        <f t="shared" si="17"/>
        <v>945</v>
      </c>
      <c r="AY22" s="349"/>
      <c r="AZ22" s="298"/>
      <c r="BA22" s="349">
        <f t="shared" si="26"/>
        <v>855</v>
      </c>
      <c r="BB22" s="349"/>
      <c r="BC22" s="349">
        <f t="shared" si="18"/>
        <v>855</v>
      </c>
      <c r="BD22" s="349"/>
      <c r="BE22" s="349">
        <f t="shared" si="19"/>
        <v>855</v>
      </c>
      <c r="BF22" s="349"/>
      <c r="BG22" s="298"/>
      <c r="BH22" s="349">
        <f t="shared" si="27"/>
        <v>855</v>
      </c>
      <c r="BI22" s="349"/>
      <c r="BJ22" s="349">
        <f t="shared" si="20"/>
        <v>900</v>
      </c>
      <c r="BK22" s="349"/>
      <c r="BL22" s="349">
        <f t="shared" si="21"/>
        <v>765</v>
      </c>
      <c r="BM22" s="349"/>
    </row>
    <row r="23" spans="1:65" x14ac:dyDescent="0.3">
      <c r="A23" s="291" t="s">
        <v>343</v>
      </c>
      <c r="B23" s="350">
        <v>27</v>
      </c>
      <c r="C23" s="350"/>
      <c r="D23" s="350">
        <v>27</v>
      </c>
      <c r="E23" s="350"/>
      <c r="F23" s="350">
        <v>20</v>
      </c>
      <c r="G23" s="350"/>
      <c r="H23" s="292"/>
      <c r="I23" s="350">
        <v>20</v>
      </c>
      <c r="J23" s="350"/>
      <c r="K23" s="350">
        <v>21</v>
      </c>
      <c r="L23" s="350"/>
      <c r="M23" s="350">
        <v>20</v>
      </c>
      <c r="N23" s="350"/>
      <c r="O23" s="292"/>
      <c r="P23" s="350">
        <v>19</v>
      </c>
      <c r="Q23" s="350"/>
      <c r="R23" s="350">
        <v>21</v>
      </c>
      <c r="S23" s="350"/>
      <c r="T23" s="350">
        <v>20</v>
      </c>
      <c r="U23" s="350"/>
      <c r="V23" s="292"/>
      <c r="W23" s="350">
        <v>20</v>
      </c>
      <c r="X23" s="350"/>
      <c r="Y23" s="350">
        <v>17</v>
      </c>
      <c r="Z23" s="350"/>
      <c r="AA23" s="350">
        <v>18</v>
      </c>
      <c r="AB23" s="353"/>
      <c r="AC23" s="293">
        <v>55</v>
      </c>
      <c r="AD23" s="299">
        <f t="shared" si="22"/>
        <v>250</v>
      </c>
      <c r="AE23" s="300">
        <f t="shared" si="23"/>
        <v>13750</v>
      </c>
      <c r="AF23" s="301"/>
      <c r="AG23" s="301"/>
      <c r="AH23" s="301"/>
      <c r="AI23" s="302"/>
      <c r="AM23" s="342">
        <f t="shared" si="24"/>
        <v>1485</v>
      </c>
      <c r="AN23" s="342"/>
      <c r="AO23" s="342">
        <f t="shared" si="14"/>
        <v>1485</v>
      </c>
      <c r="AP23" s="342"/>
      <c r="AQ23" s="342">
        <f t="shared" si="15"/>
        <v>1100</v>
      </c>
      <c r="AR23" s="342"/>
      <c r="AS23" s="298"/>
      <c r="AT23" s="349">
        <f t="shared" si="25"/>
        <v>1100</v>
      </c>
      <c r="AU23" s="349"/>
      <c r="AV23" s="349">
        <f t="shared" si="16"/>
        <v>1155</v>
      </c>
      <c r="AW23" s="349"/>
      <c r="AX23" s="349">
        <f t="shared" si="17"/>
        <v>1100</v>
      </c>
      <c r="AY23" s="349"/>
      <c r="AZ23" s="298"/>
      <c r="BA23" s="349">
        <f t="shared" si="26"/>
        <v>1045</v>
      </c>
      <c r="BB23" s="349"/>
      <c r="BC23" s="349">
        <f t="shared" si="18"/>
        <v>1155</v>
      </c>
      <c r="BD23" s="349"/>
      <c r="BE23" s="349">
        <f t="shared" si="19"/>
        <v>1100</v>
      </c>
      <c r="BF23" s="349"/>
      <c r="BG23" s="298"/>
      <c r="BH23" s="349">
        <f t="shared" si="27"/>
        <v>1100</v>
      </c>
      <c r="BI23" s="349"/>
      <c r="BJ23" s="349">
        <f t="shared" si="20"/>
        <v>935</v>
      </c>
      <c r="BK23" s="349"/>
      <c r="BL23" s="349">
        <f t="shared" si="21"/>
        <v>990</v>
      </c>
      <c r="BM23" s="349"/>
    </row>
    <row r="24" spans="1:65" x14ac:dyDescent="0.3">
      <c r="A24" s="291" t="s">
        <v>344</v>
      </c>
      <c r="B24" s="350">
        <v>27</v>
      </c>
      <c r="C24" s="350"/>
      <c r="D24" s="350">
        <v>27</v>
      </c>
      <c r="E24" s="350"/>
      <c r="F24" s="350">
        <v>20</v>
      </c>
      <c r="G24" s="350"/>
      <c r="H24" s="292"/>
      <c r="I24" s="350">
        <v>20</v>
      </c>
      <c r="J24" s="350"/>
      <c r="K24" s="350">
        <v>20</v>
      </c>
      <c r="L24" s="350"/>
      <c r="M24" s="350">
        <v>20</v>
      </c>
      <c r="N24" s="350"/>
      <c r="O24" s="292"/>
      <c r="P24" s="350">
        <v>20</v>
      </c>
      <c r="Q24" s="350"/>
      <c r="R24" s="350">
        <v>20</v>
      </c>
      <c r="S24" s="350"/>
      <c r="T24" s="350">
        <v>20</v>
      </c>
      <c r="U24" s="350"/>
      <c r="V24" s="292"/>
      <c r="W24" s="350">
        <v>20</v>
      </c>
      <c r="X24" s="350"/>
      <c r="Y24" s="350">
        <v>20</v>
      </c>
      <c r="Z24" s="350"/>
      <c r="AA24" s="350">
        <v>19</v>
      </c>
      <c r="AB24" s="353"/>
      <c r="AC24" s="293">
        <v>55</v>
      </c>
      <c r="AD24" s="299">
        <f t="shared" si="22"/>
        <v>253</v>
      </c>
      <c r="AE24" s="300">
        <f t="shared" si="23"/>
        <v>13915</v>
      </c>
      <c r="AF24" s="301"/>
      <c r="AG24" s="301"/>
      <c r="AH24" s="301"/>
      <c r="AI24" s="302"/>
      <c r="AM24" s="342">
        <f t="shared" si="24"/>
        <v>1485</v>
      </c>
      <c r="AN24" s="342"/>
      <c r="AO24" s="342">
        <f t="shared" si="14"/>
        <v>1485</v>
      </c>
      <c r="AP24" s="342"/>
      <c r="AQ24" s="342">
        <f t="shared" si="15"/>
        <v>1100</v>
      </c>
      <c r="AR24" s="342"/>
      <c r="AS24" s="298"/>
      <c r="AT24" s="349">
        <f t="shared" si="25"/>
        <v>1100</v>
      </c>
      <c r="AU24" s="349"/>
      <c r="AV24" s="349">
        <f t="shared" si="16"/>
        <v>1100</v>
      </c>
      <c r="AW24" s="349"/>
      <c r="AX24" s="349">
        <f t="shared" si="17"/>
        <v>1100</v>
      </c>
      <c r="AY24" s="349"/>
      <c r="AZ24" s="298"/>
      <c r="BA24" s="349">
        <f t="shared" si="26"/>
        <v>1100</v>
      </c>
      <c r="BB24" s="349"/>
      <c r="BC24" s="349">
        <f t="shared" si="18"/>
        <v>1100</v>
      </c>
      <c r="BD24" s="349"/>
      <c r="BE24" s="349">
        <f t="shared" si="19"/>
        <v>1100</v>
      </c>
      <c r="BF24" s="349"/>
      <c r="BG24" s="298"/>
      <c r="BH24" s="349">
        <f t="shared" si="27"/>
        <v>1100</v>
      </c>
      <c r="BI24" s="349"/>
      <c r="BJ24" s="349">
        <f t="shared" si="20"/>
        <v>1100</v>
      </c>
      <c r="BK24" s="349"/>
      <c r="BL24" s="349">
        <f t="shared" si="21"/>
        <v>1045</v>
      </c>
      <c r="BM24" s="349"/>
    </row>
    <row r="25" spans="1:65" x14ac:dyDescent="0.3">
      <c r="A25" s="291" t="s">
        <v>345</v>
      </c>
      <c r="B25" s="350">
        <v>26</v>
      </c>
      <c r="C25" s="350"/>
      <c r="D25" s="350">
        <v>26</v>
      </c>
      <c r="E25" s="350"/>
      <c r="F25" s="350">
        <v>20</v>
      </c>
      <c r="G25" s="350"/>
      <c r="H25" s="292"/>
      <c r="I25" s="350">
        <v>20</v>
      </c>
      <c r="J25" s="350"/>
      <c r="K25" s="350">
        <v>20</v>
      </c>
      <c r="L25" s="350"/>
      <c r="M25" s="350">
        <v>20</v>
      </c>
      <c r="N25" s="350"/>
      <c r="O25" s="292"/>
      <c r="P25" s="350">
        <v>20</v>
      </c>
      <c r="Q25" s="350"/>
      <c r="R25" s="350">
        <v>20</v>
      </c>
      <c r="S25" s="350"/>
      <c r="T25" s="350">
        <v>20</v>
      </c>
      <c r="U25" s="350"/>
      <c r="V25" s="292"/>
      <c r="W25" s="350">
        <v>19</v>
      </c>
      <c r="X25" s="350"/>
      <c r="Y25" s="350">
        <v>19</v>
      </c>
      <c r="Z25" s="350"/>
      <c r="AA25" s="350">
        <v>20</v>
      </c>
      <c r="AB25" s="353"/>
      <c r="AC25" s="293">
        <v>60</v>
      </c>
      <c r="AD25" s="299">
        <f t="shared" si="22"/>
        <v>250</v>
      </c>
      <c r="AE25" s="300">
        <f t="shared" si="23"/>
        <v>15000</v>
      </c>
      <c r="AF25" s="301"/>
      <c r="AG25" s="301"/>
      <c r="AH25" s="301"/>
      <c r="AI25" s="302"/>
      <c r="AM25" s="342">
        <f t="shared" si="24"/>
        <v>1560</v>
      </c>
      <c r="AN25" s="342"/>
      <c r="AO25" s="342">
        <f t="shared" si="14"/>
        <v>1560</v>
      </c>
      <c r="AP25" s="342"/>
      <c r="AQ25" s="342">
        <f t="shared" si="15"/>
        <v>1200</v>
      </c>
      <c r="AR25" s="342"/>
      <c r="AS25" s="298"/>
      <c r="AT25" s="349">
        <f t="shared" si="25"/>
        <v>1200</v>
      </c>
      <c r="AU25" s="349"/>
      <c r="AV25" s="349">
        <f t="shared" si="16"/>
        <v>1200</v>
      </c>
      <c r="AW25" s="349"/>
      <c r="AX25" s="349">
        <f t="shared" si="17"/>
        <v>1200</v>
      </c>
      <c r="AY25" s="349"/>
      <c r="AZ25" s="298"/>
      <c r="BA25" s="349">
        <f t="shared" si="26"/>
        <v>1200</v>
      </c>
      <c r="BB25" s="349"/>
      <c r="BC25" s="349">
        <f t="shared" si="18"/>
        <v>1200</v>
      </c>
      <c r="BD25" s="349"/>
      <c r="BE25" s="349">
        <f t="shared" si="19"/>
        <v>1200</v>
      </c>
      <c r="BF25" s="349"/>
      <c r="BG25" s="298"/>
      <c r="BH25" s="349">
        <f t="shared" si="27"/>
        <v>1140</v>
      </c>
      <c r="BI25" s="349"/>
      <c r="BJ25" s="349">
        <f t="shared" si="20"/>
        <v>1140</v>
      </c>
      <c r="BK25" s="349"/>
      <c r="BL25" s="349">
        <f t="shared" si="21"/>
        <v>1200</v>
      </c>
      <c r="BM25" s="349"/>
    </row>
    <row r="26" spans="1:65" x14ac:dyDescent="0.3">
      <c r="A26" s="291" t="s">
        <v>346</v>
      </c>
      <c r="B26" s="350">
        <v>29</v>
      </c>
      <c r="C26" s="350"/>
      <c r="D26" s="350">
        <v>29</v>
      </c>
      <c r="E26" s="350"/>
      <c r="F26" s="350">
        <v>20</v>
      </c>
      <c r="G26" s="350"/>
      <c r="H26" s="292"/>
      <c r="I26" s="350">
        <v>20</v>
      </c>
      <c r="J26" s="350"/>
      <c r="K26" s="350">
        <v>20</v>
      </c>
      <c r="L26" s="350"/>
      <c r="M26" s="350">
        <v>19</v>
      </c>
      <c r="N26" s="350"/>
      <c r="O26" s="292"/>
      <c r="P26" s="350">
        <v>20</v>
      </c>
      <c r="Q26" s="350"/>
      <c r="R26" s="350">
        <v>20</v>
      </c>
      <c r="S26" s="350"/>
      <c r="T26" s="350">
        <v>21</v>
      </c>
      <c r="U26" s="350"/>
      <c r="V26" s="292"/>
      <c r="W26" s="350">
        <v>20</v>
      </c>
      <c r="X26" s="350"/>
      <c r="Y26" s="350">
        <v>20</v>
      </c>
      <c r="Z26" s="350"/>
      <c r="AA26" s="350">
        <v>19</v>
      </c>
      <c r="AB26" s="353"/>
      <c r="AC26" s="293">
        <v>55</v>
      </c>
      <c r="AD26" s="299">
        <f t="shared" si="22"/>
        <v>257</v>
      </c>
      <c r="AE26" s="300">
        <f t="shared" si="23"/>
        <v>14135</v>
      </c>
      <c r="AF26" s="301"/>
      <c r="AG26" s="301"/>
      <c r="AH26" s="301"/>
      <c r="AI26" s="302"/>
      <c r="AM26" s="342">
        <f t="shared" si="24"/>
        <v>1595</v>
      </c>
      <c r="AN26" s="342"/>
      <c r="AO26" s="342">
        <f t="shared" si="14"/>
        <v>1595</v>
      </c>
      <c r="AP26" s="342"/>
      <c r="AQ26" s="342">
        <f t="shared" si="15"/>
        <v>1100</v>
      </c>
      <c r="AR26" s="342"/>
      <c r="AS26" s="298"/>
      <c r="AT26" s="349">
        <f t="shared" si="25"/>
        <v>1100</v>
      </c>
      <c r="AU26" s="349"/>
      <c r="AV26" s="349">
        <f t="shared" si="16"/>
        <v>1100</v>
      </c>
      <c r="AW26" s="349"/>
      <c r="AX26" s="349">
        <f t="shared" si="17"/>
        <v>1045</v>
      </c>
      <c r="AY26" s="349"/>
      <c r="AZ26" s="298"/>
      <c r="BA26" s="349">
        <f t="shared" si="26"/>
        <v>1100</v>
      </c>
      <c r="BB26" s="349"/>
      <c r="BC26" s="349">
        <f t="shared" si="18"/>
        <v>1100</v>
      </c>
      <c r="BD26" s="349"/>
      <c r="BE26" s="349">
        <f t="shared" si="19"/>
        <v>1155</v>
      </c>
      <c r="BF26" s="349"/>
      <c r="BG26" s="298"/>
      <c r="BH26" s="349">
        <f t="shared" si="27"/>
        <v>1100</v>
      </c>
      <c r="BI26" s="349"/>
      <c r="BJ26" s="349">
        <f t="shared" si="20"/>
        <v>1100</v>
      </c>
      <c r="BK26" s="349"/>
      <c r="BL26" s="349">
        <f t="shared" si="21"/>
        <v>1045</v>
      </c>
      <c r="BM26" s="349"/>
    </row>
    <row r="27" spans="1:65" x14ac:dyDescent="0.3">
      <c r="A27" s="291" t="s">
        <v>347</v>
      </c>
      <c r="B27" s="350">
        <v>28</v>
      </c>
      <c r="C27" s="350"/>
      <c r="D27" s="350">
        <v>28</v>
      </c>
      <c r="E27" s="350"/>
      <c r="F27" s="350">
        <v>21</v>
      </c>
      <c r="G27" s="350"/>
      <c r="H27" s="292"/>
      <c r="I27" s="350">
        <v>21</v>
      </c>
      <c r="J27" s="350"/>
      <c r="K27" s="350">
        <v>21</v>
      </c>
      <c r="L27" s="350"/>
      <c r="M27" s="350">
        <v>19</v>
      </c>
      <c r="N27" s="350"/>
      <c r="O27" s="292"/>
      <c r="P27" s="350">
        <v>19</v>
      </c>
      <c r="Q27" s="350"/>
      <c r="R27" s="350">
        <v>21</v>
      </c>
      <c r="S27" s="350"/>
      <c r="T27" s="350">
        <v>20</v>
      </c>
      <c r="U27" s="350"/>
      <c r="V27" s="292"/>
      <c r="W27" s="350">
        <v>19</v>
      </c>
      <c r="X27" s="350"/>
      <c r="Y27" s="350">
        <v>19</v>
      </c>
      <c r="Z27" s="350"/>
      <c r="AA27" s="350">
        <v>20</v>
      </c>
      <c r="AB27" s="353"/>
      <c r="AC27" s="293">
        <v>65</v>
      </c>
      <c r="AD27" s="299">
        <f t="shared" si="22"/>
        <v>256</v>
      </c>
      <c r="AE27" s="300">
        <f t="shared" si="23"/>
        <v>16640</v>
      </c>
      <c r="AF27" s="301"/>
      <c r="AG27" s="301"/>
      <c r="AH27" s="301"/>
      <c r="AI27" s="302"/>
      <c r="AM27" s="342">
        <f t="shared" si="24"/>
        <v>1820</v>
      </c>
      <c r="AN27" s="342"/>
      <c r="AO27" s="342">
        <f t="shared" si="14"/>
        <v>1820</v>
      </c>
      <c r="AP27" s="342"/>
      <c r="AQ27" s="342">
        <f t="shared" si="15"/>
        <v>1365</v>
      </c>
      <c r="AR27" s="342"/>
      <c r="AS27" s="298"/>
      <c r="AT27" s="349">
        <f t="shared" si="25"/>
        <v>1365</v>
      </c>
      <c r="AU27" s="349"/>
      <c r="AV27" s="349">
        <f t="shared" si="16"/>
        <v>1365</v>
      </c>
      <c r="AW27" s="349"/>
      <c r="AX27" s="349">
        <f t="shared" si="17"/>
        <v>1235</v>
      </c>
      <c r="AY27" s="349"/>
      <c r="AZ27" s="298"/>
      <c r="BA27" s="349">
        <f t="shared" si="26"/>
        <v>1235</v>
      </c>
      <c r="BB27" s="349"/>
      <c r="BC27" s="349">
        <f t="shared" si="18"/>
        <v>1365</v>
      </c>
      <c r="BD27" s="349"/>
      <c r="BE27" s="349">
        <f t="shared" si="19"/>
        <v>1300</v>
      </c>
      <c r="BF27" s="349"/>
      <c r="BG27" s="298"/>
      <c r="BH27" s="349">
        <f t="shared" si="27"/>
        <v>1235</v>
      </c>
      <c r="BI27" s="349"/>
      <c r="BJ27" s="349">
        <f t="shared" si="20"/>
        <v>1235</v>
      </c>
      <c r="BK27" s="349"/>
      <c r="BL27" s="349">
        <f t="shared" si="21"/>
        <v>1300</v>
      </c>
      <c r="BM27" s="349"/>
    </row>
    <row r="28" spans="1:65" x14ac:dyDescent="0.3">
      <c r="A28" s="291" t="s">
        <v>348</v>
      </c>
      <c r="B28" s="350">
        <v>34</v>
      </c>
      <c r="C28" s="350"/>
      <c r="D28" s="350">
        <v>34</v>
      </c>
      <c r="E28" s="350"/>
      <c r="F28" s="350">
        <v>20</v>
      </c>
      <c r="G28" s="350"/>
      <c r="H28" s="292"/>
      <c r="I28" s="350">
        <v>20</v>
      </c>
      <c r="J28" s="350"/>
      <c r="K28" s="350">
        <v>20</v>
      </c>
      <c r="L28" s="350"/>
      <c r="M28" s="350">
        <v>20</v>
      </c>
      <c r="N28" s="350"/>
      <c r="O28" s="292"/>
      <c r="P28" s="350">
        <v>20</v>
      </c>
      <c r="Q28" s="350"/>
      <c r="R28" s="350">
        <v>20</v>
      </c>
      <c r="S28" s="350"/>
      <c r="T28" s="350">
        <v>20</v>
      </c>
      <c r="U28" s="350"/>
      <c r="V28" s="292"/>
      <c r="W28" s="350">
        <v>20</v>
      </c>
      <c r="X28" s="350"/>
      <c r="Y28" s="350">
        <v>19</v>
      </c>
      <c r="Z28" s="350"/>
      <c r="AA28" s="350">
        <v>20</v>
      </c>
      <c r="AB28" s="353"/>
      <c r="AC28" s="293">
        <v>70</v>
      </c>
      <c r="AD28" s="299">
        <f t="shared" si="22"/>
        <v>267</v>
      </c>
      <c r="AE28" s="300">
        <f t="shared" si="23"/>
        <v>18690</v>
      </c>
      <c r="AF28" s="301"/>
      <c r="AG28" s="301"/>
      <c r="AH28" s="301"/>
      <c r="AI28" s="302"/>
      <c r="AM28" s="342">
        <f t="shared" si="24"/>
        <v>2380</v>
      </c>
      <c r="AN28" s="342"/>
      <c r="AO28" s="342">
        <f t="shared" si="14"/>
        <v>2380</v>
      </c>
      <c r="AP28" s="342"/>
      <c r="AQ28" s="342">
        <f t="shared" si="15"/>
        <v>1400</v>
      </c>
      <c r="AR28" s="342"/>
      <c r="AS28" s="298"/>
      <c r="AT28" s="349">
        <f t="shared" si="25"/>
        <v>1400</v>
      </c>
      <c r="AU28" s="349"/>
      <c r="AV28" s="349">
        <f t="shared" si="16"/>
        <v>1400</v>
      </c>
      <c r="AW28" s="349"/>
      <c r="AX28" s="349">
        <f t="shared" si="17"/>
        <v>1400</v>
      </c>
      <c r="AY28" s="349"/>
      <c r="AZ28" s="298"/>
      <c r="BA28" s="349">
        <f t="shared" si="26"/>
        <v>1400</v>
      </c>
      <c r="BB28" s="349"/>
      <c r="BC28" s="349">
        <f t="shared" si="18"/>
        <v>1400</v>
      </c>
      <c r="BD28" s="349"/>
      <c r="BE28" s="349">
        <f t="shared" si="19"/>
        <v>1400</v>
      </c>
      <c r="BF28" s="349"/>
      <c r="BG28" s="298"/>
      <c r="BH28" s="349">
        <f t="shared" si="27"/>
        <v>1400</v>
      </c>
      <c r="BI28" s="349"/>
      <c r="BJ28" s="349">
        <f t="shared" si="20"/>
        <v>1330</v>
      </c>
      <c r="BK28" s="349"/>
      <c r="BL28" s="349">
        <f t="shared" si="21"/>
        <v>1400</v>
      </c>
      <c r="BM28" s="349"/>
    </row>
    <row r="29" spans="1:65" x14ac:dyDescent="0.3">
      <c r="A29" s="291" t="s">
        <v>349</v>
      </c>
      <c r="B29" s="350">
        <v>35</v>
      </c>
      <c r="C29" s="350"/>
      <c r="D29" s="350">
        <v>35</v>
      </c>
      <c r="E29" s="350"/>
      <c r="F29" s="350">
        <v>20</v>
      </c>
      <c r="G29" s="350"/>
      <c r="H29" s="292"/>
      <c r="I29" s="350">
        <v>20</v>
      </c>
      <c r="J29" s="350"/>
      <c r="K29" s="350">
        <v>20</v>
      </c>
      <c r="L29" s="350"/>
      <c r="M29" s="350">
        <v>19</v>
      </c>
      <c r="N29" s="350"/>
      <c r="O29" s="292"/>
      <c r="P29" s="350">
        <v>20</v>
      </c>
      <c r="Q29" s="350"/>
      <c r="R29" s="350">
        <v>20</v>
      </c>
      <c r="S29" s="350"/>
      <c r="T29" s="350">
        <v>19</v>
      </c>
      <c r="U29" s="350"/>
      <c r="V29" s="292"/>
      <c r="W29" s="350">
        <v>20</v>
      </c>
      <c r="X29" s="350"/>
      <c r="Y29" s="350">
        <v>23</v>
      </c>
      <c r="Z29" s="350"/>
      <c r="AA29" s="350">
        <v>19</v>
      </c>
      <c r="AB29" s="353"/>
      <c r="AC29" s="293">
        <v>70</v>
      </c>
      <c r="AD29" s="299">
        <f t="shared" si="22"/>
        <v>270</v>
      </c>
      <c r="AE29" s="300">
        <f t="shared" si="23"/>
        <v>18900</v>
      </c>
      <c r="AF29" s="301"/>
      <c r="AG29" s="301"/>
      <c r="AH29" s="301"/>
      <c r="AI29" s="302"/>
      <c r="AM29" s="342">
        <f t="shared" si="24"/>
        <v>2450</v>
      </c>
      <c r="AN29" s="342"/>
      <c r="AO29" s="342">
        <f t="shared" si="14"/>
        <v>2450</v>
      </c>
      <c r="AP29" s="342"/>
      <c r="AQ29" s="342">
        <f t="shared" si="15"/>
        <v>1400</v>
      </c>
      <c r="AR29" s="342"/>
      <c r="AS29" s="298"/>
      <c r="AT29" s="349">
        <f t="shared" si="25"/>
        <v>1400</v>
      </c>
      <c r="AU29" s="349"/>
      <c r="AV29" s="349">
        <f t="shared" si="16"/>
        <v>1400</v>
      </c>
      <c r="AW29" s="349"/>
      <c r="AX29" s="349">
        <f t="shared" si="17"/>
        <v>1330</v>
      </c>
      <c r="AY29" s="349"/>
      <c r="AZ29" s="298"/>
      <c r="BA29" s="349">
        <f t="shared" si="26"/>
        <v>1400</v>
      </c>
      <c r="BB29" s="349"/>
      <c r="BC29" s="349">
        <f t="shared" si="18"/>
        <v>1400</v>
      </c>
      <c r="BD29" s="349"/>
      <c r="BE29" s="349">
        <f t="shared" si="19"/>
        <v>1330</v>
      </c>
      <c r="BF29" s="349"/>
      <c r="BG29" s="298"/>
      <c r="BH29" s="349">
        <f t="shared" si="27"/>
        <v>1400</v>
      </c>
      <c r="BI29" s="349"/>
      <c r="BJ29" s="349">
        <f t="shared" si="20"/>
        <v>1610</v>
      </c>
      <c r="BK29" s="349"/>
      <c r="BL29" s="349">
        <f t="shared" si="21"/>
        <v>1330</v>
      </c>
      <c r="BM29" s="349"/>
    </row>
    <row r="30" spans="1:65" x14ac:dyDescent="0.3">
      <c r="A30" s="291" t="s">
        <v>350</v>
      </c>
      <c r="B30" s="350">
        <v>31</v>
      </c>
      <c r="C30" s="350"/>
      <c r="D30" s="350">
        <v>31</v>
      </c>
      <c r="E30" s="350"/>
      <c r="F30" s="350">
        <v>20</v>
      </c>
      <c r="G30" s="350"/>
      <c r="H30" s="292"/>
      <c r="I30" s="350">
        <v>20</v>
      </c>
      <c r="J30" s="350"/>
      <c r="K30" s="350">
        <v>20</v>
      </c>
      <c r="L30" s="350"/>
      <c r="M30" s="350">
        <v>19</v>
      </c>
      <c r="N30" s="350"/>
      <c r="O30" s="292"/>
      <c r="P30" s="350">
        <v>20</v>
      </c>
      <c r="Q30" s="350"/>
      <c r="R30" s="350">
        <v>20</v>
      </c>
      <c r="S30" s="350"/>
      <c r="T30" s="350">
        <v>19</v>
      </c>
      <c r="U30" s="350"/>
      <c r="V30" s="292"/>
      <c r="W30" s="350">
        <v>20</v>
      </c>
      <c r="X30" s="350"/>
      <c r="Y30" s="350">
        <v>23</v>
      </c>
      <c r="Z30" s="350"/>
      <c r="AA30" s="350">
        <v>19</v>
      </c>
      <c r="AB30" s="353"/>
      <c r="AC30" s="293">
        <v>85</v>
      </c>
      <c r="AD30" s="299">
        <f t="shared" si="22"/>
        <v>262</v>
      </c>
      <c r="AE30" s="300">
        <f t="shared" si="23"/>
        <v>22270</v>
      </c>
      <c r="AF30" s="301"/>
      <c r="AG30" s="301"/>
      <c r="AH30" s="301"/>
      <c r="AI30" s="302"/>
      <c r="AM30" s="342">
        <f t="shared" si="24"/>
        <v>2635</v>
      </c>
      <c r="AN30" s="342"/>
      <c r="AO30" s="342">
        <f t="shared" si="14"/>
        <v>2635</v>
      </c>
      <c r="AP30" s="342"/>
      <c r="AQ30" s="342">
        <f t="shared" si="15"/>
        <v>1700</v>
      </c>
      <c r="AR30" s="342"/>
      <c r="AS30" s="298"/>
      <c r="AT30" s="349">
        <f t="shared" si="25"/>
        <v>1700</v>
      </c>
      <c r="AU30" s="349"/>
      <c r="AV30" s="349">
        <f t="shared" si="16"/>
        <v>1700</v>
      </c>
      <c r="AW30" s="349"/>
      <c r="AX30" s="349">
        <f t="shared" si="17"/>
        <v>1615</v>
      </c>
      <c r="AY30" s="349"/>
      <c r="AZ30" s="298"/>
      <c r="BA30" s="349">
        <f t="shared" si="26"/>
        <v>1700</v>
      </c>
      <c r="BB30" s="349"/>
      <c r="BC30" s="349">
        <f t="shared" si="18"/>
        <v>1700</v>
      </c>
      <c r="BD30" s="349"/>
      <c r="BE30" s="349">
        <f t="shared" si="19"/>
        <v>1615</v>
      </c>
      <c r="BF30" s="349"/>
      <c r="BG30" s="298"/>
      <c r="BH30" s="349">
        <f t="shared" si="27"/>
        <v>1700</v>
      </c>
      <c r="BI30" s="349"/>
      <c r="BJ30" s="349">
        <f t="shared" si="20"/>
        <v>1955</v>
      </c>
      <c r="BK30" s="349"/>
      <c r="BL30" s="349">
        <f t="shared" si="21"/>
        <v>1615</v>
      </c>
      <c r="BM30" s="349"/>
    </row>
    <row r="31" spans="1:65" x14ac:dyDescent="0.3">
      <c r="A31" s="291" t="s">
        <v>351</v>
      </c>
      <c r="B31" s="350">
        <v>36</v>
      </c>
      <c r="C31" s="350"/>
      <c r="D31" s="350">
        <v>36</v>
      </c>
      <c r="E31" s="350"/>
      <c r="F31" s="350">
        <v>20</v>
      </c>
      <c r="G31" s="350"/>
      <c r="H31" s="292"/>
      <c r="I31" s="350">
        <v>20</v>
      </c>
      <c r="J31" s="350"/>
      <c r="K31" s="350">
        <v>20</v>
      </c>
      <c r="L31" s="350"/>
      <c r="M31" s="350">
        <v>19</v>
      </c>
      <c r="N31" s="350"/>
      <c r="O31" s="292"/>
      <c r="P31" s="350">
        <v>20</v>
      </c>
      <c r="Q31" s="350"/>
      <c r="R31" s="350">
        <v>20</v>
      </c>
      <c r="S31" s="350"/>
      <c r="T31" s="350">
        <v>19</v>
      </c>
      <c r="U31" s="350"/>
      <c r="V31" s="292"/>
      <c r="W31" s="350">
        <v>20</v>
      </c>
      <c r="X31" s="350"/>
      <c r="Y31" s="350">
        <v>23</v>
      </c>
      <c r="Z31" s="350"/>
      <c r="AA31" s="350">
        <v>19</v>
      </c>
      <c r="AB31" s="353"/>
      <c r="AC31" s="293">
        <v>85</v>
      </c>
      <c r="AD31" s="299">
        <f t="shared" si="22"/>
        <v>272</v>
      </c>
      <c r="AE31" s="300">
        <f t="shared" si="23"/>
        <v>23120</v>
      </c>
      <c r="AF31" s="301"/>
      <c r="AG31" s="301"/>
      <c r="AH31" s="301"/>
      <c r="AI31" s="302"/>
      <c r="AM31" s="342">
        <f t="shared" si="24"/>
        <v>3060</v>
      </c>
      <c r="AN31" s="342"/>
      <c r="AO31" s="342">
        <f t="shared" si="14"/>
        <v>3060</v>
      </c>
      <c r="AP31" s="342"/>
      <c r="AQ31" s="342">
        <f t="shared" si="15"/>
        <v>1700</v>
      </c>
      <c r="AR31" s="342"/>
      <c r="AS31" s="298"/>
      <c r="AT31" s="349">
        <f t="shared" si="25"/>
        <v>1700</v>
      </c>
      <c r="AU31" s="349"/>
      <c r="AV31" s="349">
        <f t="shared" si="16"/>
        <v>1700</v>
      </c>
      <c r="AW31" s="349"/>
      <c r="AX31" s="349">
        <f t="shared" si="17"/>
        <v>1615</v>
      </c>
      <c r="AY31" s="349"/>
      <c r="AZ31" s="298"/>
      <c r="BA31" s="349">
        <f t="shared" si="26"/>
        <v>1700</v>
      </c>
      <c r="BB31" s="349"/>
      <c r="BC31" s="349">
        <f t="shared" si="18"/>
        <v>1700</v>
      </c>
      <c r="BD31" s="349"/>
      <c r="BE31" s="349">
        <f t="shared" si="19"/>
        <v>1615</v>
      </c>
      <c r="BF31" s="349"/>
      <c r="BG31" s="298"/>
      <c r="BH31" s="349">
        <f t="shared" si="27"/>
        <v>1700</v>
      </c>
      <c r="BI31" s="349"/>
      <c r="BJ31" s="349">
        <f t="shared" si="20"/>
        <v>1955</v>
      </c>
      <c r="BK31" s="349"/>
      <c r="BL31" s="349">
        <f t="shared" si="21"/>
        <v>1615</v>
      </c>
      <c r="BM31" s="349"/>
    </row>
    <row r="32" spans="1:65" x14ac:dyDescent="0.3">
      <c r="A32" s="291" t="s">
        <v>352</v>
      </c>
      <c r="B32" s="350">
        <v>27</v>
      </c>
      <c r="C32" s="350"/>
      <c r="D32" s="350">
        <v>27</v>
      </c>
      <c r="E32" s="350"/>
      <c r="F32" s="350">
        <v>20</v>
      </c>
      <c r="G32" s="350"/>
      <c r="H32" s="292"/>
      <c r="I32" s="350">
        <v>20</v>
      </c>
      <c r="J32" s="350"/>
      <c r="K32" s="350">
        <v>20</v>
      </c>
      <c r="L32" s="350"/>
      <c r="M32" s="350">
        <v>19</v>
      </c>
      <c r="N32" s="350"/>
      <c r="O32" s="292"/>
      <c r="P32" s="350">
        <v>20</v>
      </c>
      <c r="Q32" s="350"/>
      <c r="R32" s="350">
        <v>20</v>
      </c>
      <c r="S32" s="350"/>
      <c r="T32" s="350">
        <v>19</v>
      </c>
      <c r="U32" s="350"/>
      <c r="V32" s="292"/>
      <c r="W32" s="350">
        <v>20</v>
      </c>
      <c r="X32" s="350"/>
      <c r="Y32" s="350">
        <v>23</v>
      </c>
      <c r="Z32" s="350"/>
      <c r="AA32" s="350">
        <v>19</v>
      </c>
      <c r="AB32" s="353"/>
      <c r="AC32" s="293">
        <v>90</v>
      </c>
      <c r="AD32" s="299">
        <f t="shared" si="22"/>
        <v>254</v>
      </c>
      <c r="AE32" s="300">
        <f t="shared" si="23"/>
        <v>22860</v>
      </c>
      <c r="AF32" s="301"/>
      <c r="AG32" s="301"/>
      <c r="AH32" s="301"/>
      <c r="AI32" s="302"/>
      <c r="AM32" s="342">
        <f t="shared" si="24"/>
        <v>2430</v>
      </c>
      <c r="AN32" s="342"/>
      <c r="AO32" s="342">
        <f t="shared" si="14"/>
        <v>2430</v>
      </c>
      <c r="AP32" s="342"/>
      <c r="AQ32" s="342">
        <f t="shared" si="15"/>
        <v>1800</v>
      </c>
      <c r="AR32" s="342"/>
      <c r="AS32" s="298"/>
      <c r="AT32" s="349">
        <f t="shared" si="25"/>
        <v>1800</v>
      </c>
      <c r="AU32" s="349"/>
      <c r="AV32" s="349">
        <f t="shared" si="16"/>
        <v>1800</v>
      </c>
      <c r="AW32" s="349"/>
      <c r="AX32" s="349">
        <f t="shared" si="17"/>
        <v>1710</v>
      </c>
      <c r="AY32" s="349"/>
      <c r="AZ32" s="298"/>
      <c r="BA32" s="349">
        <f t="shared" si="26"/>
        <v>1800</v>
      </c>
      <c r="BB32" s="349"/>
      <c r="BC32" s="349">
        <f t="shared" si="18"/>
        <v>1800</v>
      </c>
      <c r="BD32" s="349"/>
      <c r="BE32" s="349">
        <f t="shared" si="19"/>
        <v>1710</v>
      </c>
      <c r="BF32" s="349"/>
      <c r="BG32" s="298"/>
      <c r="BH32" s="349">
        <f t="shared" si="27"/>
        <v>1800</v>
      </c>
      <c r="BI32" s="349"/>
      <c r="BJ32" s="349">
        <f t="shared" si="20"/>
        <v>2070</v>
      </c>
      <c r="BK32" s="349"/>
      <c r="BL32" s="349">
        <f t="shared" si="21"/>
        <v>1710</v>
      </c>
      <c r="BM32" s="349"/>
    </row>
    <row r="33" spans="1:65" x14ac:dyDescent="0.3">
      <c r="A33" s="291" t="s">
        <v>353</v>
      </c>
      <c r="B33" s="350">
        <v>26</v>
      </c>
      <c r="C33" s="350"/>
      <c r="D33" s="350">
        <v>26</v>
      </c>
      <c r="E33" s="350"/>
      <c r="F33" s="350">
        <v>20</v>
      </c>
      <c r="G33" s="350"/>
      <c r="H33" s="292"/>
      <c r="I33" s="350">
        <v>20</v>
      </c>
      <c r="J33" s="350"/>
      <c r="K33" s="350">
        <v>20</v>
      </c>
      <c r="L33" s="350"/>
      <c r="M33" s="350">
        <v>19</v>
      </c>
      <c r="N33" s="350"/>
      <c r="O33" s="292"/>
      <c r="P33" s="350">
        <v>20</v>
      </c>
      <c r="Q33" s="350"/>
      <c r="R33" s="350">
        <v>20</v>
      </c>
      <c r="S33" s="350"/>
      <c r="T33" s="350">
        <v>19</v>
      </c>
      <c r="U33" s="350"/>
      <c r="V33" s="292"/>
      <c r="W33" s="350">
        <v>20</v>
      </c>
      <c r="X33" s="350"/>
      <c r="Y33" s="350">
        <v>23</v>
      </c>
      <c r="Z33" s="350"/>
      <c r="AA33" s="350">
        <v>19</v>
      </c>
      <c r="AB33" s="353"/>
      <c r="AC33" s="293">
        <v>125</v>
      </c>
      <c r="AD33" s="299">
        <f t="shared" si="22"/>
        <v>252</v>
      </c>
      <c r="AE33" s="300">
        <f t="shared" si="23"/>
        <v>31500</v>
      </c>
      <c r="AF33" s="301"/>
      <c r="AG33" s="301"/>
      <c r="AH33" s="301"/>
      <c r="AI33" s="302"/>
      <c r="AM33" s="342">
        <f t="shared" si="24"/>
        <v>3250</v>
      </c>
      <c r="AN33" s="342"/>
      <c r="AO33" s="342">
        <f t="shared" si="14"/>
        <v>3250</v>
      </c>
      <c r="AP33" s="342"/>
      <c r="AQ33" s="342">
        <f t="shared" si="15"/>
        <v>2500</v>
      </c>
      <c r="AR33" s="342"/>
      <c r="AS33" s="298"/>
      <c r="AT33" s="349">
        <f t="shared" si="25"/>
        <v>2500</v>
      </c>
      <c r="AU33" s="349"/>
      <c r="AV33" s="349">
        <f t="shared" si="16"/>
        <v>2500</v>
      </c>
      <c r="AW33" s="349"/>
      <c r="AX33" s="349">
        <f t="shared" si="17"/>
        <v>2375</v>
      </c>
      <c r="AY33" s="349"/>
      <c r="AZ33" s="298"/>
      <c r="BA33" s="349">
        <f t="shared" si="26"/>
        <v>2500</v>
      </c>
      <c r="BB33" s="349"/>
      <c r="BC33" s="349">
        <f t="shared" si="18"/>
        <v>2500</v>
      </c>
      <c r="BD33" s="349"/>
      <c r="BE33" s="349">
        <f t="shared" si="19"/>
        <v>2375</v>
      </c>
      <c r="BF33" s="349"/>
      <c r="BG33" s="298"/>
      <c r="BH33" s="349">
        <f t="shared" si="27"/>
        <v>2500</v>
      </c>
      <c r="BI33" s="349"/>
      <c r="BJ33" s="349">
        <f t="shared" si="20"/>
        <v>2875</v>
      </c>
      <c r="BK33" s="349"/>
      <c r="BL33" s="349">
        <f t="shared" si="21"/>
        <v>2375</v>
      </c>
      <c r="BM33" s="349"/>
    </row>
    <row r="34" spans="1:65" x14ac:dyDescent="0.3">
      <c r="A34" s="291" t="s">
        <v>354</v>
      </c>
      <c r="B34" s="350">
        <v>15</v>
      </c>
      <c r="C34" s="350"/>
      <c r="D34" s="350">
        <v>15</v>
      </c>
      <c r="E34" s="350"/>
      <c r="F34" s="350">
        <v>14</v>
      </c>
      <c r="G34" s="350"/>
      <c r="H34" s="292"/>
      <c r="I34" s="350">
        <v>13</v>
      </c>
      <c r="J34" s="350"/>
      <c r="K34" s="350">
        <v>11</v>
      </c>
      <c r="L34" s="350"/>
      <c r="M34" s="350">
        <v>15</v>
      </c>
      <c r="N34" s="350"/>
      <c r="O34" s="292"/>
      <c r="P34" s="350">
        <v>17</v>
      </c>
      <c r="Q34" s="350"/>
      <c r="R34" s="350">
        <v>18</v>
      </c>
      <c r="S34" s="350"/>
      <c r="T34" s="350">
        <v>19</v>
      </c>
      <c r="U34" s="350"/>
      <c r="V34" s="292"/>
      <c r="W34" s="350">
        <v>20</v>
      </c>
      <c r="X34" s="350"/>
      <c r="Y34" s="350">
        <v>17</v>
      </c>
      <c r="Z34" s="350"/>
      <c r="AA34" s="350">
        <v>15</v>
      </c>
      <c r="AB34" s="353"/>
      <c r="AC34" s="293">
        <v>225</v>
      </c>
      <c r="AD34" s="299">
        <f t="shared" si="22"/>
        <v>189</v>
      </c>
      <c r="AE34" s="300">
        <f t="shared" si="23"/>
        <v>42525</v>
      </c>
      <c r="AF34" s="301"/>
      <c r="AG34" s="301"/>
      <c r="AH34" s="301"/>
      <c r="AI34" s="302"/>
      <c r="AM34" s="342">
        <f t="shared" si="24"/>
        <v>3375</v>
      </c>
      <c r="AN34" s="342"/>
      <c r="AO34" s="342">
        <f t="shared" si="14"/>
        <v>3375</v>
      </c>
      <c r="AP34" s="342"/>
      <c r="AQ34" s="342">
        <f t="shared" si="15"/>
        <v>3150</v>
      </c>
      <c r="AR34" s="342"/>
      <c r="AS34" s="298"/>
      <c r="AT34" s="349">
        <f t="shared" si="25"/>
        <v>2925</v>
      </c>
      <c r="AU34" s="349"/>
      <c r="AV34" s="349">
        <f t="shared" si="16"/>
        <v>2475</v>
      </c>
      <c r="AW34" s="349"/>
      <c r="AX34" s="349">
        <f t="shared" si="17"/>
        <v>3375</v>
      </c>
      <c r="AY34" s="349"/>
      <c r="AZ34" s="298"/>
      <c r="BA34" s="349">
        <f t="shared" si="26"/>
        <v>3825</v>
      </c>
      <c r="BB34" s="349"/>
      <c r="BC34" s="349">
        <f t="shared" si="18"/>
        <v>4050</v>
      </c>
      <c r="BD34" s="349"/>
      <c r="BE34" s="349">
        <f t="shared" si="19"/>
        <v>4275</v>
      </c>
      <c r="BF34" s="349"/>
      <c r="BG34" s="298"/>
      <c r="BH34" s="349">
        <f t="shared" si="27"/>
        <v>4500</v>
      </c>
      <c r="BI34" s="349"/>
      <c r="BJ34" s="349">
        <f t="shared" si="20"/>
        <v>3825</v>
      </c>
      <c r="BK34" s="349"/>
      <c r="BL34" s="349">
        <f t="shared" si="21"/>
        <v>3375</v>
      </c>
      <c r="BM34" s="349"/>
    </row>
    <row r="35" spans="1:65" x14ac:dyDescent="0.3">
      <c r="A35" s="291" t="s">
        <v>355</v>
      </c>
      <c r="B35" s="350">
        <v>27</v>
      </c>
      <c r="C35" s="350"/>
      <c r="D35" s="350">
        <v>27</v>
      </c>
      <c r="E35" s="350"/>
      <c r="F35" s="350">
        <v>20</v>
      </c>
      <c r="G35" s="350"/>
      <c r="H35" s="292"/>
      <c r="I35" s="350">
        <v>20</v>
      </c>
      <c r="J35" s="350"/>
      <c r="K35" s="350">
        <v>20</v>
      </c>
      <c r="L35" s="350"/>
      <c r="M35" s="350">
        <v>19</v>
      </c>
      <c r="N35" s="350"/>
      <c r="O35" s="292"/>
      <c r="P35" s="350">
        <v>20</v>
      </c>
      <c r="Q35" s="350"/>
      <c r="R35" s="350">
        <v>20</v>
      </c>
      <c r="S35" s="350"/>
      <c r="T35" s="350">
        <v>19</v>
      </c>
      <c r="U35" s="350"/>
      <c r="V35" s="292"/>
      <c r="W35" s="350">
        <v>20</v>
      </c>
      <c r="X35" s="350"/>
      <c r="Y35" s="350">
        <v>23</v>
      </c>
      <c r="Z35" s="350"/>
      <c r="AA35" s="350">
        <v>19</v>
      </c>
      <c r="AB35" s="353"/>
      <c r="AC35" s="293">
        <v>90</v>
      </c>
      <c r="AD35" s="299">
        <f t="shared" ref="AD35:AD37" si="28">SUM(B35:AB35)</f>
        <v>254</v>
      </c>
      <c r="AE35" s="300">
        <f t="shared" ref="AE35:AE37" si="29">AD35*AC35</f>
        <v>22860</v>
      </c>
      <c r="AF35" s="301"/>
      <c r="AG35" s="301"/>
      <c r="AH35" s="301"/>
      <c r="AI35" s="302"/>
      <c r="AM35" s="342">
        <f t="shared" ref="AM35:AM37" si="30">B35*$AC35</f>
        <v>2430</v>
      </c>
      <c r="AN35" s="342"/>
      <c r="AO35" s="342">
        <f t="shared" ref="AO35:AO37" si="31">D35*$AC35</f>
        <v>2430</v>
      </c>
      <c r="AP35" s="342"/>
      <c r="AQ35" s="342">
        <f t="shared" ref="AQ35:AQ37" si="32">F35*$AC35</f>
        <v>1800</v>
      </c>
      <c r="AR35" s="342"/>
      <c r="AS35" s="298"/>
      <c r="AT35" s="349">
        <f t="shared" ref="AT35:AT37" si="33">I35*$AC35</f>
        <v>1800</v>
      </c>
      <c r="AU35" s="349"/>
      <c r="AV35" s="349">
        <f t="shared" ref="AV35:AV37" si="34">K35*$AC35</f>
        <v>1800</v>
      </c>
      <c r="AW35" s="349"/>
      <c r="AX35" s="349">
        <f t="shared" ref="AX35:AX37" si="35">M35*$AC35</f>
        <v>1710</v>
      </c>
      <c r="AY35" s="349"/>
      <c r="AZ35" s="298"/>
      <c r="BA35" s="349">
        <f t="shared" ref="BA35:BA37" si="36">P35*$AC35</f>
        <v>1800</v>
      </c>
      <c r="BB35" s="349"/>
      <c r="BC35" s="349">
        <f t="shared" ref="BC35:BC37" si="37">R35*$AC35</f>
        <v>1800</v>
      </c>
      <c r="BD35" s="349"/>
      <c r="BE35" s="349">
        <f t="shared" ref="BE35:BE37" si="38">T35*$AC35</f>
        <v>1710</v>
      </c>
      <c r="BF35" s="349"/>
      <c r="BG35" s="298"/>
      <c r="BH35" s="349">
        <f t="shared" ref="BH35:BH37" si="39">W35*$AC35</f>
        <v>1800</v>
      </c>
      <c r="BI35" s="349"/>
      <c r="BJ35" s="349">
        <f t="shared" ref="BJ35:BJ37" si="40">Y35*$AC35</f>
        <v>2070</v>
      </c>
      <c r="BK35" s="349"/>
      <c r="BL35" s="349">
        <f t="shared" ref="BL35:BL37" si="41">AA35*$AC35</f>
        <v>1710</v>
      </c>
      <c r="BM35" s="349"/>
    </row>
    <row r="36" spans="1:65" x14ac:dyDescent="0.3">
      <c r="A36" s="291" t="s">
        <v>356</v>
      </c>
      <c r="B36" s="350">
        <v>26</v>
      </c>
      <c r="C36" s="350"/>
      <c r="D36" s="350">
        <v>26</v>
      </c>
      <c r="E36" s="350"/>
      <c r="F36" s="350">
        <v>20</v>
      </c>
      <c r="G36" s="350"/>
      <c r="H36" s="292"/>
      <c r="I36" s="350">
        <v>20</v>
      </c>
      <c r="J36" s="350"/>
      <c r="K36" s="350">
        <v>20</v>
      </c>
      <c r="L36" s="350"/>
      <c r="M36" s="350">
        <v>19</v>
      </c>
      <c r="N36" s="350"/>
      <c r="O36" s="292"/>
      <c r="P36" s="350">
        <v>20</v>
      </c>
      <c r="Q36" s="350"/>
      <c r="R36" s="350">
        <v>20</v>
      </c>
      <c r="S36" s="350"/>
      <c r="T36" s="350">
        <v>19</v>
      </c>
      <c r="U36" s="350"/>
      <c r="V36" s="292"/>
      <c r="W36" s="350">
        <v>20</v>
      </c>
      <c r="X36" s="350"/>
      <c r="Y36" s="350">
        <v>23</v>
      </c>
      <c r="Z36" s="350"/>
      <c r="AA36" s="350">
        <v>19</v>
      </c>
      <c r="AB36" s="353"/>
      <c r="AC36" s="293">
        <v>125</v>
      </c>
      <c r="AD36" s="299">
        <f t="shared" si="28"/>
        <v>252</v>
      </c>
      <c r="AE36" s="300">
        <f t="shared" si="29"/>
        <v>31500</v>
      </c>
      <c r="AF36" s="301"/>
      <c r="AG36" s="301"/>
      <c r="AH36" s="301"/>
      <c r="AI36" s="302"/>
      <c r="AM36" s="342">
        <f t="shared" si="30"/>
        <v>3250</v>
      </c>
      <c r="AN36" s="342"/>
      <c r="AO36" s="342">
        <f t="shared" si="31"/>
        <v>3250</v>
      </c>
      <c r="AP36" s="342"/>
      <c r="AQ36" s="342">
        <f t="shared" si="32"/>
        <v>2500</v>
      </c>
      <c r="AR36" s="342"/>
      <c r="AS36" s="298"/>
      <c r="AT36" s="349">
        <f t="shared" si="33"/>
        <v>2500</v>
      </c>
      <c r="AU36" s="349"/>
      <c r="AV36" s="349">
        <f t="shared" si="34"/>
        <v>2500</v>
      </c>
      <c r="AW36" s="349"/>
      <c r="AX36" s="349">
        <f t="shared" si="35"/>
        <v>2375</v>
      </c>
      <c r="AY36" s="349"/>
      <c r="AZ36" s="298"/>
      <c r="BA36" s="349">
        <f t="shared" si="36"/>
        <v>2500</v>
      </c>
      <c r="BB36" s="349"/>
      <c r="BC36" s="349">
        <f t="shared" si="37"/>
        <v>2500</v>
      </c>
      <c r="BD36" s="349"/>
      <c r="BE36" s="349">
        <f t="shared" si="38"/>
        <v>2375</v>
      </c>
      <c r="BF36" s="349"/>
      <c r="BG36" s="298"/>
      <c r="BH36" s="349">
        <f t="shared" si="39"/>
        <v>2500</v>
      </c>
      <c r="BI36" s="349"/>
      <c r="BJ36" s="349">
        <f t="shared" si="40"/>
        <v>2875</v>
      </c>
      <c r="BK36" s="349"/>
      <c r="BL36" s="349">
        <f t="shared" si="41"/>
        <v>2375</v>
      </c>
      <c r="BM36" s="349"/>
    </row>
    <row r="37" spans="1:65" x14ac:dyDescent="0.3">
      <c r="A37" s="291" t="s">
        <v>357</v>
      </c>
      <c r="B37" s="350">
        <v>15</v>
      </c>
      <c r="C37" s="350"/>
      <c r="D37" s="350">
        <v>15</v>
      </c>
      <c r="E37" s="350"/>
      <c r="F37" s="350">
        <v>14</v>
      </c>
      <c r="G37" s="350"/>
      <c r="H37" s="292"/>
      <c r="I37" s="350">
        <v>13</v>
      </c>
      <c r="J37" s="350"/>
      <c r="K37" s="350">
        <v>11</v>
      </c>
      <c r="L37" s="350"/>
      <c r="M37" s="350">
        <v>15</v>
      </c>
      <c r="N37" s="350"/>
      <c r="O37" s="292"/>
      <c r="P37" s="350">
        <v>17</v>
      </c>
      <c r="Q37" s="350"/>
      <c r="R37" s="350">
        <v>18</v>
      </c>
      <c r="S37" s="350"/>
      <c r="T37" s="350">
        <v>19</v>
      </c>
      <c r="U37" s="350"/>
      <c r="V37" s="292"/>
      <c r="W37" s="350">
        <v>20</v>
      </c>
      <c r="X37" s="350"/>
      <c r="Y37" s="350">
        <v>17</v>
      </c>
      <c r="Z37" s="350"/>
      <c r="AA37" s="350">
        <v>15</v>
      </c>
      <c r="AB37" s="353"/>
      <c r="AC37" s="293">
        <v>225</v>
      </c>
      <c r="AD37" s="299">
        <f t="shared" si="28"/>
        <v>189</v>
      </c>
      <c r="AE37" s="300">
        <f t="shared" si="29"/>
        <v>42525</v>
      </c>
      <c r="AF37" s="301"/>
      <c r="AG37" s="301"/>
      <c r="AH37" s="301"/>
      <c r="AI37" s="302"/>
      <c r="AM37" s="342">
        <f t="shared" si="30"/>
        <v>3375</v>
      </c>
      <c r="AN37" s="342"/>
      <c r="AO37" s="342">
        <f t="shared" si="31"/>
        <v>3375</v>
      </c>
      <c r="AP37" s="342"/>
      <c r="AQ37" s="342">
        <f t="shared" si="32"/>
        <v>3150</v>
      </c>
      <c r="AR37" s="342"/>
      <c r="AS37" s="298"/>
      <c r="AT37" s="349">
        <f t="shared" si="33"/>
        <v>2925</v>
      </c>
      <c r="AU37" s="349"/>
      <c r="AV37" s="349">
        <f t="shared" si="34"/>
        <v>2475</v>
      </c>
      <c r="AW37" s="349"/>
      <c r="AX37" s="349">
        <f t="shared" si="35"/>
        <v>3375</v>
      </c>
      <c r="AY37" s="349"/>
      <c r="AZ37" s="298"/>
      <c r="BA37" s="349">
        <f t="shared" si="36"/>
        <v>3825</v>
      </c>
      <c r="BB37" s="349"/>
      <c r="BC37" s="349">
        <f t="shared" si="37"/>
        <v>4050</v>
      </c>
      <c r="BD37" s="349"/>
      <c r="BE37" s="349">
        <f t="shared" si="38"/>
        <v>4275</v>
      </c>
      <c r="BF37" s="349"/>
      <c r="BG37" s="298"/>
      <c r="BH37" s="349">
        <f t="shared" si="39"/>
        <v>4500</v>
      </c>
      <c r="BI37" s="349"/>
      <c r="BJ37" s="349">
        <f t="shared" si="40"/>
        <v>3825</v>
      </c>
      <c r="BK37" s="349"/>
      <c r="BL37" s="349">
        <f t="shared" si="41"/>
        <v>3375</v>
      </c>
      <c r="BM37" s="349"/>
    </row>
    <row r="38" spans="1:65" ht="14.4" customHeight="1" x14ac:dyDescent="0.3">
      <c r="AD38" s="284"/>
    </row>
    <row r="39" spans="1:65" ht="14.4" customHeight="1" x14ac:dyDescent="0.3">
      <c r="AD39" s="284"/>
    </row>
    <row r="40" spans="1:65" x14ac:dyDescent="0.3">
      <c r="A40" s="284" t="s">
        <v>70</v>
      </c>
      <c r="B40" s="360">
        <f>SUM(B5:B37)</f>
        <v>888</v>
      </c>
      <c r="C40" s="361"/>
      <c r="D40" s="360">
        <f t="shared" ref="D40" si="42">SUM(D5:D37)</f>
        <v>888</v>
      </c>
      <c r="E40" s="361"/>
      <c r="F40" s="360">
        <f t="shared" ref="F40" si="43">SUM(F5:F37)</f>
        <v>642</v>
      </c>
      <c r="G40" s="361"/>
      <c r="H40" s="303"/>
      <c r="I40" s="360">
        <f>SUM(I5:I37)</f>
        <v>643</v>
      </c>
      <c r="J40" s="361"/>
      <c r="K40" s="360">
        <f t="shared" ref="K40" si="44">SUM(K5:K37)</f>
        <v>637</v>
      </c>
      <c r="L40" s="361"/>
      <c r="M40" s="360">
        <f t="shared" ref="M40" si="45">SUM(M5:M37)</f>
        <v>629</v>
      </c>
      <c r="N40" s="361"/>
      <c r="O40" s="303"/>
      <c r="P40" s="360">
        <f>SUM(P5:P37)</f>
        <v>647</v>
      </c>
      <c r="Q40" s="361"/>
      <c r="R40" s="360">
        <f t="shared" ref="R40" si="46">SUM(R5:R37)</f>
        <v>652</v>
      </c>
      <c r="S40" s="361"/>
      <c r="T40" s="360">
        <f t="shared" ref="T40" si="47">SUM(T5:T37)</f>
        <v>639</v>
      </c>
      <c r="U40" s="361"/>
      <c r="V40" s="303"/>
      <c r="W40" s="360">
        <f>SUM(W5:W37)</f>
        <v>654</v>
      </c>
      <c r="X40" s="361"/>
      <c r="Y40" s="360">
        <f t="shared" ref="Y40" si="48">SUM(Y5:Y37)</f>
        <v>665</v>
      </c>
      <c r="Z40" s="361"/>
      <c r="AA40" s="360">
        <f>SUM(AA5:AA37)</f>
        <v>621</v>
      </c>
      <c r="AB40" s="361"/>
      <c r="AC40" s="285"/>
      <c r="AM40" s="359">
        <f>SUM(AM5:AM37)</f>
        <v>70095</v>
      </c>
      <c r="AN40" s="359"/>
      <c r="AO40" s="359">
        <f t="shared" ref="AO40" si="49">SUM(AO5:AO37)</f>
        <v>70095</v>
      </c>
      <c r="AP40" s="359"/>
      <c r="AQ40" s="359">
        <f t="shared" ref="AQ40" si="50">SUM(AQ5:AQ37)</f>
        <v>51610</v>
      </c>
      <c r="AR40" s="359"/>
      <c r="AS40" s="290"/>
      <c r="AT40" s="359">
        <f>SUM(AT5:AT37)</f>
        <v>51095</v>
      </c>
      <c r="AU40" s="359"/>
      <c r="AV40" s="359">
        <f t="shared" ref="AV40" si="51">SUM(AV5:AV37)</f>
        <v>49765</v>
      </c>
      <c r="AW40" s="359"/>
      <c r="AX40" s="359">
        <f t="shared" ref="AX40" si="52">SUM(AX5:AX37)</f>
        <v>50870</v>
      </c>
      <c r="AY40" s="359"/>
      <c r="AZ40" s="290"/>
      <c r="BA40" s="359">
        <f>SUM(BA5:BA37)</f>
        <v>53325</v>
      </c>
      <c r="BB40" s="359"/>
      <c r="BC40" s="359">
        <f t="shared" ref="BC40" si="53">SUM(BC5:BC37)</f>
        <v>54230</v>
      </c>
      <c r="BD40" s="359"/>
      <c r="BE40" s="359">
        <f t="shared" ref="BE40" si="54">SUM(BE5:BE37)</f>
        <v>53580</v>
      </c>
      <c r="BF40" s="359"/>
      <c r="BG40" s="290"/>
      <c r="BH40" s="359">
        <f>SUM(BH5:BH37)</f>
        <v>55260</v>
      </c>
      <c r="BI40" s="359"/>
      <c r="BJ40" s="359">
        <f t="shared" ref="BJ40" si="55">SUM(BJ5:BJ37)</f>
        <v>55780</v>
      </c>
      <c r="BK40" s="359"/>
      <c r="BL40" s="359">
        <f>SUM(BL5:BL37)</f>
        <v>50480</v>
      </c>
      <c r="BM40" s="359"/>
    </row>
    <row r="41" spans="1:65" x14ac:dyDescent="0.3">
      <c r="AD41" s="284"/>
    </row>
    <row r="42" spans="1:65" x14ac:dyDescent="0.3">
      <c r="A42" s="304" t="s">
        <v>248</v>
      </c>
      <c r="B42" s="362">
        <f>AM40</f>
        <v>70095</v>
      </c>
      <c r="C42" s="363"/>
      <c r="D42" s="362">
        <f t="shared" ref="D42" si="56">AO40</f>
        <v>70095</v>
      </c>
      <c r="E42" s="363"/>
      <c r="F42" s="362">
        <f t="shared" ref="F42" si="57">AQ40</f>
        <v>51610</v>
      </c>
      <c r="G42" s="363"/>
      <c r="H42" s="303"/>
      <c r="I42" s="362">
        <f>AT40</f>
        <v>51095</v>
      </c>
      <c r="J42" s="363"/>
      <c r="K42" s="362">
        <f t="shared" ref="K42" si="58">AV40</f>
        <v>49765</v>
      </c>
      <c r="L42" s="363"/>
      <c r="M42" s="362">
        <f t="shared" ref="M42" si="59">AX40</f>
        <v>50870</v>
      </c>
      <c r="N42" s="363"/>
      <c r="O42" s="303"/>
      <c r="P42" s="362">
        <f>BA40</f>
        <v>53325</v>
      </c>
      <c r="Q42" s="363"/>
      <c r="R42" s="362">
        <f t="shared" ref="R42" si="60">BC40</f>
        <v>54230</v>
      </c>
      <c r="S42" s="363"/>
      <c r="T42" s="362">
        <f t="shared" ref="T42" si="61">BE40</f>
        <v>53580</v>
      </c>
      <c r="U42" s="363"/>
      <c r="V42" s="303"/>
      <c r="W42" s="362">
        <f>BH40</f>
        <v>55260</v>
      </c>
      <c r="X42" s="363"/>
      <c r="Y42" s="362">
        <f t="shared" ref="Y42" si="62">BJ40</f>
        <v>55780</v>
      </c>
      <c r="Z42" s="363"/>
      <c r="AA42" s="362">
        <f t="shared" ref="AA42" si="63">BL40</f>
        <v>50480</v>
      </c>
      <c r="AB42" s="363"/>
      <c r="AC42" s="285"/>
    </row>
    <row r="43" spans="1:65" s="304" customFormat="1" x14ac:dyDescent="0.3">
      <c r="AJ43"/>
      <c r="AK43"/>
      <c r="AL43"/>
    </row>
    <row r="44" spans="1:65" x14ac:dyDescent="0.3">
      <c r="AD44" s="284"/>
    </row>
    <row r="45" spans="1:65" s="305" customFormat="1" ht="3.6" customHeight="1" x14ac:dyDescent="0.3">
      <c r="AJ45"/>
      <c r="AK45"/>
      <c r="AL45"/>
    </row>
    <row r="46" spans="1:65" x14ac:dyDescent="0.3">
      <c r="AD46" s="284"/>
    </row>
    <row r="47" spans="1:65" x14ac:dyDescent="0.3">
      <c r="A47" s="283" t="s">
        <v>249</v>
      </c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</row>
    <row r="48" spans="1:65" x14ac:dyDescent="0.3"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M48" s="356" t="s">
        <v>259</v>
      </c>
      <c r="AN48" s="356"/>
      <c r="AO48" s="356"/>
      <c r="AP48" s="356"/>
      <c r="AQ48" s="356"/>
      <c r="AR48" s="356"/>
      <c r="AS48" s="356"/>
      <c r="AT48" s="356"/>
      <c r="AU48" s="356"/>
      <c r="AV48" s="356"/>
      <c r="AW48" s="356"/>
      <c r="AX48" s="356"/>
      <c r="AY48" s="356"/>
      <c r="AZ48" s="356"/>
      <c r="BA48" s="356"/>
      <c r="BB48" s="356"/>
      <c r="BC48" s="356"/>
      <c r="BD48" s="356"/>
      <c r="BE48" s="356"/>
      <c r="BF48" s="356"/>
      <c r="BG48" s="356"/>
      <c r="BH48" s="356"/>
      <c r="BI48" s="356"/>
      <c r="BJ48" s="356"/>
      <c r="BK48" s="356"/>
      <c r="BL48" s="356"/>
      <c r="BM48" s="356"/>
    </row>
    <row r="49" spans="1:65" x14ac:dyDescent="0.3">
      <c r="A49" s="287" t="s">
        <v>254</v>
      </c>
      <c r="B49" s="358" t="s">
        <v>25</v>
      </c>
      <c r="C49" s="358"/>
      <c r="D49" s="358" t="s">
        <v>26</v>
      </c>
      <c r="E49" s="358"/>
      <c r="F49" s="358" t="s">
        <v>27</v>
      </c>
      <c r="G49" s="358"/>
      <c r="H49" s="289"/>
      <c r="I49" s="358" t="s">
        <v>28</v>
      </c>
      <c r="J49" s="358"/>
      <c r="K49" s="358" t="s">
        <v>29</v>
      </c>
      <c r="L49" s="358"/>
      <c r="M49" s="358" t="s">
        <v>30</v>
      </c>
      <c r="N49" s="358"/>
      <c r="O49" s="289"/>
      <c r="P49" s="358" t="s">
        <v>31</v>
      </c>
      <c r="Q49" s="358"/>
      <c r="R49" s="358" t="s">
        <v>32</v>
      </c>
      <c r="S49" s="358"/>
      <c r="T49" s="358" t="s">
        <v>33</v>
      </c>
      <c r="U49" s="358"/>
      <c r="V49" s="289"/>
      <c r="W49" s="358" t="s">
        <v>34</v>
      </c>
      <c r="X49" s="358"/>
      <c r="Y49" s="358" t="s">
        <v>35</v>
      </c>
      <c r="Z49" s="358"/>
      <c r="AA49" s="358" t="s">
        <v>36</v>
      </c>
      <c r="AB49" s="358"/>
      <c r="AC49" s="288" t="s">
        <v>244</v>
      </c>
      <c r="AD49" s="288" t="s">
        <v>245</v>
      </c>
      <c r="AE49" s="289" t="s">
        <v>246</v>
      </c>
      <c r="AF49" s="289" t="s">
        <v>247</v>
      </c>
      <c r="AG49" s="289"/>
      <c r="AH49" s="289"/>
      <c r="AI49" s="289"/>
      <c r="AM49" s="357" t="s">
        <v>25</v>
      </c>
      <c r="AN49" s="357"/>
      <c r="AO49" s="357" t="s">
        <v>26</v>
      </c>
      <c r="AP49" s="357"/>
      <c r="AQ49" s="357" t="s">
        <v>27</v>
      </c>
      <c r="AR49" s="357"/>
      <c r="AS49" s="290"/>
      <c r="AT49" s="357" t="s">
        <v>28</v>
      </c>
      <c r="AU49" s="357"/>
      <c r="AV49" s="357" t="s">
        <v>29</v>
      </c>
      <c r="AW49" s="357"/>
      <c r="AX49" s="357" t="s">
        <v>30</v>
      </c>
      <c r="AY49" s="357"/>
      <c r="AZ49" s="290"/>
      <c r="BA49" s="357" t="s">
        <v>31</v>
      </c>
      <c r="BB49" s="357"/>
      <c r="BC49" s="357" t="s">
        <v>32</v>
      </c>
      <c r="BD49" s="357"/>
      <c r="BE49" s="357" t="s">
        <v>33</v>
      </c>
      <c r="BF49" s="357"/>
      <c r="BG49" s="290"/>
      <c r="BH49" s="357" t="s">
        <v>34</v>
      </c>
      <c r="BI49" s="357"/>
      <c r="BJ49" s="357" t="s">
        <v>35</v>
      </c>
      <c r="BK49" s="357"/>
      <c r="BL49" s="357" t="s">
        <v>36</v>
      </c>
      <c r="BM49" s="357"/>
    </row>
    <row r="50" spans="1:65" x14ac:dyDescent="0.3">
      <c r="A50" s="291" t="s">
        <v>325</v>
      </c>
      <c r="B50" s="350">
        <v>26</v>
      </c>
      <c r="C50" s="350"/>
      <c r="D50" s="350">
        <v>26</v>
      </c>
      <c r="E50" s="350"/>
      <c r="F50" s="350">
        <v>26</v>
      </c>
      <c r="G50" s="350"/>
      <c r="H50" s="292"/>
      <c r="I50" s="350">
        <v>26</v>
      </c>
      <c r="J50" s="350"/>
      <c r="K50" s="350">
        <v>26</v>
      </c>
      <c r="L50" s="350"/>
      <c r="M50" s="350">
        <v>26</v>
      </c>
      <c r="N50" s="350"/>
      <c r="O50" s="292"/>
      <c r="P50" s="350">
        <v>26</v>
      </c>
      <c r="Q50" s="350"/>
      <c r="R50" s="354">
        <v>26</v>
      </c>
      <c r="S50" s="354"/>
      <c r="T50" s="354">
        <v>26</v>
      </c>
      <c r="U50" s="354"/>
      <c r="V50" s="292"/>
      <c r="W50" s="354">
        <v>26</v>
      </c>
      <c r="X50" s="354"/>
      <c r="Y50" s="354">
        <v>26</v>
      </c>
      <c r="Z50" s="354"/>
      <c r="AA50" s="354">
        <v>26</v>
      </c>
      <c r="AB50" s="355"/>
      <c r="AC50" s="293">
        <v>40</v>
      </c>
      <c r="AD50" s="294">
        <f>SUM(B50:AB50)</f>
        <v>312</v>
      </c>
      <c r="AE50" s="295">
        <f>AD50*AC50</f>
        <v>12480</v>
      </c>
      <c r="AF50" s="296"/>
      <c r="AG50" s="296"/>
      <c r="AH50" s="296"/>
      <c r="AI50" s="297"/>
      <c r="AM50" s="349">
        <f>B50*$AC50</f>
        <v>1040</v>
      </c>
      <c r="AN50" s="349"/>
      <c r="AO50" s="349">
        <f t="shared" ref="AO50:AO62" si="64">D50*$AC50</f>
        <v>1040</v>
      </c>
      <c r="AP50" s="349"/>
      <c r="AQ50" s="349">
        <f t="shared" ref="AQ50:AQ64" si="65">F50*$AC50</f>
        <v>1040</v>
      </c>
      <c r="AR50" s="349"/>
      <c r="AS50" s="298"/>
      <c r="AT50" s="349">
        <f>I50*$AC50</f>
        <v>1040</v>
      </c>
      <c r="AU50" s="349"/>
      <c r="AV50" s="349">
        <f t="shared" ref="AV50:AV64" si="66">K50*$AC50</f>
        <v>1040</v>
      </c>
      <c r="AW50" s="349"/>
      <c r="AX50" s="349">
        <f t="shared" ref="AX50:AX64" si="67">M50*$AC50</f>
        <v>1040</v>
      </c>
      <c r="AY50" s="349"/>
      <c r="AZ50" s="298"/>
      <c r="BA50" s="349">
        <f>P50*$AC50</f>
        <v>1040</v>
      </c>
      <c r="BB50" s="349"/>
      <c r="BC50" s="349">
        <f t="shared" ref="BC50:BC64" si="68">R50*$AC50</f>
        <v>1040</v>
      </c>
      <c r="BD50" s="349"/>
      <c r="BE50" s="349">
        <f t="shared" ref="BE50:BE64" si="69">T50*$AC50</f>
        <v>1040</v>
      </c>
      <c r="BF50" s="349"/>
      <c r="BG50" s="298"/>
      <c r="BH50" s="349">
        <f>W50*$AC50</f>
        <v>1040</v>
      </c>
      <c r="BI50" s="349"/>
      <c r="BJ50" s="349">
        <f t="shared" ref="BJ50:BJ64" si="70">Y50*$AC50</f>
        <v>1040</v>
      </c>
      <c r="BK50" s="349"/>
      <c r="BL50" s="349">
        <f t="shared" ref="BL50:BL64" si="71">AA50*$AC50</f>
        <v>1040</v>
      </c>
      <c r="BM50" s="349"/>
    </row>
    <row r="51" spans="1:65" x14ac:dyDescent="0.3">
      <c r="A51" s="291" t="s">
        <v>326</v>
      </c>
      <c r="B51" s="350">
        <v>27</v>
      </c>
      <c r="C51" s="350"/>
      <c r="D51" s="350">
        <v>27</v>
      </c>
      <c r="E51" s="350"/>
      <c r="F51" s="350">
        <v>27</v>
      </c>
      <c r="G51" s="350"/>
      <c r="H51" s="292"/>
      <c r="I51" s="350">
        <v>27</v>
      </c>
      <c r="J51" s="350"/>
      <c r="K51" s="350">
        <v>27</v>
      </c>
      <c r="L51" s="350"/>
      <c r="M51" s="350">
        <v>27</v>
      </c>
      <c r="N51" s="350"/>
      <c r="O51" s="292"/>
      <c r="P51" s="350">
        <v>27</v>
      </c>
      <c r="Q51" s="350"/>
      <c r="R51" s="350">
        <v>27</v>
      </c>
      <c r="S51" s="350"/>
      <c r="T51" s="350">
        <v>27</v>
      </c>
      <c r="U51" s="350"/>
      <c r="V51" s="292"/>
      <c r="W51" s="350">
        <v>27</v>
      </c>
      <c r="X51" s="350"/>
      <c r="Y51" s="350">
        <v>27</v>
      </c>
      <c r="Z51" s="350"/>
      <c r="AA51" s="350">
        <v>27</v>
      </c>
      <c r="AB51" s="353"/>
      <c r="AC51" s="293">
        <v>45</v>
      </c>
      <c r="AD51" s="299">
        <f t="shared" ref="AD51:AD64" si="72">SUM(B51:AB51)</f>
        <v>324</v>
      </c>
      <c r="AE51" s="300">
        <f t="shared" ref="AE51:AE64" si="73">AD51*AC51</f>
        <v>14580</v>
      </c>
      <c r="AF51" s="301"/>
      <c r="AG51" s="301"/>
      <c r="AH51" s="301"/>
      <c r="AI51" s="302"/>
      <c r="AM51" s="349">
        <f t="shared" ref="AM51:AM64" si="74">B51*$AC51</f>
        <v>1215</v>
      </c>
      <c r="AN51" s="349"/>
      <c r="AO51" s="349">
        <f t="shared" si="64"/>
        <v>1215</v>
      </c>
      <c r="AP51" s="349"/>
      <c r="AQ51" s="349">
        <f t="shared" si="65"/>
        <v>1215</v>
      </c>
      <c r="AR51" s="349"/>
      <c r="AS51" s="298"/>
      <c r="AT51" s="349">
        <f t="shared" ref="AT51:AT64" si="75">I51*$AC51</f>
        <v>1215</v>
      </c>
      <c r="AU51" s="349"/>
      <c r="AV51" s="349">
        <f t="shared" si="66"/>
        <v>1215</v>
      </c>
      <c r="AW51" s="349"/>
      <c r="AX51" s="349">
        <f t="shared" si="67"/>
        <v>1215</v>
      </c>
      <c r="AY51" s="349"/>
      <c r="AZ51" s="298"/>
      <c r="BA51" s="349">
        <f t="shared" ref="BA51:BA64" si="76">P51*$AC51</f>
        <v>1215</v>
      </c>
      <c r="BB51" s="349"/>
      <c r="BC51" s="349">
        <f t="shared" si="68"/>
        <v>1215</v>
      </c>
      <c r="BD51" s="349"/>
      <c r="BE51" s="349">
        <f t="shared" si="69"/>
        <v>1215</v>
      </c>
      <c r="BF51" s="349"/>
      <c r="BG51" s="298"/>
      <c r="BH51" s="349">
        <f t="shared" ref="BH51:BH64" si="77">W51*$AC51</f>
        <v>1215</v>
      </c>
      <c r="BI51" s="349"/>
      <c r="BJ51" s="349">
        <f t="shared" si="70"/>
        <v>1215</v>
      </c>
      <c r="BK51" s="349"/>
      <c r="BL51" s="349">
        <f t="shared" si="71"/>
        <v>1215</v>
      </c>
      <c r="BM51" s="349"/>
    </row>
    <row r="52" spans="1:65" x14ac:dyDescent="0.3">
      <c r="A52" s="291" t="s">
        <v>327</v>
      </c>
      <c r="B52" s="350">
        <v>28</v>
      </c>
      <c r="C52" s="350"/>
      <c r="D52" s="350">
        <v>28</v>
      </c>
      <c r="E52" s="350"/>
      <c r="F52" s="350">
        <v>28</v>
      </c>
      <c r="G52" s="350"/>
      <c r="H52" s="292"/>
      <c r="I52" s="350">
        <v>28</v>
      </c>
      <c r="J52" s="350"/>
      <c r="K52" s="350">
        <v>28</v>
      </c>
      <c r="L52" s="350"/>
      <c r="M52" s="350">
        <v>28</v>
      </c>
      <c r="N52" s="350"/>
      <c r="O52" s="292"/>
      <c r="P52" s="350">
        <v>28</v>
      </c>
      <c r="Q52" s="350"/>
      <c r="R52" s="350">
        <v>28</v>
      </c>
      <c r="S52" s="350"/>
      <c r="T52" s="350">
        <v>28</v>
      </c>
      <c r="U52" s="350"/>
      <c r="V52" s="292"/>
      <c r="W52" s="350">
        <v>28</v>
      </c>
      <c r="X52" s="350"/>
      <c r="Y52" s="350">
        <v>28</v>
      </c>
      <c r="Z52" s="350"/>
      <c r="AA52" s="350">
        <v>28</v>
      </c>
      <c r="AB52" s="353"/>
      <c r="AC52" s="293">
        <v>45</v>
      </c>
      <c r="AD52" s="299">
        <f t="shared" si="72"/>
        <v>336</v>
      </c>
      <c r="AE52" s="300">
        <f t="shared" si="73"/>
        <v>15120</v>
      </c>
      <c r="AF52" s="301"/>
      <c r="AG52" s="301"/>
      <c r="AH52" s="301"/>
      <c r="AI52" s="302"/>
      <c r="AM52" s="349">
        <f t="shared" si="74"/>
        <v>1260</v>
      </c>
      <c r="AN52" s="349"/>
      <c r="AO52" s="349">
        <f t="shared" si="64"/>
        <v>1260</v>
      </c>
      <c r="AP52" s="349"/>
      <c r="AQ52" s="349">
        <f t="shared" si="65"/>
        <v>1260</v>
      </c>
      <c r="AR52" s="349"/>
      <c r="AS52" s="298"/>
      <c r="AT52" s="349">
        <f t="shared" si="75"/>
        <v>1260</v>
      </c>
      <c r="AU52" s="349"/>
      <c r="AV52" s="349">
        <f t="shared" si="66"/>
        <v>1260</v>
      </c>
      <c r="AW52" s="349"/>
      <c r="AX52" s="349">
        <f t="shared" si="67"/>
        <v>1260</v>
      </c>
      <c r="AY52" s="349"/>
      <c r="AZ52" s="298"/>
      <c r="BA52" s="349">
        <f t="shared" si="76"/>
        <v>1260</v>
      </c>
      <c r="BB52" s="349"/>
      <c r="BC52" s="349">
        <f t="shared" si="68"/>
        <v>1260</v>
      </c>
      <c r="BD52" s="349"/>
      <c r="BE52" s="349">
        <f t="shared" si="69"/>
        <v>1260</v>
      </c>
      <c r="BF52" s="349"/>
      <c r="BG52" s="298"/>
      <c r="BH52" s="349">
        <f t="shared" si="77"/>
        <v>1260</v>
      </c>
      <c r="BI52" s="349"/>
      <c r="BJ52" s="349">
        <f t="shared" si="70"/>
        <v>1260</v>
      </c>
      <c r="BK52" s="349"/>
      <c r="BL52" s="349">
        <f t="shared" si="71"/>
        <v>1260</v>
      </c>
      <c r="BM52" s="349"/>
    </row>
    <row r="53" spans="1:65" x14ac:dyDescent="0.3">
      <c r="A53" s="291" t="s">
        <v>328</v>
      </c>
      <c r="B53" s="350">
        <v>29</v>
      </c>
      <c r="C53" s="350"/>
      <c r="D53" s="350">
        <v>29</v>
      </c>
      <c r="E53" s="350"/>
      <c r="F53" s="350">
        <v>29</v>
      </c>
      <c r="G53" s="350"/>
      <c r="H53" s="292"/>
      <c r="I53" s="350">
        <v>29</v>
      </c>
      <c r="J53" s="350"/>
      <c r="K53" s="350">
        <v>29</v>
      </c>
      <c r="L53" s="350"/>
      <c r="M53" s="350">
        <v>29</v>
      </c>
      <c r="N53" s="350"/>
      <c r="O53" s="292"/>
      <c r="P53" s="350">
        <v>29</v>
      </c>
      <c r="Q53" s="350"/>
      <c r="R53" s="350">
        <v>29</v>
      </c>
      <c r="S53" s="350"/>
      <c r="T53" s="350">
        <v>29</v>
      </c>
      <c r="U53" s="350"/>
      <c r="V53" s="292"/>
      <c r="W53" s="350">
        <v>29</v>
      </c>
      <c r="X53" s="350"/>
      <c r="Y53" s="350">
        <v>29</v>
      </c>
      <c r="Z53" s="350"/>
      <c r="AA53" s="350">
        <v>29</v>
      </c>
      <c r="AB53" s="353"/>
      <c r="AC53" s="293">
        <v>55</v>
      </c>
      <c r="AD53" s="299">
        <f t="shared" si="72"/>
        <v>348</v>
      </c>
      <c r="AE53" s="300">
        <f t="shared" si="73"/>
        <v>19140</v>
      </c>
      <c r="AF53" s="301"/>
      <c r="AG53" s="301"/>
      <c r="AH53" s="301"/>
      <c r="AI53" s="302"/>
      <c r="AM53" s="349">
        <f t="shared" si="74"/>
        <v>1595</v>
      </c>
      <c r="AN53" s="349"/>
      <c r="AO53" s="349">
        <f t="shared" si="64"/>
        <v>1595</v>
      </c>
      <c r="AP53" s="349"/>
      <c r="AQ53" s="349">
        <f t="shared" si="65"/>
        <v>1595</v>
      </c>
      <c r="AR53" s="349"/>
      <c r="AS53" s="298"/>
      <c r="AT53" s="349">
        <f t="shared" si="75"/>
        <v>1595</v>
      </c>
      <c r="AU53" s="349"/>
      <c r="AV53" s="349">
        <f t="shared" si="66"/>
        <v>1595</v>
      </c>
      <c r="AW53" s="349"/>
      <c r="AX53" s="349">
        <f t="shared" si="67"/>
        <v>1595</v>
      </c>
      <c r="AY53" s="349"/>
      <c r="AZ53" s="298"/>
      <c r="BA53" s="349">
        <f t="shared" si="76"/>
        <v>1595</v>
      </c>
      <c r="BB53" s="349"/>
      <c r="BC53" s="349">
        <f t="shared" si="68"/>
        <v>1595</v>
      </c>
      <c r="BD53" s="349"/>
      <c r="BE53" s="349">
        <f t="shared" si="69"/>
        <v>1595</v>
      </c>
      <c r="BF53" s="349"/>
      <c r="BG53" s="298"/>
      <c r="BH53" s="349">
        <f t="shared" si="77"/>
        <v>1595</v>
      </c>
      <c r="BI53" s="349"/>
      <c r="BJ53" s="349">
        <f t="shared" si="70"/>
        <v>1595</v>
      </c>
      <c r="BK53" s="349"/>
      <c r="BL53" s="349">
        <f t="shared" si="71"/>
        <v>1595</v>
      </c>
      <c r="BM53" s="349"/>
    </row>
    <row r="54" spans="1:65" x14ac:dyDescent="0.3">
      <c r="A54" s="291" t="s">
        <v>329</v>
      </c>
      <c r="B54" s="350">
        <v>20</v>
      </c>
      <c r="C54" s="350"/>
      <c r="D54" s="350">
        <v>20</v>
      </c>
      <c r="E54" s="350"/>
      <c r="F54" s="350">
        <v>20</v>
      </c>
      <c r="G54" s="350"/>
      <c r="H54" s="292"/>
      <c r="I54" s="350">
        <v>20</v>
      </c>
      <c r="J54" s="350"/>
      <c r="K54" s="350">
        <v>20</v>
      </c>
      <c r="L54" s="350"/>
      <c r="M54" s="350">
        <v>20</v>
      </c>
      <c r="N54" s="350"/>
      <c r="O54" s="292"/>
      <c r="P54" s="350">
        <v>20</v>
      </c>
      <c r="Q54" s="350"/>
      <c r="R54" s="350">
        <v>20</v>
      </c>
      <c r="S54" s="350"/>
      <c r="T54" s="350">
        <v>20</v>
      </c>
      <c r="U54" s="350"/>
      <c r="V54" s="292"/>
      <c r="W54" s="350">
        <v>20</v>
      </c>
      <c r="X54" s="350"/>
      <c r="Y54" s="350">
        <v>18</v>
      </c>
      <c r="Z54" s="350"/>
      <c r="AA54" s="350">
        <v>19</v>
      </c>
      <c r="AB54" s="353"/>
      <c r="AC54" s="293">
        <v>55</v>
      </c>
      <c r="AD54" s="299">
        <f t="shared" si="72"/>
        <v>237</v>
      </c>
      <c r="AE54" s="300">
        <f t="shared" si="73"/>
        <v>13035</v>
      </c>
      <c r="AF54" s="301"/>
      <c r="AG54" s="301"/>
      <c r="AH54" s="301"/>
      <c r="AI54" s="302"/>
      <c r="AM54" s="349">
        <f t="shared" si="74"/>
        <v>1100</v>
      </c>
      <c r="AN54" s="349"/>
      <c r="AO54" s="349">
        <f t="shared" si="64"/>
        <v>1100</v>
      </c>
      <c r="AP54" s="349"/>
      <c r="AQ54" s="349">
        <f t="shared" si="65"/>
        <v>1100</v>
      </c>
      <c r="AR54" s="349"/>
      <c r="AS54" s="298"/>
      <c r="AT54" s="349">
        <f t="shared" si="75"/>
        <v>1100</v>
      </c>
      <c r="AU54" s="349"/>
      <c r="AV54" s="349">
        <f t="shared" si="66"/>
        <v>1100</v>
      </c>
      <c r="AW54" s="349"/>
      <c r="AX54" s="349">
        <f t="shared" si="67"/>
        <v>1100</v>
      </c>
      <c r="AY54" s="349"/>
      <c r="AZ54" s="298"/>
      <c r="BA54" s="349">
        <f t="shared" si="76"/>
        <v>1100</v>
      </c>
      <c r="BB54" s="349"/>
      <c r="BC54" s="349">
        <f t="shared" si="68"/>
        <v>1100</v>
      </c>
      <c r="BD54" s="349"/>
      <c r="BE54" s="349">
        <f t="shared" si="69"/>
        <v>1100</v>
      </c>
      <c r="BF54" s="349"/>
      <c r="BG54" s="298"/>
      <c r="BH54" s="349">
        <f t="shared" si="77"/>
        <v>1100</v>
      </c>
      <c r="BI54" s="349"/>
      <c r="BJ54" s="349">
        <f t="shared" si="70"/>
        <v>990</v>
      </c>
      <c r="BK54" s="349"/>
      <c r="BL54" s="349">
        <f t="shared" si="71"/>
        <v>1045</v>
      </c>
      <c r="BM54" s="349"/>
    </row>
    <row r="55" spans="1:65" x14ac:dyDescent="0.3">
      <c r="A55" s="291" t="s">
        <v>330</v>
      </c>
      <c r="B55" s="350">
        <v>20</v>
      </c>
      <c r="C55" s="350"/>
      <c r="D55" s="350">
        <v>20</v>
      </c>
      <c r="E55" s="350"/>
      <c r="F55" s="350">
        <v>20</v>
      </c>
      <c r="G55" s="350"/>
      <c r="H55" s="292"/>
      <c r="I55" s="350">
        <v>20</v>
      </c>
      <c r="J55" s="350"/>
      <c r="K55" s="350">
        <v>20</v>
      </c>
      <c r="L55" s="350"/>
      <c r="M55" s="350">
        <v>20</v>
      </c>
      <c r="N55" s="350"/>
      <c r="O55" s="292"/>
      <c r="P55" s="350">
        <v>20</v>
      </c>
      <c r="Q55" s="350"/>
      <c r="R55" s="350">
        <v>20</v>
      </c>
      <c r="S55" s="350"/>
      <c r="T55" s="350">
        <v>20</v>
      </c>
      <c r="U55" s="350"/>
      <c r="V55" s="292"/>
      <c r="W55" s="350">
        <v>20</v>
      </c>
      <c r="X55" s="350"/>
      <c r="Y55" s="350">
        <v>19</v>
      </c>
      <c r="Z55" s="350"/>
      <c r="AA55" s="350">
        <v>20</v>
      </c>
      <c r="AB55" s="353"/>
      <c r="AC55" s="293">
        <v>60</v>
      </c>
      <c r="AD55" s="299">
        <f t="shared" si="72"/>
        <v>239</v>
      </c>
      <c r="AE55" s="300">
        <f t="shared" si="73"/>
        <v>14340</v>
      </c>
      <c r="AF55" s="301"/>
      <c r="AG55" s="301"/>
      <c r="AH55" s="301"/>
      <c r="AI55" s="302"/>
      <c r="AM55" s="349">
        <f t="shared" si="74"/>
        <v>1200</v>
      </c>
      <c r="AN55" s="349"/>
      <c r="AO55" s="349">
        <f t="shared" si="64"/>
        <v>1200</v>
      </c>
      <c r="AP55" s="349"/>
      <c r="AQ55" s="349">
        <f t="shared" si="65"/>
        <v>1200</v>
      </c>
      <c r="AR55" s="349"/>
      <c r="AS55" s="298"/>
      <c r="AT55" s="349">
        <f t="shared" si="75"/>
        <v>1200</v>
      </c>
      <c r="AU55" s="349"/>
      <c r="AV55" s="349">
        <f t="shared" si="66"/>
        <v>1200</v>
      </c>
      <c r="AW55" s="349"/>
      <c r="AX55" s="349">
        <f t="shared" si="67"/>
        <v>1200</v>
      </c>
      <c r="AY55" s="349"/>
      <c r="AZ55" s="298"/>
      <c r="BA55" s="349">
        <f t="shared" si="76"/>
        <v>1200</v>
      </c>
      <c r="BB55" s="349"/>
      <c r="BC55" s="349">
        <f t="shared" si="68"/>
        <v>1200</v>
      </c>
      <c r="BD55" s="349"/>
      <c r="BE55" s="349">
        <f t="shared" si="69"/>
        <v>1200</v>
      </c>
      <c r="BF55" s="349"/>
      <c r="BG55" s="298"/>
      <c r="BH55" s="349">
        <f t="shared" si="77"/>
        <v>1200</v>
      </c>
      <c r="BI55" s="349"/>
      <c r="BJ55" s="349">
        <f t="shared" si="70"/>
        <v>1140</v>
      </c>
      <c r="BK55" s="349"/>
      <c r="BL55" s="349">
        <f t="shared" si="71"/>
        <v>1200</v>
      </c>
      <c r="BM55" s="349"/>
    </row>
    <row r="56" spans="1:65" x14ac:dyDescent="0.3">
      <c r="A56" s="291" t="s">
        <v>331</v>
      </c>
      <c r="B56" s="350">
        <v>20</v>
      </c>
      <c r="C56" s="350"/>
      <c r="D56" s="350">
        <v>20</v>
      </c>
      <c r="E56" s="350"/>
      <c r="F56" s="350">
        <v>20</v>
      </c>
      <c r="G56" s="350"/>
      <c r="H56" s="292"/>
      <c r="I56" s="350">
        <v>20</v>
      </c>
      <c r="J56" s="350"/>
      <c r="K56" s="350">
        <v>20</v>
      </c>
      <c r="L56" s="350"/>
      <c r="M56" s="350">
        <v>21</v>
      </c>
      <c r="N56" s="350"/>
      <c r="O56" s="292"/>
      <c r="P56" s="350">
        <v>20</v>
      </c>
      <c r="Q56" s="350"/>
      <c r="R56" s="350">
        <v>20</v>
      </c>
      <c r="S56" s="350"/>
      <c r="T56" s="350">
        <v>21</v>
      </c>
      <c r="U56" s="350"/>
      <c r="V56" s="292"/>
      <c r="W56" s="350">
        <v>20</v>
      </c>
      <c r="X56" s="350"/>
      <c r="Y56" s="350">
        <v>20</v>
      </c>
      <c r="Z56" s="350"/>
      <c r="AA56" s="350">
        <v>21</v>
      </c>
      <c r="AB56" s="353"/>
      <c r="AC56" s="293">
        <v>55</v>
      </c>
      <c r="AD56" s="299">
        <f t="shared" si="72"/>
        <v>243</v>
      </c>
      <c r="AE56" s="300">
        <f t="shared" si="73"/>
        <v>13365</v>
      </c>
      <c r="AF56" s="301"/>
      <c r="AG56" s="301"/>
      <c r="AH56" s="301"/>
      <c r="AI56" s="302"/>
      <c r="AM56" s="349">
        <f t="shared" si="74"/>
        <v>1100</v>
      </c>
      <c r="AN56" s="349"/>
      <c r="AO56" s="349">
        <f t="shared" si="64"/>
        <v>1100</v>
      </c>
      <c r="AP56" s="349"/>
      <c r="AQ56" s="349">
        <f t="shared" si="65"/>
        <v>1100</v>
      </c>
      <c r="AR56" s="349"/>
      <c r="AS56" s="298"/>
      <c r="AT56" s="349">
        <f t="shared" si="75"/>
        <v>1100</v>
      </c>
      <c r="AU56" s="349"/>
      <c r="AV56" s="349">
        <f t="shared" si="66"/>
        <v>1100</v>
      </c>
      <c r="AW56" s="349"/>
      <c r="AX56" s="349">
        <f t="shared" si="67"/>
        <v>1155</v>
      </c>
      <c r="AY56" s="349"/>
      <c r="AZ56" s="298"/>
      <c r="BA56" s="349">
        <f t="shared" si="76"/>
        <v>1100</v>
      </c>
      <c r="BB56" s="349"/>
      <c r="BC56" s="349">
        <f t="shared" si="68"/>
        <v>1100</v>
      </c>
      <c r="BD56" s="349"/>
      <c r="BE56" s="349">
        <f t="shared" si="69"/>
        <v>1155</v>
      </c>
      <c r="BF56" s="349"/>
      <c r="BG56" s="298"/>
      <c r="BH56" s="349">
        <f t="shared" si="77"/>
        <v>1100</v>
      </c>
      <c r="BI56" s="349"/>
      <c r="BJ56" s="349">
        <f t="shared" si="70"/>
        <v>1100</v>
      </c>
      <c r="BK56" s="349"/>
      <c r="BL56" s="349">
        <f t="shared" si="71"/>
        <v>1155</v>
      </c>
      <c r="BM56" s="349"/>
    </row>
    <row r="57" spans="1:65" x14ac:dyDescent="0.3">
      <c r="A57" s="291" t="s">
        <v>332</v>
      </c>
      <c r="B57" s="350">
        <v>21</v>
      </c>
      <c r="C57" s="350"/>
      <c r="D57" s="350">
        <v>21</v>
      </c>
      <c r="E57" s="350"/>
      <c r="F57" s="350">
        <v>21</v>
      </c>
      <c r="G57" s="350"/>
      <c r="H57" s="292"/>
      <c r="I57" s="350">
        <v>21</v>
      </c>
      <c r="J57" s="350"/>
      <c r="K57" s="350">
        <v>21</v>
      </c>
      <c r="L57" s="350"/>
      <c r="M57" s="350">
        <v>20</v>
      </c>
      <c r="N57" s="350"/>
      <c r="O57" s="292"/>
      <c r="P57" s="350">
        <v>21</v>
      </c>
      <c r="Q57" s="350"/>
      <c r="R57" s="350">
        <v>21</v>
      </c>
      <c r="S57" s="350"/>
      <c r="T57" s="350">
        <v>20</v>
      </c>
      <c r="U57" s="350"/>
      <c r="V57" s="292"/>
      <c r="W57" s="350">
        <v>21</v>
      </c>
      <c r="X57" s="350"/>
      <c r="Y57" s="350">
        <v>21</v>
      </c>
      <c r="Z57" s="350"/>
      <c r="AA57" s="350">
        <v>20</v>
      </c>
      <c r="AB57" s="353"/>
      <c r="AC57" s="293">
        <v>65</v>
      </c>
      <c r="AD57" s="299">
        <f t="shared" si="72"/>
        <v>249</v>
      </c>
      <c r="AE57" s="300">
        <f t="shared" si="73"/>
        <v>16185</v>
      </c>
      <c r="AF57" s="301"/>
      <c r="AG57" s="301"/>
      <c r="AH57" s="301"/>
      <c r="AI57" s="302"/>
      <c r="AM57" s="349">
        <f t="shared" si="74"/>
        <v>1365</v>
      </c>
      <c r="AN57" s="349"/>
      <c r="AO57" s="349">
        <f t="shared" si="64"/>
        <v>1365</v>
      </c>
      <c r="AP57" s="349"/>
      <c r="AQ57" s="349">
        <f t="shared" si="65"/>
        <v>1365</v>
      </c>
      <c r="AR57" s="349"/>
      <c r="AS57" s="298"/>
      <c r="AT57" s="349">
        <f t="shared" si="75"/>
        <v>1365</v>
      </c>
      <c r="AU57" s="349"/>
      <c r="AV57" s="349">
        <f t="shared" si="66"/>
        <v>1365</v>
      </c>
      <c r="AW57" s="349"/>
      <c r="AX57" s="349">
        <f t="shared" si="67"/>
        <v>1300</v>
      </c>
      <c r="AY57" s="349"/>
      <c r="AZ57" s="298"/>
      <c r="BA57" s="349">
        <f t="shared" si="76"/>
        <v>1365</v>
      </c>
      <c r="BB57" s="349"/>
      <c r="BC57" s="349">
        <f t="shared" si="68"/>
        <v>1365</v>
      </c>
      <c r="BD57" s="349"/>
      <c r="BE57" s="349">
        <f t="shared" si="69"/>
        <v>1300</v>
      </c>
      <c r="BF57" s="349"/>
      <c r="BG57" s="298"/>
      <c r="BH57" s="349">
        <f t="shared" si="77"/>
        <v>1365</v>
      </c>
      <c r="BI57" s="349"/>
      <c r="BJ57" s="349">
        <f t="shared" si="70"/>
        <v>1365</v>
      </c>
      <c r="BK57" s="349"/>
      <c r="BL57" s="349">
        <f t="shared" si="71"/>
        <v>1300</v>
      </c>
      <c r="BM57" s="349"/>
    </row>
    <row r="58" spans="1:65" x14ac:dyDescent="0.3">
      <c r="A58" s="291" t="s">
        <v>333</v>
      </c>
      <c r="B58" s="350">
        <v>20</v>
      </c>
      <c r="C58" s="350"/>
      <c r="D58" s="350">
        <v>20</v>
      </c>
      <c r="E58" s="350"/>
      <c r="F58" s="350">
        <v>20</v>
      </c>
      <c r="G58" s="350"/>
      <c r="H58" s="292"/>
      <c r="I58" s="350">
        <v>20</v>
      </c>
      <c r="J58" s="350"/>
      <c r="K58" s="350">
        <v>20</v>
      </c>
      <c r="L58" s="350"/>
      <c r="M58" s="350">
        <v>20</v>
      </c>
      <c r="N58" s="350"/>
      <c r="O58" s="292"/>
      <c r="P58" s="350">
        <v>20</v>
      </c>
      <c r="Q58" s="350"/>
      <c r="R58" s="350">
        <v>20</v>
      </c>
      <c r="S58" s="350"/>
      <c r="T58" s="350">
        <v>20</v>
      </c>
      <c r="U58" s="350"/>
      <c r="V58" s="292"/>
      <c r="W58" s="350">
        <v>20</v>
      </c>
      <c r="X58" s="350"/>
      <c r="Y58" s="350">
        <v>22</v>
      </c>
      <c r="Z58" s="350"/>
      <c r="AA58" s="350">
        <v>20</v>
      </c>
      <c r="AB58" s="353"/>
      <c r="AC58" s="293">
        <v>70</v>
      </c>
      <c r="AD58" s="299">
        <f t="shared" si="72"/>
        <v>242</v>
      </c>
      <c r="AE58" s="300">
        <f t="shared" si="73"/>
        <v>16940</v>
      </c>
      <c r="AF58" s="301"/>
      <c r="AG58" s="301"/>
      <c r="AH58" s="301"/>
      <c r="AI58" s="302"/>
      <c r="AM58" s="349">
        <f t="shared" si="74"/>
        <v>1400</v>
      </c>
      <c r="AN58" s="349"/>
      <c r="AO58" s="349">
        <f t="shared" si="64"/>
        <v>1400</v>
      </c>
      <c r="AP58" s="349"/>
      <c r="AQ58" s="349">
        <f t="shared" si="65"/>
        <v>1400</v>
      </c>
      <c r="AR58" s="349"/>
      <c r="AS58" s="298"/>
      <c r="AT58" s="349">
        <f t="shared" si="75"/>
        <v>1400</v>
      </c>
      <c r="AU58" s="349"/>
      <c r="AV58" s="349">
        <f t="shared" si="66"/>
        <v>1400</v>
      </c>
      <c r="AW58" s="349"/>
      <c r="AX58" s="349">
        <f t="shared" si="67"/>
        <v>1400</v>
      </c>
      <c r="AY58" s="349"/>
      <c r="AZ58" s="298"/>
      <c r="BA58" s="349">
        <f t="shared" si="76"/>
        <v>1400</v>
      </c>
      <c r="BB58" s="349"/>
      <c r="BC58" s="349">
        <f t="shared" si="68"/>
        <v>1400</v>
      </c>
      <c r="BD58" s="349"/>
      <c r="BE58" s="349">
        <f t="shared" si="69"/>
        <v>1400</v>
      </c>
      <c r="BF58" s="349"/>
      <c r="BG58" s="298"/>
      <c r="BH58" s="349">
        <f t="shared" si="77"/>
        <v>1400</v>
      </c>
      <c r="BI58" s="349"/>
      <c r="BJ58" s="349">
        <f t="shared" si="70"/>
        <v>1540</v>
      </c>
      <c r="BK58" s="349"/>
      <c r="BL58" s="349">
        <f t="shared" si="71"/>
        <v>1400</v>
      </c>
      <c r="BM58" s="349"/>
    </row>
    <row r="59" spans="1:65" x14ac:dyDescent="0.3">
      <c r="A59" s="291" t="s">
        <v>334</v>
      </c>
      <c r="B59" s="350">
        <v>20</v>
      </c>
      <c r="C59" s="350"/>
      <c r="D59" s="350">
        <v>20</v>
      </c>
      <c r="E59" s="350"/>
      <c r="F59" s="350">
        <v>20</v>
      </c>
      <c r="G59" s="350"/>
      <c r="H59" s="292"/>
      <c r="I59" s="350">
        <v>20</v>
      </c>
      <c r="J59" s="350"/>
      <c r="K59" s="350">
        <v>20</v>
      </c>
      <c r="L59" s="350"/>
      <c r="M59" s="350">
        <v>19</v>
      </c>
      <c r="N59" s="350"/>
      <c r="O59" s="292"/>
      <c r="P59" s="350">
        <v>20</v>
      </c>
      <c r="Q59" s="350"/>
      <c r="R59" s="350">
        <v>20</v>
      </c>
      <c r="S59" s="350"/>
      <c r="T59" s="350">
        <v>19</v>
      </c>
      <c r="U59" s="350"/>
      <c r="V59" s="292"/>
      <c r="W59" s="350">
        <v>20</v>
      </c>
      <c r="X59" s="350"/>
      <c r="Y59" s="350">
        <v>23</v>
      </c>
      <c r="Z59" s="350"/>
      <c r="AA59" s="350">
        <v>19</v>
      </c>
      <c r="AB59" s="353"/>
      <c r="AC59" s="293">
        <v>70</v>
      </c>
      <c r="AD59" s="299">
        <f t="shared" si="72"/>
        <v>240</v>
      </c>
      <c r="AE59" s="300">
        <f t="shared" si="73"/>
        <v>16800</v>
      </c>
      <c r="AF59" s="301"/>
      <c r="AG59" s="301"/>
      <c r="AH59" s="301"/>
      <c r="AI59" s="302"/>
      <c r="AM59" s="349">
        <f t="shared" si="74"/>
        <v>1400</v>
      </c>
      <c r="AN59" s="349"/>
      <c r="AO59" s="349">
        <f t="shared" si="64"/>
        <v>1400</v>
      </c>
      <c r="AP59" s="349"/>
      <c r="AQ59" s="349">
        <f t="shared" si="65"/>
        <v>1400</v>
      </c>
      <c r="AR59" s="349"/>
      <c r="AS59" s="298"/>
      <c r="AT59" s="349">
        <f t="shared" si="75"/>
        <v>1400</v>
      </c>
      <c r="AU59" s="349"/>
      <c r="AV59" s="349">
        <f t="shared" si="66"/>
        <v>1400</v>
      </c>
      <c r="AW59" s="349"/>
      <c r="AX59" s="349">
        <f t="shared" si="67"/>
        <v>1330</v>
      </c>
      <c r="AY59" s="349"/>
      <c r="AZ59" s="298"/>
      <c r="BA59" s="349">
        <f t="shared" si="76"/>
        <v>1400</v>
      </c>
      <c r="BB59" s="349"/>
      <c r="BC59" s="349">
        <f t="shared" si="68"/>
        <v>1400</v>
      </c>
      <c r="BD59" s="349"/>
      <c r="BE59" s="349">
        <f t="shared" si="69"/>
        <v>1330</v>
      </c>
      <c r="BF59" s="349"/>
      <c r="BG59" s="298"/>
      <c r="BH59" s="349">
        <f t="shared" si="77"/>
        <v>1400</v>
      </c>
      <c r="BI59" s="349"/>
      <c r="BJ59" s="349">
        <f t="shared" si="70"/>
        <v>1610</v>
      </c>
      <c r="BK59" s="349"/>
      <c r="BL59" s="349">
        <f t="shared" si="71"/>
        <v>1330</v>
      </c>
      <c r="BM59" s="349"/>
    </row>
    <row r="60" spans="1:65" x14ac:dyDescent="0.3">
      <c r="A60" s="291" t="s">
        <v>335</v>
      </c>
      <c r="B60" s="350">
        <v>20</v>
      </c>
      <c r="C60" s="350"/>
      <c r="D60" s="350">
        <v>20</v>
      </c>
      <c r="E60" s="350"/>
      <c r="F60" s="350">
        <v>20</v>
      </c>
      <c r="G60" s="350"/>
      <c r="H60" s="292"/>
      <c r="I60" s="350">
        <v>20</v>
      </c>
      <c r="J60" s="350"/>
      <c r="K60" s="350">
        <v>20</v>
      </c>
      <c r="L60" s="350"/>
      <c r="M60" s="350">
        <v>20</v>
      </c>
      <c r="N60" s="350"/>
      <c r="O60" s="292"/>
      <c r="P60" s="350">
        <v>20</v>
      </c>
      <c r="Q60" s="350"/>
      <c r="R60" s="350">
        <v>20</v>
      </c>
      <c r="S60" s="350"/>
      <c r="T60" s="350">
        <v>20</v>
      </c>
      <c r="U60" s="350"/>
      <c r="V60" s="292"/>
      <c r="W60" s="350">
        <v>20</v>
      </c>
      <c r="X60" s="350"/>
      <c r="Y60" s="350">
        <v>19</v>
      </c>
      <c r="Z60" s="350"/>
      <c r="AA60" s="350">
        <v>20</v>
      </c>
      <c r="AB60" s="353"/>
      <c r="AC60" s="293">
        <v>85</v>
      </c>
      <c r="AD60" s="299">
        <f t="shared" si="72"/>
        <v>239</v>
      </c>
      <c r="AE60" s="300">
        <f t="shared" si="73"/>
        <v>20315</v>
      </c>
      <c r="AF60" s="301"/>
      <c r="AG60" s="301"/>
      <c r="AH60" s="301"/>
      <c r="AI60" s="302"/>
      <c r="AM60" s="349">
        <f t="shared" si="74"/>
        <v>1700</v>
      </c>
      <c r="AN60" s="349"/>
      <c r="AO60" s="349">
        <f t="shared" si="64"/>
        <v>1700</v>
      </c>
      <c r="AP60" s="349"/>
      <c r="AQ60" s="349">
        <f t="shared" si="65"/>
        <v>1700</v>
      </c>
      <c r="AR60" s="349"/>
      <c r="AS60" s="298"/>
      <c r="AT60" s="349">
        <f t="shared" si="75"/>
        <v>1700</v>
      </c>
      <c r="AU60" s="349"/>
      <c r="AV60" s="349">
        <f t="shared" si="66"/>
        <v>1700</v>
      </c>
      <c r="AW60" s="349"/>
      <c r="AX60" s="349">
        <f t="shared" si="67"/>
        <v>1700</v>
      </c>
      <c r="AY60" s="349"/>
      <c r="AZ60" s="298"/>
      <c r="BA60" s="349">
        <f t="shared" si="76"/>
        <v>1700</v>
      </c>
      <c r="BB60" s="349"/>
      <c r="BC60" s="349">
        <f t="shared" si="68"/>
        <v>1700</v>
      </c>
      <c r="BD60" s="349"/>
      <c r="BE60" s="349">
        <f t="shared" si="69"/>
        <v>1700</v>
      </c>
      <c r="BF60" s="349"/>
      <c r="BG60" s="298"/>
      <c r="BH60" s="349">
        <f t="shared" si="77"/>
        <v>1700</v>
      </c>
      <c r="BI60" s="349"/>
      <c r="BJ60" s="349">
        <f t="shared" si="70"/>
        <v>1615</v>
      </c>
      <c r="BK60" s="349"/>
      <c r="BL60" s="349">
        <f t="shared" si="71"/>
        <v>1700</v>
      </c>
      <c r="BM60" s="349"/>
    </row>
    <row r="61" spans="1:65" x14ac:dyDescent="0.3">
      <c r="A61" s="291" t="s">
        <v>336</v>
      </c>
      <c r="B61" s="350">
        <v>20</v>
      </c>
      <c r="C61" s="350"/>
      <c r="D61" s="350">
        <v>20</v>
      </c>
      <c r="E61" s="350"/>
      <c r="F61" s="350">
        <v>20</v>
      </c>
      <c r="G61" s="350"/>
      <c r="H61" s="292"/>
      <c r="I61" s="350">
        <v>20</v>
      </c>
      <c r="J61" s="350"/>
      <c r="K61" s="350">
        <v>20</v>
      </c>
      <c r="L61" s="350"/>
      <c r="M61" s="350">
        <v>21</v>
      </c>
      <c r="N61" s="350"/>
      <c r="O61" s="292"/>
      <c r="P61" s="350">
        <v>20</v>
      </c>
      <c r="Q61" s="350"/>
      <c r="R61" s="350">
        <v>20</v>
      </c>
      <c r="S61" s="350"/>
      <c r="T61" s="350">
        <v>21</v>
      </c>
      <c r="U61" s="350"/>
      <c r="V61" s="292"/>
      <c r="W61" s="350">
        <v>20</v>
      </c>
      <c r="X61" s="350"/>
      <c r="Y61" s="350">
        <v>20</v>
      </c>
      <c r="Z61" s="350"/>
      <c r="AA61" s="350">
        <v>21</v>
      </c>
      <c r="AB61" s="353"/>
      <c r="AC61" s="293">
        <v>85</v>
      </c>
      <c r="AD61" s="299">
        <f t="shared" si="72"/>
        <v>243</v>
      </c>
      <c r="AE61" s="300">
        <f t="shared" si="73"/>
        <v>20655</v>
      </c>
      <c r="AF61" s="301"/>
      <c r="AG61" s="301"/>
      <c r="AH61" s="301"/>
      <c r="AI61" s="302"/>
      <c r="AM61" s="349">
        <f t="shared" si="74"/>
        <v>1700</v>
      </c>
      <c r="AN61" s="349"/>
      <c r="AO61" s="349">
        <f t="shared" si="64"/>
        <v>1700</v>
      </c>
      <c r="AP61" s="349"/>
      <c r="AQ61" s="349">
        <f t="shared" si="65"/>
        <v>1700</v>
      </c>
      <c r="AR61" s="349"/>
      <c r="AS61" s="298"/>
      <c r="AT61" s="349">
        <f t="shared" si="75"/>
        <v>1700</v>
      </c>
      <c r="AU61" s="349"/>
      <c r="AV61" s="349">
        <f t="shared" si="66"/>
        <v>1700</v>
      </c>
      <c r="AW61" s="349"/>
      <c r="AX61" s="349">
        <f t="shared" si="67"/>
        <v>1785</v>
      </c>
      <c r="AY61" s="349"/>
      <c r="AZ61" s="298"/>
      <c r="BA61" s="349">
        <f t="shared" si="76"/>
        <v>1700</v>
      </c>
      <c r="BB61" s="349"/>
      <c r="BC61" s="349">
        <f t="shared" si="68"/>
        <v>1700</v>
      </c>
      <c r="BD61" s="349"/>
      <c r="BE61" s="349">
        <f t="shared" si="69"/>
        <v>1785</v>
      </c>
      <c r="BF61" s="349"/>
      <c r="BG61" s="298"/>
      <c r="BH61" s="349">
        <f t="shared" si="77"/>
        <v>1700</v>
      </c>
      <c r="BI61" s="349"/>
      <c r="BJ61" s="349">
        <f t="shared" si="70"/>
        <v>1700</v>
      </c>
      <c r="BK61" s="349"/>
      <c r="BL61" s="349">
        <f t="shared" si="71"/>
        <v>1785</v>
      </c>
      <c r="BM61" s="349"/>
    </row>
    <row r="62" spans="1:65" x14ac:dyDescent="0.3">
      <c r="A62" s="291" t="s">
        <v>337</v>
      </c>
      <c r="B62" s="350">
        <v>21</v>
      </c>
      <c r="C62" s="350"/>
      <c r="D62" s="350">
        <v>21</v>
      </c>
      <c r="E62" s="350"/>
      <c r="F62" s="350">
        <v>21</v>
      </c>
      <c r="G62" s="350"/>
      <c r="H62" s="292"/>
      <c r="I62" s="350">
        <v>21</v>
      </c>
      <c r="J62" s="350"/>
      <c r="K62" s="350">
        <v>21</v>
      </c>
      <c r="L62" s="350"/>
      <c r="M62" s="350">
        <v>20</v>
      </c>
      <c r="N62" s="350"/>
      <c r="O62" s="292"/>
      <c r="P62" s="350">
        <v>21</v>
      </c>
      <c r="Q62" s="350"/>
      <c r="R62" s="350">
        <v>21</v>
      </c>
      <c r="S62" s="350"/>
      <c r="T62" s="350">
        <v>20</v>
      </c>
      <c r="U62" s="350"/>
      <c r="V62" s="292"/>
      <c r="W62" s="350">
        <v>21</v>
      </c>
      <c r="X62" s="350"/>
      <c r="Y62" s="350">
        <v>21</v>
      </c>
      <c r="Z62" s="350"/>
      <c r="AA62" s="350">
        <v>20</v>
      </c>
      <c r="AB62" s="353"/>
      <c r="AC62" s="293">
        <v>90</v>
      </c>
      <c r="AD62" s="299">
        <f t="shared" si="72"/>
        <v>249</v>
      </c>
      <c r="AE62" s="300">
        <f t="shared" si="73"/>
        <v>22410</v>
      </c>
      <c r="AF62" s="301"/>
      <c r="AG62" s="301"/>
      <c r="AH62" s="301"/>
      <c r="AI62" s="302"/>
      <c r="AM62" s="349">
        <f t="shared" si="74"/>
        <v>1890</v>
      </c>
      <c r="AN62" s="349"/>
      <c r="AO62" s="349">
        <f t="shared" si="64"/>
        <v>1890</v>
      </c>
      <c r="AP62" s="349"/>
      <c r="AQ62" s="349">
        <f t="shared" si="65"/>
        <v>1890</v>
      </c>
      <c r="AR62" s="349"/>
      <c r="AS62" s="298"/>
      <c r="AT62" s="349">
        <f t="shared" si="75"/>
        <v>1890</v>
      </c>
      <c r="AU62" s="349"/>
      <c r="AV62" s="349">
        <f t="shared" si="66"/>
        <v>1890</v>
      </c>
      <c r="AW62" s="349"/>
      <c r="AX62" s="349">
        <f t="shared" si="67"/>
        <v>1800</v>
      </c>
      <c r="AY62" s="349"/>
      <c r="AZ62" s="298"/>
      <c r="BA62" s="349">
        <f t="shared" si="76"/>
        <v>1890</v>
      </c>
      <c r="BB62" s="349"/>
      <c r="BC62" s="349">
        <f t="shared" si="68"/>
        <v>1890</v>
      </c>
      <c r="BD62" s="349"/>
      <c r="BE62" s="349">
        <f t="shared" si="69"/>
        <v>1800</v>
      </c>
      <c r="BF62" s="349"/>
      <c r="BG62" s="298"/>
      <c r="BH62" s="349">
        <f t="shared" si="77"/>
        <v>1890</v>
      </c>
      <c r="BI62" s="349"/>
      <c r="BJ62" s="349">
        <f t="shared" si="70"/>
        <v>1890</v>
      </c>
      <c r="BK62" s="349"/>
      <c r="BL62" s="349">
        <f t="shared" si="71"/>
        <v>1800</v>
      </c>
      <c r="BM62" s="349"/>
    </row>
    <row r="63" spans="1:65" x14ac:dyDescent="0.3">
      <c r="A63" s="291" t="s">
        <v>338</v>
      </c>
      <c r="B63" s="350">
        <v>20</v>
      </c>
      <c r="C63" s="350"/>
      <c r="D63" s="350">
        <v>20</v>
      </c>
      <c r="E63" s="350"/>
      <c r="F63" s="350">
        <v>20</v>
      </c>
      <c r="G63" s="350"/>
      <c r="H63" s="292"/>
      <c r="I63" s="350">
        <v>20</v>
      </c>
      <c r="J63" s="350"/>
      <c r="K63" s="350">
        <v>20</v>
      </c>
      <c r="L63" s="350"/>
      <c r="M63" s="350">
        <v>20</v>
      </c>
      <c r="N63" s="350"/>
      <c r="O63" s="292"/>
      <c r="P63" s="350">
        <v>20</v>
      </c>
      <c r="Q63" s="350"/>
      <c r="R63" s="350">
        <v>20</v>
      </c>
      <c r="S63" s="350"/>
      <c r="T63" s="350">
        <v>20</v>
      </c>
      <c r="U63" s="350"/>
      <c r="V63" s="292"/>
      <c r="W63" s="350">
        <v>20</v>
      </c>
      <c r="X63" s="350"/>
      <c r="Y63" s="350">
        <v>22</v>
      </c>
      <c r="Z63" s="350"/>
      <c r="AA63" s="350">
        <v>20</v>
      </c>
      <c r="AB63" s="353"/>
      <c r="AC63" s="293">
        <v>125</v>
      </c>
      <c r="AD63" s="299">
        <f t="shared" si="72"/>
        <v>242</v>
      </c>
      <c r="AE63" s="300">
        <f t="shared" si="73"/>
        <v>30250</v>
      </c>
      <c r="AF63" s="301"/>
      <c r="AG63" s="301"/>
      <c r="AH63" s="301"/>
      <c r="AI63" s="302"/>
      <c r="AM63" s="349">
        <f t="shared" si="74"/>
        <v>2500</v>
      </c>
      <c r="AN63" s="349"/>
      <c r="AO63" s="349">
        <f t="shared" ref="AO63:AO64" si="78">D63*$AC63</f>
        <v>2500</v>
      </c>
      <c r="AP63" s="349"/>
      <c r="AQ63" s="349">
        <f t="shared" si="65"/>
        <v>2500</v>
      </c>
      <c r="AR63" s="349"/>
      <c r="AS63" s="298"/>
      <c r="AT63" s="349">
        <f t="shared" si="75"/>
        <v>2500</v>
      </c>
      <c r="AU63" s="349"/>
      <c r="AV63" s="349">
        <f t="shared" si="66"/>
        <v>2500</v>
      </c>
      <c r="AW63" s="349"/>
      <c r="AX63" s="349">
        <f t="shared" si="67"/>
        <v>2500</v>
      </c>
      <c r="AY63" s="349"/>
      <c r="AZ63" s="298"/>
      <c r="BA63" s="349">
        <f t="shared" si="76"/>
        <v>2500</v>
      </c>
      <c r="BB63" s="349"/>
      <c r="BC63" s="349">
        <f t="shared" si="68"/>
        <v>2500</v>
      </c>
      <c r="BD63" s="349"/>
      <c r="BE63" s="349">
        <f t="shared" si="69"/>
        <v>2500</v>
      </c>
      <c r="BF63" s="349"/>
      <c r="BG63" s="298"/>
      <c r="BH63" s="349">
        <f t="shared" si="77"/>
        <v>2500</v>
      </c>
      <c r="BI63" s="349"/>
      <c r="BJ63" s="349">
        <f t="shared" si="70"/>
        <v>2750</v>
      </c>
      <c r="BK63" s="349"/>
      <c r="BL63" s="349">
        <f t="shared" si="71"/>
        <v>2500</v>
      </c>
      <c r="BM63" s="349"/>
    </row>
    <row r="64" spans="1:65" x14ac:dyDescent="0.3">
      <c r="A64" s="291" t="s">
        <v>339</v>
      </c>
      <c r="B64" s="350">
        <v>20</v>
      </c>
      <c r="C64" s="350"/>
      <c r="D64" s="350">
        <v>20</v>
      </c>
      <c r="E64" s="350"/>
      <c r="F64" s="350">
        <v>20</v>
      </c>
      <c r="G64" s="350"/>
      <c r="H64" s="292"/>
      <c r="I64" s="350">
        <v>20</v>
      </c>
      <c r="J64" s="350"/>
      <c r="K64" s="350">
        <v>20</v>
      </c>
      <c r="L64" s="350"/>
      <c r="M64" s="350">
        <v>19</v>
      </c>
      <c r="N64" s="350"/>
      <c r="O64" s="292"/>
      <c r="P64" s="350">
        <v>20</v>
      </c>
      <c r="Q64" s="350"/>
      <c r="R64" s="350">
        <v>20</v>
      </c>
      <c r="S64" s="350"/>
      <c r="T64" s="350">
        <v>19</v>
      </c>
      <c r="U64" s="350"/>
      <c r="V64" s="292"/>
      <c r="W64" s="350">
        <v>20</v>
      </c>
      <c r="X64" s="350"/>
      <c r="Y64" s="350">
        <v>23</v>
      </c>
      <c r="Z64" s="350"/>
      <c r="AA64" s="350">
        <v>19</v>
      </c>
      <c r="AB64" s="353"/>
      <c r="AC64" s="293">
        <v>225</v>
      </c>
      <c r="AD64" s="299">
        <f t="shared" si="72"/>
        <v>240</v>
      </c>
      <c r="AE64" s="300">
        <f t="shared" si="73"/>
        <v>54000</v>
      </c>
      <c r="AF64" s="301"/>
      <c r="AG64" s="301"/>
      <c r="AH64" s="301"/>
      <c r="AI64" s="302"/>
      <c r="AM64" s="349">
        <f t="shared" si="74"/>
        <v>4500</v>
      </c>
      <c r="AN64" s="349"/>
      <c r="AO64" s="349">
        <f t="shared" si="78"/>
        <v>4500</v>
      </c>
      <c r="AP64" s="349"/>
      <c r="AQ64" s="349">
        <f t="shared" si="65"/>
        <v>4500</v>
      </c>
      <c r="AR64" s="349"/>
      <c r="AS64" s="298"/>
      <c r="AT64" s="349">
        <f t="shared" si="75"/>
        <v>4500</v>
      </c>
      <c r="AU64" s="349"/>
      <c r="AV64" s="349">
        <f t="shared" si="66"/>
        <v>4500</v>
      </c>
      <c r="AW64" s="349"/>
      <c r="AX64" s="349">
        <f t="shared" si="67"/>
        <v>4275</v>
      </c>
      <c r="AY64" s="349"/>
      <c r="AZ64" s="298"/>
      <c r="BA64" s="349">
        <f t="shared" si="76"/>
        <v>4500</v>
      </c>
      <c r="BB64" s="349"/>
      <c r="BC64" s="349">
        <f t="shared" si="68"/>
        <v>4500</v>
      </c>
      <c r="BD64" s="349"/>
      <c r="BE64" s="349">
        <f t="shared" si="69"/>
        <v>4275</v>
      </c>
      <c r="BF64" s="349"/>
      <c r="BG64" s="298"/>
      <c r="BH64" s="349">
        <f t="shared" si="77"/>
        <v>4500</v>
      </c>
      <c r="BI64" s="349"/>
      <c r="BJ64" s="349">
        <f t="shared" si="70"/>
        <v>5175</v>
      </c>
      <c r="BK64" s="349"/>
      <c r="BL64" s="349">
        <f t="shared" si="71"/>
        <v>4275</v>
      </c>
      <c r="BM64" s="349"/>
    </row>
    <row r="65" spans="1:65" x14ac:dyDescent="0.3">
      <c r="A65" s="291" t="s">
        <v>340</v>
      </c>
      <c r="B65" s="350">
        <v>26</v>
      </c>
      <c r="C65" s="350"/>
      <c r="D65" s="350">
        <v>26</v>
      </c>
      <c r="E65" s="350"/>
      <c r="F65" s="350">
        <v>26</v>
      </c>
      <c r="G65" s="350"/>
      <c r="H65" s="292"/>
      <c r="I65" s="350">
        <v>26</v>
      </c>
      <c r="J65" s="350"/>
      <c r="K65" s="350">
        <v>26</v>
      </c>
      <c r="L65" s="350"/>
      <c r="M65" s="350">
        <v>26</v>
      </c>
      <c r="N65" s="350"/>
      <c r="O65" s="292"/>
      <c r="P65" s="350">
        <v>26</v>
      </c>
      <c r="Q65" s="350"/>
      <c r="R65" s="354">
        <v>26</v>
      </c>
      <c r="S65" s="354"/>
      <c r="T65" s="354">
        <v>26</v>
      </c>
      <c r="U65" s="354"/>
      <c r="V65" s="292"/>
      <c r="W65" s="354">
        <v>26</v>
      </c>
      <c r="X65" s="354"/>
      <c r="Y65" s="354">
        <v>26</v>
      </c>
      <c r="Z65" s="354"/>
      <c r="AA65" s="354">
        <v>26</v>
      </c>
      <c r="AB65" s="355"/>
      <c r="AC65" s="293">
        <v>40</v>
      </c>
      <c r="AD65" s="294">
        <f>SUM(B65:AB65)</f>
        <v>312</v>
      </c>
      <c r="AE65" s="295">
        <f>AD65*AC65</f>
        <v>12480</v>
      </c>
      <c r="AF65" s="296"/>
      <c r="AG65" s="296"/>
      <c r="AH65" s="296"/>
      <c r="AI65" s="297"/>
      <c r="AM65" s="349">
        <f>B65*$AC65</f>
        <v>1040</v>
      </c>
      <c r="AN65" s="349"/>
      <c r="AO65" s="349">
        <f t="shared" ref="AO65:AO77" si="79">D65*$AC65</f>
        <v>1040</v>
      </c>
      <c r="AP65" s="349"/>
      <c r="AQ65" s="349">
        <f t="shared" ref="AQ65:AQ79" si="80">F65*$AC65</f>
        <v>1040</v>
      </c>
      <c r="AR65" s="349"/>
      <c r="AS65" s="298"/>
      <c r="AT65" s="349">
        <f>I65*$AC65</f>
        <v>1040</v>
      </c>
      <c r="AU65" s="349"/>
      <c r="AV65" s="349">
        <f t="shared" ref="AV65:AV79" si="81">K65*$AC65</f>
        <v>1040</v>
      </c>
      <c r="AW65" s="349"/>
      <c r="AX65" s="349">
        <f t="shared" ref="AX65:AX79" si="82">M65*$AC65</f>
        <v>1040</v>
      </c>
      <c r="AY65" s="349"/>
      <c r="AZ65" s="298"/>
      <c r="BA65" s="349">
        <f>P65*$AC65</f>
        <v>1040</v>
      </c>
      <c r="BB65" s="349"/>
      <c r="BC65" s="349">
        <f t="shared" ref="BC65:BC79" si="83">R65*$AC65</f>
        <v>1040</v>
      </c>
      <c r="BD65" s="349"/>
      <c r="BE65" s="349">
        <f t="shared" ref="BE65:BE79" si="84">T65*$AC65</f>
        <v>1040</v>
      </c>
      <c r="BF65" s="349"/>
      <c r="BG65" s="298"/>
      <c r="BH65" s="349">
        <f>W65*$AC65</f>
        <v>1040</v>
      </c>
      <c r="BI65" s="349"/>
      <c r="BJ65" s="349">
        <f t="shared" ref="BJ65:BJ79" si="85">Y65*$AC65</f>
        <v>1040</v>
      </c>
      <c r="BK65" s="349"/>
      <c r="BL65" s="349">
        <f t="shared" ref="BL65:BL79" si="86">AA65*$AC65</f>
        <v>1040</v>
      </c>
      <c r="BM65" s="349"/>
    </row>
    <row r="66" spans="1:65" x14ac:dyDescent="0.3">
      <c r="A66" s="291" t="s">
        <v>341</v>
      </c>
      <c r="B66" s="350">
        <v>27</v>
      </c>
      <c r="C66" s="350"/>
      <c r="D66" s="350">
        <v>27</v>
      </c>
      <c r="E66" s="350"/>
      <c r="F66" s="350">
        <v>27</v>
      </c>
      <c r="G66" s="350"/>
      <c r="H66" s="292"/>
      <c r="I66" s="350">
        <v>27</v>
      </c>
      <c r="J66" s="350"/>
      <c r="K66" s="350">
        <v>27</v>
      </c>
      <c r="L66" s="350"/>
      <c r="M66" s="350">
        <v>27</v>
      </c>
      <c r="N66" s="350"/>
      <c r="O66" s="292"/>
      <c r="P66" s="350">
        <v>27</v>
      </c>
      <c r="Q66" s="350"/>
      <c r="R66" s="350">
        <v>27</v>
      </c>
      <c r="S66" s="350"/>
      <c r="T66" s="350">
        <v>27</v>
      </c>
      <c r="U66" s="350"/>
      <c r="V66" s="292"/>
      <c r="W66" s="350">
        <v>27</v>
      </c>
      <c r="X66" s="350"/>
      <c r="Y66" s="350">
        <v>27</v>
      </c>
      <c r="Z66" s="350"/>
      <c r="AA66" s="350">
        <v>27</v>
      </c>
      <c r="AB66" s="353"/>
      <c r="AC66" s="293">
        <v>45</v>
      </c>
      <c r="AD66" s="299">
        <f t="shared" ref="AD66:AD79" si="87">SUM(B66:AB66)</f>
        <v>324</v>
      </c>
      <c r="AE66" s="300">
        <f t="shared" ref="AE66:AE79" si="88">AD66*AC66</f>
        <v>14580</v>
      </c>
      <c r="AF66" s="301"/>
      <c r="AG66" s="301"/>
      <c r="AH66" s="301"/>
      <c r="AI66" s="302"/>
      <c r="AM66" s="349">
        <f t="shared" ref="AM66:AM79" si="89">B66*$AC66</f>
        <v>1215</v>
      </c>
      <c r="AN66" s="349"/>
      <c r="AO66" s="349">
        <f t="shared" si="79"/>
        <v>1215</v>
      </c>
      <c r="AP66" s="349"/>
      <c r="AQ66" s="349">
        <f t="shared" si="80"/>
        <v>1215</v>
      </c>
      <c r="AR66" s="349"/>
      <c r="AS66" s="298"/>
      <c r="AT66" s="349">
        <f t="shared" ref="AT66:AT79" si="90">I66*$AC66</f>
        <v>1215</v>
      </c>
      <c r="AU66" s="349"/>
      <c r="AV66" s="349">
        <f t="shared" si="81"/>
        <v>1215</v>
      </c>
      <c r="AW66" s="349"/>
      <c r="AX66" s="349">
        <f t="shared" si="82"/>
        <v>1215</v>
      </c>
      <c r="AY66" s="349"/>
      <c r="AZ66" s="298"/>
      <c r="BA66" s="349">
        <f t="shared" ref="BA66:BA79" si="91">P66*$AC66</f>
        <v>1215</v>
      </c>
      <c r="BB66" s="349"/>
      <c r="BC66" s="349">
        <f t="shared" si="83"/>
        <v>1215</v>
      </c>
      <c r="BD66" s="349"/>
      <c r="BE66" s="349">
        <f t="shared" si="84"/>
        <v>1215</v>
      </c>
      <c r="BF66" s="349"/>
      <c r="BG66" s="298"/>
      <c r="BH66" s="349">
        <f t="shared" ref="BH66:BH79" si="92">W66*$AC66</f>
        <v>1215</v>
      </c>
      <c r="BI66" s="349"/>
      <c r="BJ66" s="349">
        <f t="shared" si="85"/>
        <v>1215</v>
      </c>
      <c r="BK66" s="349"/>
      <c r="BL66" s="349">
        <f t="shared" si="86"/>
        <v>1215</v>
      </c>
      <c r="BM66" s="349"/>
    </row>
    <row r="67" spans="1:65" x14ac:dyDescent="0.3">
      <c r="A67" s="291" t="s">
        <v>342</v>
      </c>
      <c r="B67" s="350">
        <v>28</v>
      </c>
      <c r="C67" s="350"/>
      <c r="D67" s="350">
        <v>28</v>
      </c>
      <c r="E67" s="350"/>
      <c r="F67" s="350">
        <v>28</v>
      </c>
      <c r="G67" s="350"/>
      <c r="H67" s="292"/>
      <c r="I67" s="350">
        <v>28</v>
      </c>
      <c r="J67" s="350"/>
      <c r="K67" s="350">
        <v>28</v>
      </c>
      <c r="L67" s="350"/>
      <c r="M67" s="350">
        <v>28</v>
      </c>
      <c r="N67" s="350"/>
      <c r="O67" s="292"/>
      <c r="P67" s="350">
        <v>28</v>
      </c>
      <c r="Q67" s="350"/>
      <c r="R67" s="350">
        <v>28</v>
      </c>
      <c r="S67" s="350"/>
      <c r="T67" s="350">
        <v>28</v>
      </c>
      <c r="U67" s="350"/>
      <c r="V67" s="292"/>
      <c r="W67" s="350">
        <v>28</v>
      </c>
      <c r="X67" s="350"/>
      <c r="Y67" s="350">
        <v>28</v>
      </c>
      <c r="Z67" s="350"/>
      <c r="AA67" s="350">
        <v>28</v>
      </c>
      <c r="AB67" s="353"/>
      <c r="AC67" s="293">
        <v>45</v>
      </c>
      <c r="AD67" s="299">
        <f t="shared" si="87"/>
        <v>336</v>
      </c>
      <c r="AE67" s="300">
        <f t="shared" si="88"/>
        <v>15120</v>
      </c>
      <c r="AF67" s="301"/>
      <c r="AG67" s="301"/>
      <c r="AH67" s="301"/>
      <c r="AI67" s="302"/>
      <c r="AM67" s="349">
        <f t="shared" si="89"/>
        <v>1260</v>
      </c>
      <c r="AN67" s="349"/>
      <c r="AO67" s="349">
        <f t="shared" si="79"/>
        <v>1260</v>
      </c>
      <c r="AP67" s="349"/>
      <c r="AQ67" s="349">
        <f t="shared" si="80"/>
        <v>1260</v>
      </c>
      <c r="AR67" s="349"/>
      <c r="AS67" s="298"/>
      <c r="AT67" s="349">
        <f t="shared" si="90"/>
        <v>1260</v>
      </c>
      <c r="AU67" s="349"/>
      <c r="AV67" s="349">
        <f t="shared" si="81"/>
        <v>1260</v>
      </c>
      <c r="AW67" s="349"/>
      <c r="AX67" s="349">
        <f t="shared" si="82"/>
        <v>1260</v>
      </c>
      <c r="AY67" s="349"/>
      <c r="AZ67" s="298"/>
      <c r="BA67" s="349">
        <f t="shared" si="91"/>
        <v>1260</v>
      </c>
      <c r="BB67" s="349"/>
      <c r="BC67" s="349">
        <f t="shared" si="83"/>
        <v>1260</v>
      </c>
      <c r="BD67" s="349"/>
      <c r="BE67" s="349">
        <f t="shared" si="84"/>
        <v>1260</v>
      </c>
      <c r="BF67" s="349"/>
      <c r="BG67" s="298"/>
      <c r="BH67" s="349">
        <f t="shared" si="92"/>
        <v>1260</v>
      </c>
      <c r="BI67" s="349"/>
      <c r="BJ67" s="349">
        <f t="shared" si="85"/>
        <v>1260</v>
      </c>
      <c r="BK67" s="349"/>
      <c r="BL67" s="349">
        <f t="shared" si="86"/>
        <v>1260</v>
      </c>
      <c r="BM67" s="349"/>
    </row>
    <row r="68" spans="1:65" x14ac:dyDescent="0.3">
      <c r="A68" s="291" t="s">
        <v>343</v>
      </c>
      <c r="B68" s="350">
        <v>29</v>
      </c>
      <c r="C68" s="350"/>
      <c r="D68" s="350">
        <v>29</v>
      </c>
      <c r="E68" s="350"/>
      <c r="F68" s="350">
        <v>29</v>
      </c>
      <c r="G68" s="350"/>
      <c r="H68" s="292"/>
      <c r="I68" s="350">
        <v>29</v>
      </c>
      <c r="J68" s="350"/>
      <c r="K68" s="350">
        <v>29</v>
      </c>
      <c r="L68" s="350"/>
      <c r="M68" s="350">
        <v>29</v>
      </c>
      <c r="N68" s="350"/>
      <c r="O68" s="292"/>
      <c r="P68" s="350">
        <v>29</v>
      </c>
      <c r="Q68" s="350"/>
      <c r="R68" s="350">
        <v>29</v>
      </c>
      <c r="S68" s="350"/>
      <c r="T68" s="350">
        <v>29</v>
      </c>
      <c r="U68" s="350"/>
      <c r="V68" s="292"/>
      <c r="W68" s="350">
        <v>29</v>
      </c>
      <c r="X68" s="350"/>
      <c r="Y68" s="350">
        <v>29</v>
      </c>
      <c r="Z68" s="350"/>
      <c r="AA68" s="350">
        <v>29</v>
      </c>
      <c r="AB68" s="353"/>
      <c r="AC68" s="293">
        <v>55</v>
      </c>
      <c r="AD68" s="299">
        <f t="shared" si="87"/>
        <v>348</v>
      </c>
      <c r="AE68" s="300">
        <f t="shared" si="88"/>
        <v>19140</v>
      </c>
      <c r="AF68" s="301"/>
      <c r="AG68" s="301"/>
      <c r="AH68" s="301"/>
      <c r="AI68" s="302"/>
      <c r="AM68" s="349">
        <f t="shared" si="89"/>
        <v>1595</v>
      </c>
      <c r="AN68" s="349"/>
      <c r="AO68" s="349">
        <f t="shared" si="79"/>
        <v>1595</v>
      </c>
      <c r="AP68" s="349"/>
      <c r="AQ68" s="349">
        <f t="shared" si="80"/>
        <v>1595</v>
      </c>
      <c r="AR68" s="349"/>
      <c r="AS68" s="298"/>
      <c r="AT68" s="349">
        <f t="shared" si="90"/>
        <v>1595</v>
      </c>
      <c r="AU68" s="349"/>
      <c r="AV68" s="349">
        <f t="shared" si="81"/>
        <v>1595</v>
      </c>
      <c r="AW68" s="349"/>
      <c r="AX68" s="349">
        <f t="shared" si="82"/>
        <v>1595</v>
      </c>
      <c r="AY68" s="349"/>
      <c r="AZ68" s="298"/>
      <c r="BA68" s="349">
        <f t="shared" si="91"/>
        <v>1595</v>
      </c>
      <c r="BB68" s="349"/>
      <c r="BC68" s="349">
        <f t="shared" si="83"/>
        <v>1595</v>
      </c>
      <c r="BD68" s="349"/>
      <c r="BE68" s="349">
        <f t="shared" si="84"/>
        <v>1595</v>
      </c>
      <c r="BF68" s="349"/>
      <c r="BG68" s="298"/>
      <c r="BH68" s="349">
        <f t="shared" si="92"/>
        <v>1595</v>
      </c>
      <c r="BI68" s="349"/>
      <c r="BJ68" s="349">
        <f t="shared" si="85"/>
        <v>1595</v>
      </c>
      <c r="BK68" s="349"/>
      <c r="BL68" s="349">
        <f t="shared" si="86"/>
        <v>1595</v>
      </c>
      <c r="BM68" s="349"/>
    </row>
    <row r="69" spans="1:65" x14ac:dyDescent="0.3">
      <c r="A69" s="291" t="s">
        <v>344</v>
      </c>
      <c r="B69" s="350">
        <v>20</v>
      </c>
      <c r="C69" s="350"/>
      <c r="D69" s="350">
        <v>20</v>
      </c>
      <c r="E69" s="350"/>
      <c r="F69" s="350">
        <v>20</v>
      </c>
      <c r="G69" s="350"/>
      <c r="H69" s="292"/>
      <c r="I69" s="350">
        <v>20</v>
      </c>
      <c r="J69" s="350"/>
      <c r="K69" s="350">
        <v>20</v>
      </c>
      <c r="L69" s="350"/>
      <c r="M69" s="350">
        <v>20</v>
      </c>
      <c r="N69" s="350"/>
      <c r="O69" s="292"/>
      <c r="P69" s="350">
        <v>20</v>
      </c>
      <c r="Q69" s="350"/>
      <c r="R69" s="350">
        <v>20</v>
      </c>
      <c r="S69" s="350"/>
      <c r="T69" s="350">
        <v>20</v>
      </c>
      <c r="U69" s="350"/>
      <c r="V69" s="292"/>
      <c r="W69" s="350">
        <v>20</v>
      </c>
      <c r="X69" s="350"/>
      <c r="Y69" s="350">
        <v>18</v>
      </c>
      <c r="Z69" s="350"/>
      <c r="AA69" s="350">
        <v>19</v>
      </c>
      <c r="AB69" s="353"/>
      <c r="AC69" s="293">
        <v>55</v>
      </c>
      <c r="AD69" s="299">
        <f t="shared" si="87"/>
        <v>237</v>
      </c>
      <c r="AE69" s="300">
        <f t="shared" si="88"/>
        <v>13035</v>
      </c>
      <c r="AF69" s="301"/>
      <c r="AG69" s="301"/>
      <c r="AH69" s="301"/>
      <c r="AI69" s="302"/>
      <c r="AM69" s="349">
        <f t="shared" si="89"/>
        <v>1100</v>
      </c>
      <c r="AN69" s="349"/>
      <c r="AO69" s="349">
        <f t="shared" si="79"/>
        <v>1100</v>
      </c>
      <c r="AP69" s="349"/>
      <c r="AQ69" s="349">
        <f t="shared" si="80"/>
        <v>1100</v>
      </c>
      <c r="AR69" s="349"/>
      <c r="AS69" s="298"/>
      <c r="AT69" s="349">
        <f t="shared" si="90"/>
        <v>1100</v>
      </c>
      <c r="AU69" s="349"/>
      <c r="AV69" s="349">
        <f t="shared" si="81"/>
        <v>1100</v>
      </c>
      <c r="AW69" s="349"/>
      <c r="AX69" s="349">
        <f t="shared" si="82"/>
        <v>1100</v>
      </c>
      <c r="AY69" s="349"/>
      <c r="AZ69" s="298"/>
      <c r="BA69" s="349">
        <f t="shared" si="91"/>
        <v>1100</v>
      </c>
      <c r="BB69" s="349"/>
      <c r="BC69" s="349">
        <f t="shared" si="83"/>
        <v>1100</v>
      </c>
      <c r="BD69" s="349"/>
      <c r="BE69" s="349">
        <f t="shared" si="84"/>
        <v>1100</v>
      </c>
      <c r="BF69" s="349"/>
      <c r="BG69" s="298"/>
      <c r="BH69" s="349">
        <f t="shared" si="92"/>
        <v>1100</v>
      </c>
      <c r="BI69" s="349"/>
      <c r="BJ69" s="349">
        <f t="shared" si="85"/>
        <v>990</v>
      </c>
      <c r="BK69" s="349"/>
      <c r="BL69" s="349">
        <f t="shared" si="86"/>
        <v>1045</v>
      </c>
      <c r="BM69" s="349"/>
    </row>
    <row r="70" spans="1:65" x14ac:dyDescent="0.3">
      <c r="A70" s="291" t="s">
        <v>345</v>
      </c>
      <c r="B70" s="350">
        <v>20</v>
      </c>
      <c r="C70" s="350"/>
      <c r="D70" s="350">
        <v>20</v>
      </c>
      <c r="E70" s="350"/>
      <c r="F70" s="350">
        <v>20</v>
      </c>
      <c r="G70" s="350"/>
      <c r="H70" s="292"/>
      <c r="I70" s="350">
        <v>20</v>
      </c>
      <c r="J70" s="350"/>
      <c r="K70" s="350">
        <v>20</v>
      </c>
      <c r="L70" s="350"/>
      <c r="M70" s="350">
        <v>20</v>
      </c>
      <c r="N70" s="350"/>
      <c r="O70" s="292"/>
      <c r="P70" s="350">
        <v>20</v>
      </c>
      <c r="Q70" s="350"/>
      <c r="R70" s="350">
        <v>20</v>
      </c>
      <c r="S70" s="350"/>
      <c r="T70" s="350">
        <v>20</v>
      </c>
      <c r="U70" s="350"/>
      <c r="V70" s="292"/>
      <c r="W70" s="350">
        <v>20</v>
      </c>
      <c r="X70" s="350"/>
      <c r="Y70" s="350">
        <v>19</v>
      </c>
      <c r="Z70" s="350"/>
      <c r="AA70" s="350">
        <v>20</v>
      </c>
      <c r="AB70" s="353"/>
      <c r="AC70" s="293">
        <v>60</v>
      </c>
      <c r="AD70" s="299">
        <f t="shared" si="87"/>
        <v>239</v>
      </c>
      <c r="AE70" s="300">
        <f t="shared" si="88"/>
        <v>14340</v>
      </c>
      <c r="AF70" s="301"/>
      <c r="AG70" s="301"/>
      <c r="AH70" s="301"/>
      <c r="AI70" s="302"/>
      <c r="AM70" s="349">
        <f t="shared" si="89"/>
        <v>1200</v>
      </c>
      <c r="AN70" s="349"/>
      <c r="AO70" s="349">
        <f t="shared" si="79"/>
        <v>1200</v>
      </c>
      <c r="AP70" s="349"/>
      <c r="AQ70" s="349">
        <f t="shared" si="80"/>
        <v>1200</v>
      </c>
      <c r="AR70" s="349"/>
      <c r="AS70" s="298"/>
      <c r="AT70" s="349">
        <f t="shared" si="90"/>
        <v>1200</v>
      </c>
      <c r="AU70" s="349"/>
      <c r="AV70" s="349">
        <f t="shared" si="81"/>
        <v>1200</v>
      </c>
      <c r="AW70" s="349"/>
      <c r="AX70" s="349">
        <f t="shared" si="82"/>
        <v>1200</v>
      </c>
      <c r="AY70" s="349"/>
      <c r="AZ70" s="298"/>
      <c r="BA70" s="349">
        <f t="shared" si="91"/>
        <v>1200</v>
      </c>
      <c r="BB70" s="349"/>
      <c r="BC70" s="349">
        <f t="shared" si="83"/>
        <v>1200</v>
      </c>
      <c r="BD70" s="349"/>
      <c r="BE70" s="349">
        <f t="shared" si="84"/>
        <v>1200</v>
      </c>
      <c r="BF70" s="349"/>
      <c r="BG70" s="298"/>
      <c r="BH70" s="349">
        <f t="shared" si="92"/>
        <v>1200</v>
      </c>
      <c r="BI70" s="349"/>
      <c r="BJ70" s="349">
        <f t="shared" si="85"/>
        <v>1140</v>
      </c>
      <c r="BK70" s="349"/>
      <c r="BL70" s="349">
        <f t="shared" si="86"/>
        <v>1200</v>
      </c>
      <c r="BM70" s="349"/>
    </row>
    <row r="71" spans="1:65" x14ac:dyDescent="0.3">
      <c r="A71" s="291" t="s">
        <v>346</v>
      </c>
      <c r="B71" s="350">
        <v>20</v>
      </c>
      <c r="C71" s="350"/>
      <c r="D71" s="350">
        <v>20</v>
      </c>
      <c r="E71" s="350"/>
      <c r="F71" s="350">
        <v>20</v>
      </c>
      <c r="G71" s="350"/>
      <c r="H71" s="292"/>
      <c r="I71" s="350">
        <v>20</v>
      </c>
      <c r="J71" s="350"/>
      <c r="K71" s="350">
        <v>20</v>
      </c>
      <c r="L71" s="350"/>
      <c r="M71" s="350">
        <v>21</v>
      </c>
      <c r="N71" s="350"/>
      <c r="O71" s="292"/>
      <c r="P71" s="350">
        <v>20</v>
      </c>
      <c r="Q71" s="350"/>
      <c r="R71" s="350">
        <v>20</v>
      </c>
      <c r="S71" s="350"/>
      <c r="T71" s="350">
        <v>21</v>
      </c>
      <c r="U71" s="350"/>
      <c r="V71" s="292"/>
      <c r="W71" s="350">
        <v>20</v>
      </c>
      <c r="X71" s="350"/>
      <c r="Y71" s="350">
        <v>20</v>
      </c>
      <c r="Z71" s="350"/>
      <c r="AA71" s="350">
        <v>21</v>
      </c>
      <c r="AB71" s="353"/>
      <c r="AC71" s="293">
        <v>55</v>
      </c>
      <c r="AD71" s="299">
        <f t="shared" si="87"/>
        <v>243</v>
      </c>
      <c r="AE71" s="300">
        <f t="shared" si="88"/>
        <v>13365</v>
      </c>
      <c r="AF71" s="301"/>
      <c r="AG71" s="301"/>
      <c r="AH71" s="301"/>
      <c r="AI71" s="302"/>
      <c r="AM71" s="349">
        <f t="shared" si="89"/>
        <v>1100</v>
      </c>
      <c r="AN71" s="349"/>
      <c r="AO71" s="349">
        <f t="shared" si="79"/>
        <v>1100</v>
      </c>
      <c r="AP71" s="349"/>
      <c r="AQ71" s="349">
        <f t="shared" si="80"/>
        <v>1100</v>
      </c>
      <c r="AR71" s="349"/>
      <c r="AS71" s="298"/>
      <c r="AT71" s="349">
        <f t="shared" si="90"/>
        <v>1100</v>
      </c>
      <c r="AU71" s="349"/>
      <c r="AV71" s="349">
        <f t="shared" si="81"/>
        <v>1100</v>
      </c>
      <c r="AW71" s="349"/>
      <c r="AX71" s="349">
        <f t="shared" si="82"/>
        <v>1155</v>
      </c>
      <c r="AY71" s="349"/>
      <c r="AZ71" s="298"/>
      <c r="BA71" s="349">
        <f t="shared" si="91"/>
        <v>1100</v>
      </c>
      <c r="BB71" s="349"/>
      <c r="BC71" s="349">
        <f t="shared" si="83"/>
        <v>1100</v>
      </c>
      <c r="BD71" s="349"/>
      <c r="BE71" s="349">
        <f t="shared" si="84"/>
        <v>1155</v>
      </c>
      <c r="BF71" s="349"/>
      <c r="BG71" s="298"/>
      <c r="BH71" s="349">
        <f t="shared" si="92"/>
        <v>1100</v>
      </c>
      <c r="BI71" s="349"/>
      <c r="BJ71" s="349">
        <f t="shared" si="85"/>
        <v>1100</v>
      </c>
      <c r="BK71" s="349"/>
      <c r="BL71" s="349">
        <f t="shared" si="86"/>
        <v>1155</v>
      </c>
      <c r="BM71" s="349"/>
    </row>
    <row r="72" spans="1:65" x14ac:dyDescent="0.3">
      <c r="A72" s="291" t="s">
        <v>347</v>
      </c>
      <c r="B72" s="350">
        <v>21</v>
      </c>
      <c r="C72" s="350"/>
      <c r="D72" s="350">
        <v>21</v>
      </c>
      <c r="E72" s="350"/>
      <c r="F72" s="350">
        <v>21</v>
      </c>
      <c r="G72" s="350"/>
      <c r="H72" s="292"/>
      <c r="I72" s="350">
        <v>21</v>
      </c>
      <c r="J72" s="350"/>
      <c r="K72" s="350">
        <v>21</v>
      </c>
      <c r="L72" s="350"/>
      <c r="M72" s="350">
        <v>20</v>
      </c>
      <c r="N72" s="350"/>
      <c r="O72" s="292"/>
      <c r="P72" s="350">
        <v>21</v>
      </c>
      <c r="Q72" s="350"/>
      <c r="R72" s="350">
        <v>21</v>
      </c>
      <c r="S72" s="350"/>
      <c r="T72" s="350">
        <v>20</v>
      </c>
      <c r="U72" s="350"/>
      <c r="V72" s="292"/>
      <c r="W72" s="350">
        <v>21</v>
      </c>
      <c r="X72" s="350"/>
      <c r="Y72" s="350">
        <v>21</v>
      </c>
      <c r="Z72" s="350"/>
      <c r="AA72" s="350">
        <v>20</v>
      </c>
      <c r="AB72" s="353"/>
      <c r="AC72" s="293">
        <v>65</v>
      </c>
      <c r="AD72" s="299">
        <f t="shared" si="87"/>
        <v>249</v>
      </c>
      <c r="AE72" s="300">
        <f t="shared" si="88"/>
        <v>16185</v>
      </c>
      <c r="AF72" s="301"/>
      <c r="AG72" s="301"/>
      <c r="AH72" s="301"/>
      <c r="AI72" s="302"/>
      <c r="AM72" s="349">
        <f t="shared" si="89"/>
        <v>1365</v>
      </c>
      <c r="AN72" s="349"/>
      <c r="AO72" s="349">
        <f t="shared" si="79"/>
        <v>1365</v>
      </c>
      <c r="AP72" s="349"/>
      <c r="AQ72" s="349">
        <f t="shared" si="80"/>
        <v>1365</v>
      </c>
      <c r="AR72" s="349"/>
      <c r="AS72" s="298"/>
      <c r="AT72" s="349">
        <f t="shared" si="90"/>
        <v>1365</v>
      </c>
      <c r="AU72" s="349"/>
      <c r="AV72" s="349">
        <f t="shared" si="81"/>
        <v>1365</v>
      </c>
      <c r="AW72" s="349"/>
      <c r="AX72" s="349">
        <f t="shared" si="82"/>
        <v>1300</v>
      </c>
      <c r="AY72" s="349"/>
      <c r="AZ72" s="298"/>
      <c r="BA72" s="349">
        <f t="shared" si="91"/>
        <v>1365</v>
      </c>
      <c r="BB72" s="349"/>
      <c r="BC72" s="349">
        <f t="shared" si="83"/>
        <v>1365</v>
      </c>
      <c r="BD72" s="349"/>
      <c r="BE72" s="349">
        <f t="shared" si="84"/>
        <v>1300</v>
      </c>
      <c r="BF72" s="349"/>
      <c r="BG72" s="298"/>
      <c r="BH72" s="349">
        <f t="shared" si="92"/>
        <v>1365</v>
      </c>
      <c r="BI72" s="349"/>
      <c r="BJ72" s="349">
        <f t="shared" si="85"/>
        <v>1365</v>
      </c>
      <c r="BK72" s="349"/>
      <c r="BL72" s="349">
        <f t="shared" si="86"/>
        <v>1300</v>
      </c>
      <c r="BM72" s="349"/>
    </row>
    <row r="73" spans="1:65" x14ac:dyDescent="0.3">
      <c r="A73" s="291" t="s">
        <v>348</v>
      </c>
      <c r="B73" s="350">
        <v>20</v>
      </c>
      <c r="C73" s="350"/>
      <c r="D73" s="350">
        <v>20</v>
      </c>
      <c r="E73" s="350"/>
      <c r="F73" s="350">
        <v>20</v>
      </c>
      <c r="G73" s="350"/>
      <c r="H73" s="292"/>
      <c r="I73" s="350">
        <v>20</v>
      </c>
      <c r="J73" s="350"/>
      <c r="K73" s="350">
        <v>20</v>
      </c>
      <c r="L73" s="350"/>
      <c r="M73" s="350">
        <v>20</v>
      </c>
      <c r="N73" s="350"/>
      <c r="O73" s="292"/>
      <c r="P73" s="350">
        <v>20</v>
      </c>
      <c r="Q73" s="350"/>
      <c r="R73" s="350">
        <v>20</v>
      </c>
      <c r="S73" s="350"/>
      <c r="T73" s="350">
        <v>20</v>
      </c>
      <c r="U73" s="350"/>
      <c r="V73" s="292"/>
      <c r="W73" s="350">
        <v>20</v>
      </c>
      <c r="X73" s="350"/>
      <c r="Y73" s="350">
        <v>22</v>
      </c>
      <c r="Z73" s="350"/>
      <c r="AA73" s="350">
        <v>20</v>
      </c>
      <c r="AB73" s="353"/>
      <c r="AC73" s="293">
        <v>70</v>
      </c>
      <c r="AD73" s="299">
        <f t="shared" si="87"/>
        <v>242</v>
      </c>
      <c r="AE73" s="300">
        <f t="shared" si="88"/>
        <v>16940</v>
      </c>
      <c r="AF73" s="301"/>
      <c r="AG73" s="301"/>
      <c r="AH73" s="301"/>
      <c r="AI73" s="302"/>
      <c r="AM73" s="349">
        <f t="shared" si="89"/>
        <v>1400</v>
      </c>
      <c r="AN73" s="349"/>
      <c r="AO73" s="349">
        <f t="shared" si="79"/>
        <v>1400</v>
      </c>
      <c r="AP73" s="349"/>
      <c r="AQ73" s="349">
        <f t="shared" si="80"/>
        <v>1400</v>
      </c>
      <c r="AR73" s="349"/>
      <c r="AS73" s="298"/>
      <c r="AT73" s="349">
        <f t="shared" si="90"/>
        <v>1400</v>
      </c>
      <c r="AU73" s="349"/>
      <c r="AV73" s="349">
        <f t="shared" si="81"/>
        <v>1400</v>
      </c>
      <c r="AW73" s="349"/>
      <c r="AX73" s="349">
        <f t="shared" si="82"/>
        <v>1400</v>
      </c>
      <c r="AY73" s="349"/>
      <c r="AZ73" s="298"/>
      <c r="BA73" s="349">
        <f t="shared" si="91"/>
        <v>1400</v>
      </c>
      <c r="BB73" s="349"/>
      <c r="BC73" s="349">
        <f t="shared" si="83"/>
        <v>1400</v>
      </c>
      <c r="BD73" s="349"/>
      <c r="BE73" s="349">
        <f t="shared" si="84"/>
        <v>1400</v>
      </c>
      <c r="BF73" s="349"/>
      <c r="BG73" s="298"/>
      <c r="BH73" s="349">
        <f t="shared" si="92"/>
        <v>1400</v>
      </c>
      <c r="BI73" s="349"/>
      <c r="BJ73" s="349">
        <f t="shared" si="85"/>
        <v>1540</v>
      </c>
      <c r="BK73" s="349"/>
      <c r="BL73" s="349">
        <f t="shared" si="86"/>
        <v>1400</v>
      </c>
      <c r="BM73" s="349"/>
    </row>
    <row r="74" spans="1:65" x14ac:dyDescent="0.3">
      <c r="A74" s="291" t="s">
        <v>349</v>
      </c>
      <c r="B74" s="350">
        <v>20</v>
      </c>
      <c r="C74" s="350"/>
      <c r="D74" s="350">
        <v>20</v>
      </c>
      <c r="E74" s="350"/>
      <c r="F74" s="350">
        <v>20</v>
      </c>
      <c r="G74" s="350"/>
      <c r="H74" s="292"/>
      <c r="I74" s="350">
        <v>20</v>
      </c>
      <c r="J74" s="350"/>
      <c r="K74" s="350">
        <v>20</v>
      </c>
      <c r="L74" s="350"/>
      <c r="M74" s="350">
        <v>19</v>
      </c>
      <c r="N74" s="350"/>
      <c r="O74" s="292"/>
      <c r="P74" s="350">
        <v>20</v>
      </c>
      <c r="Q74" s="350"/>
      <c r="R74" s="350">
        <v>20</v>
      </c>
      <c r="S74" s="350"/>
      <c r="T74" s="350">
        <v>19</v>
      </c>
      <c r="U74" s="350"/>
      <c r="V74" s="292"/>
      <c r="W74" s="350">
        <v>20</v>
      </c>
      <c r="X74" s="350"/>
      <c r="Y74" s="350">
        <v>23</v>
      </c>
      <c r="Z74" s="350"/>
      <c r="AA74" s="350">
        <v>19</v>
      </c>
      <c r="AB74" s="353"/>
      <c r="AC74" s="293">
        <v>70</v>
      </c>
      <c r="AD74" s="299">
        <f t="shared" si="87"/>
        <v>240</v>
      </c>
      <c r="AE74" s="300">
        <f t="shared" si="88"/>
        <v>16800</v>
      </c>
      <c r="AF74" s="301"/>
      <c r="AG74" s="301"/>
      <c r="AH74" s="301"/>
      <c r="AI74" s="302"/>
      <c r="AM74" s="349">
        <f t="shared" si="89"/>
        <v>1400</v>
      </c>
      <c r="AN74" s="349"/>
      <c r="AO74" s="349">
        <f t="shared" si="79"/>
        <v>1400</v>
      </c>
      <c r="AP74" s="349"/>
      <c r="AQ74" s="349">
        <f t="shared" si="80"/>
        <v>1400</v>
      </c>
      <c r="AR74" s="349"/>
      <c r="AS74" s="298"/>
      <c r="AT74" s="349">
        <f t="shared" si="90"/>
        <v>1400</v>
      </c>
      <c r="AU74" s="349"/>
      <c r="AV74" s="349">
        <f t="shared" si="81"/>
        <v>1400</v>
      </c>
      <c r="AW74" s="349"/>
      <c r="AX74" s="349">
        <f t="shared" si="82"/>
        <v>1330</v>
      </c>
      <c r="AY74" s="349"/>
      <c r="AZ74" s="298"/>
      <c r="BA74" s="349">
        <f t="shared" si="91"/>
        <v>1400</v>
      </c>
      <c r="BB74" s="349"/>
      <c r="BC74" s="349">
        <f t="shared" si="83"/>
        <v>1400</v>
      </c>
      <c r="BD74" s="349"/>
      <c r="BE74" s="349">
        <f t="shared" si="84"/>
        <v>1330</v>
      </c>
      <c r="BF74" s="349"/>
      <c r="BG74" s="298"/>
      <c r="BH74" s="349">
        <f t="shared" si="92"/>
        <v>1400</v>
      </c>
      <c r="BI74" s="349"/>
      <c r="BJ74" s="349">
        <f t="shared" si="85"/>
        <v>1610</v>
      </c>
      <c r="BK74" s="349"/>
      <c r="BL74" s="349">
        <f t="shared" si="86"/>
        <v>1330</v>
      </c>
      <c r="BM74" s="349"/>
    </row>
    <row r="75" spans="1:65" x14ac:dyDescent="0.3">
      <c r="A75" s="291" t="s">
        <v>350</v>
      </c>
      <c r="B75" s="350">
        <v>20</v>
      </c>
      <c r="C75" s="350"/>
      <c r="D75" s="350">
        <v>20</v>
      </c>
      <c r="E75" s="350"/>
      <c r="F75" s="350">
        <v>20</v>
      </c>
      <c r="G75" s="350"/>
      <c r="H75" s="292"/>
      <c r="I75" s="350">
        <v>20</v>
      </c>
      <c r="J75" s="350"/>
      <c r="K75" s="350">
        <v>20</v>
      </c>
      <c r="L75" s="350"/>
      <c r="M75" s="350">
        <v>20</v>
      </c>
      <c r="N75" s="350"/>
      <c r="O75" s="292"/>
      <c r="P75" s="350">
        <v>20</v>
      </c>
      <c r="Q75" s="350"/>
      <c r="R75" s="350">
        <v>20</v>
      </c>
      <c r="S75" s="350"/>
      <c r="T75" s="350">
        <v>20</v>
      </c>
      <c r="U75" s="350"/>
      <c r="V75" s="292"/>
      <c r="W75" s="350">
        <v>20</v>
      </c>
      <c r="X75" s="350"/>
      <c r="Y75" s="350">
        <v>19</v>
      </c>
      <c r="Z75" s="350"/>
      <c r="AA75" s="350">
        <v>20</v>
      </c>
      <c r="AB75" s="353"/>
      <c r="AC75" s="293">
        <v>85</v>
      </c>
      <c r="AD75" s="299">
        <f t="shared" si="87"/>
        <v>239</v>
      </c>
      <c r="AE75" s="300">
        <f t="shared" si="88"/>
        <v>20315</v>
      </c>
      <c r="AF75" s="301"/>
      <c r="AG75" s="301"/>
      <c r="AH75" s="301"/>
      <c r="AI75" s="302"/>
      <c r="AM75" s="349">
        <f t="shared" si="89"/>
        <v>1700</v>
      </c>
      <c r="AN75" s="349"/>
      <c r="AO75" s="349">
        <f t="shared" si="79"/>
        <v>1700</v>
      </c>
      <c r="AP75" s="349"/>
      <c r="AQ75" s="349">
        <f t="shared" si="80"/>
        <v>1700</v>
      </c>
      <c r="AR75" s="349"/>
      <c r="AS75" s="298"/>
      <c r="AT75" s="349">
        <f t="shared" si="90"/>
        <v>1700</v>
      </c>
      <c r="AU75" s="349"/>
      <c r="AV75" s="349">
        <f t="shared" si="81"/>
        <v>1700</v>
      </c>
      <c r="AW75" s="349"/>
      <c r="AX75" s="349">
        <f t="shared" si="82"/>
        <v>1700</v>
      </c>
      <c r="AY75" s="349"/>
      <c r="AZ75" s="298"/>
      <c r="BA75" s="349">
        <f t="shared" si="91"/>
        <v>1700</v>
      </c>
      <c r="BB75" s="349"/>
      <c r="BC75" s="349">
        <f t="shared" si="83"/>
        <v>1700</v>
      </c>
      <c r="BD75" s="349"/>
      <c r="BE75" s="349">
        <f t="shared" si="84"/>
        <v>1700</v>
      </c>
      <c r="BF75" s="349"/>
      <c r="BG75" s="298"/>
      <c r="BH75" s="349">
        <f t="shared" si="92"/>
        <v>1700</v>
      </c>
      <c r="BI75" s="349"/>
      <c r="BJ75" s="349">
        <f t="shared" si="85"/>
        <v>1615</v>
      </c>
      <c r="BK75" s="349"/>
      <c r="BL75" s="349">
        <f t="shared" si="86"/>
        <v>1700</v>
      </c>
      <c r="BM75" s="349"/>
    </row>
    <row r="76" spans="1:65" x14ac:dyDescent="0.3">
      <c r="A76" s="291" t="s">
        <v>351</v>
      </c>
      <c r="B76" s="350">
        <v>20</v>
      </c>
      <c r="C76" s="350"/>
      <c r="D76" s="350">
        <v>20</v>
      </c>
      <c r="E76" s="350"/>
      <c r="F76" s="350">
        <v>20</v>
      </c>
      <c r="G76" s="350"/>
      <c r="H76" s="292"/>
      <c r="I76" s="350">
        <v>20</v>
      </c>
      <c r="J76" s="350"/>
      <c r="K76" s="350">
        <v>20</v>
      </c>
      <c r="L76" s="350"/>
      <c r="M76" s="350">
        <v>21</v>
      </c>
      <c r="N76" s="350"/>
      <c r="O76" s="292"/>
      <c r="P76" s="350">
        <v>20</v>
      </c>
      <c r="Q76" s="350"/>
      <c r="R76" s="350">
        <v>20</v>
      </c>
      <c r="S76" s="350"/>
      <c r="T76" s="350">
        <v>21</v>
      </c>
      <c r="U76" s="350"/>
      <c r="V76" s="292"/>
      <c r="W76" s="350">
        <v>20</v>
      </c>
      <c r="X76" s="350"/>
      <c r="Y76" s="350">
        <v>20</v>
      </c>
      <c r="Z76" s="350"/>
      <c r="AA76" s="350">
        <v>21</v>
      </c>
      <c r="AB76" s="353"/>
      <c r="AC76" s="293">
        <v>85</v>
      </c>
      <c r="AD76" s="299">
        <f t="shared" si="87"/>
        <v>243</v>
      </c>
      <c r="AE76" s="300">
        <f t="shared" si="88"/>
        <v>20655</v>
      </c>
      <c r="AF76" s="301"/>
      <c r="AG76" s="301"/>
      <c r="AH76" s="301"/>
      <c r="AI76" s="302"/>
      <c r="AM76" s="349">
        <f t="shared" si="89"/>
        <v>1700</v>
      </c>
      <c r="AN76" s="349"/>
      <c r="AO76" s="349">
        <f t="shared" si="79"/>
        <v>1700</v>
      </c>
      <c r="AP76" s="349"/>
      <c r="AQ76" s="349">
        <f t="shared" si="80"/>
        <v>1700</v>
      </c>
      <c r="AR76" s="349"/>
      <c r="AS76" s="298"/>
      <c r="AT76" s="349">
        <f t="shared" si="90"/>
        <v>1700</v>
      </c>
      <c r="AU76" s="349"/>
      <c r="AV76" s="349">
        <f t="shared" si="81"/>
        <v>1700</v>
      </c>
      <c r="AW76" s="349"/>
      <c r="AX76" s="349">
        <f t="shared" si="82"/>
        <v>1785</v>
      </c>
      <c r="AY76" s="349"/>
      <c r="AZ76" s="298"/>
      <c r="BA76" s="349">
        <f t="shared" si="91"/>
        <v>1700</v>
      </c>
      <c r="BB76" s="349"/>
      <c r="BC76" s="349">
        <f t="shared" si="83"/>
        <v>1700</v>
      </c>
      <c r="BD76" s="349"/>
      <c r="BE76" s="349">
        <f t="shared" si="84"/>
        <v>1785</v>
      </c>
      <c r="BF76" s="349"/>
      <c r="BG76" s="298"/>
      <c r="BH76" s="349">
        <f t="shared" si="92"/>
        <v>1700</v>
      </c>
      <c r="BI76" s="349"/>
      <c r="BJ76" s="349">
        <f t="shared" si="85"/>
        <v>1700</v>
      </c>
      <c r="BK76" s="349"/>
      <c r="BL76" s="349">
        <f t="shared" si="86"/>
        <v>1785</v>
      </c>
      <c r="BM76" s="349"/>
    </row>
    <row r="77" spans="1:65" x14ac:dyDescent="0.3">
      <c r="A77" s="291" t="s">
        <v>352</v>
      </c>
      <c r="B77" s="350">
        <v>21</v>
      </c>
      <c r="C77" s="350"/>
      <c r="D77" s="350">
        <v>21</v>
      </c>
      <c r="E77" s="350"/>
      <c r="F77" s="350">
        <v>21</v>
      </c>
      <c r="G77" s="350"/>
      <c r="H77" s="292"/>
      <c r="I77" s="350">
        <v>21</v>
      </c>
      <c r="J77" s="350"/>
      <c r="K77" s="350">
        <v>21</v>
      </c>
      <c r="L77" s="350"/>
      <c r="M77" s="350">
        <v>20</v>
      </c>
      <c r="N77" s="350"/>
      <c r="O77" s="292"/>
      <c r="P77" s="350">
        <v>21</v>
      </c>
      <c r="Q77" s="350"/>
      <c r="R77" s="350">
        <v>21</v>
      </c>
      <c r="S77" s="350"/>
      <c r="T77" s="350">
        <v>20</v>
      </c>
      <c r="U77" s="350"/>
      <c r="V77" s="292"/>
      <c r="W77" s="350">
        <v>21</v>
      </c>
      <c r="X77" s="350"/>
      <c r="Y77" s="350">
        <v>21</v>
      </c>
      <c r="Z77" s="350"/>
      <c r="AA77" s="350">
        <v>20</v>
      </c>
      <c r="AB77" s="353"/>
      <c r="AC77" s="293">
        <v>90</v>
      </c>
      <c r="AD77" s="299">
        <f t="shared" si="87"/>
        <v>249</v>
      </c>
      <c r="AE77" s="300">
        <f t="shared" si="88"/>
        <v>22410</v>
      </c>
      <c r="AF77" s="301"/>
      <c r="AG77" s="301"/>
      <c r="AH77" s="301"/>
      <c r="AI77" s="302"/>
      <c r="AM77" s="349">
        <f t="shared" si="89"/>
        <v>1890</v>
      </c>
      <c r="AN77" s="349"/>
      <c r="AO77" s="349">
        <f t="shared" si="79"/>
        <v>1890</v>
      </c>
      <c r="AP77" s="349"/>
      <c r="AQ77" s="349">
        <f t="shared" si="80"/>
        <v>1890</v>
      </c>
      <c r="AR77" s="349"/>
      <c r="AS77" s="298"/>
      <c r="AT77" s="349">
        <f t="shared" si="90"/>
        <v>1890</v>
      </c>
      <c r="AU77" s="349"/>
      <c r="AV77" s="349">
        <f t="shared" si="81"/>
        <v>1890</v>
      </c>
      <c r="AW77" s="349"/>
      <c r="AX77" s="349">
        <f t="shared" si="82"/>
        <v>1800</v>
      </c>
      <c r="AY77" s="349"/>
      <c r="AZ77" s="298"/>
      <c r="BA77" s="349">
        <f t="shared" si="91"/>
        <v>1890</v>
      </c>
      <c r="BB77" s="349"/>
      <c r="BC77" s="349">
        <f t="shared" si="83"/>
        <v>1890</v>
      </c>
      <c r="BD77" s="349"/>
      <c r="BE77" s="349">
        <f t="shared" si="84"/>
        <v>1800</v>
      </c>
      <c r="BF77" s="349"/>
      <c r="BG77" s="298"/>
      <c r="BH77" s="349">
        <f t="shared" si="92"/>
        <v>1890</v>
      </c>
      <c r="BI77" s="349"/>
      <c r="BJ77" s="349">
        <f t="shared" si="85"/>
        <v>1890</v>
      </c>
      <c r="BK77" s="349"/>
      <c r="BL77" s="349">
        <f t="shared" si="86"/>
        <v>1800</v>
      </c>
      <c r="BM77" s="349"/>
    </row>
    <row r="78" spans="1:65" x14ac:dyDescent="0.3">
      <c r="A78" s="291" t="s">
        <v>353</v>
      </c>
      <c r="B78" s="350">
        <v>20</v>
      </c>
      <c r="C78" s="350"/>
      <c r="D78" s="350">
        <v>20</v>
      </c>
      <c r="E78" s="350"/>
      <c r="F78" s="350">
        <v>20</v>
      </c>
      <c r="G78" s="350"/>
      <c r="H78" s="292"/>
      <c r="I78" s="350">
        <v>20</v>
      </c>
      <c r="J78" s="350"/>
      <c r="K78" s="350">
        <v>20</v>
      </c>
      <c r="L78" s="350"/>
      <c r="M78" s="350">
        <v>20</v>
      </c>
      <c r="N78" s="350"/>
      <c r="O78" s="292"/>
      <c r="P78" s="350">
        <v>20</v>
      </c>
      <c r="Q78" s="350"/>
      <c r="R78" s="350">
        <v>20</v>
      </c>
      <c r="S78" s="350"/>
      <c r="T78" s="350">
        <v>20</v>
      </c>
      <c r="U78" s="350"/>
      <c r="V78" s="292"/>
      <c r="W78" s="350">
        <v>20</v>
      </c>
      <c r="X78" s="350"/>
      <c r="Y78" s="350">
        <v>22</v>
      </c>
      <c r="Z78" s="350"/>
      <c r="AA78" s="350">
        <v>20</v>
      </c>
      <c r="AB78" s="353"/>
      <c r="AC78" s="293">
        <v>125</v>
      </c>
      <c r="AD78" s="299">
        <f t="shared" si="87"/>
        <v>242</v>
      </c>
      <c r="AE78" s="300">
        <f t="shared" si="88"/>
        <v>30250</v>
      </c>
      <c r="AF78" s="301"/>
      <c r="AG78" s="301"/>
      <c r="AH78" s="301"/>
      <c r="AI78" s="302"/>
      <c r="AM78" s="349">
        <f t="shared" si="89"/>
        <v>2500</v>
      </c>
      <c r="AN78" s="349"/>
      <c r="AO78" s="349">
        <f t="shared" ref="AO78:AO81" si="93">D78*$AC78</f>
        <v>2500</v>
      </c>
      <c r="AP78" s="349"/>
      <c r="AQ78" s="349">
        <f t="shared" si="80"/>
        <v>2500</v>
      </c>
      <c r="AR78" s="349"/>
      <c r="AS78" s="298"/>
      <c r="AT78" s="349">
        <f t="shared" si="90"/>
        <v>2500</v>
      </c>
      <c r="AU78" s="349"/>
      <c r="AV78" s="349">
        <f t="shared" si="81"/>
        <v>2500</v>
      </c>
      <c r="AW78" s="349"/>
      <c r="AX78" s="349">
        <f t="shared" si="82"/>
        <v>2500</v>
      </c>
      <c r="AY78" s="349"/>
      <c r="AZ78" s="298"/>
      <c r="BA78" s="349">
        <f t="shared" si="91"/>
        <v>2500</v>
      </c>
      <c r="BB78" s="349"/>
      <c r="BC78" s="349">
        <f t="shared" si="83"/>
        <v>2500</v>
      </c>
      <c r="BD78" s="349"/>
      <c r="BE78" s="349">
        <f t="shared" si="84"/>
        <v>2500</v>
      </c>
      <c r="BF78" s="349"/>
      <c r="BG78" s="298"/>
      <c r="BH78" s="349">
        <f t="shared" si="92"/>
        <v>2500</v>
      </c>
      <c r="BI78" s="349"/>
      <c r="BJ78" s="349">
        <f t="shared" si="85"/>
        <v>2750</v>
      </c>
      <c r="BK78" s="349"/>
      <c r="BL78" s="349">
        <f t="shared" si="86"/>
        <v>2500</v>
      </c>
      <c r="BM78" s="349"/>
    </row>
    <row r="79" spans="1:65" x14ac:dyDescent="0.3">
      <c r="A79" s="291" t="s">
        <v>354</v>
      </c>
      <c r="B79" s="350">
        <v>20</v>
      </c>
      <c r="C79" s="350"/>
      <c r="D79" s="350">
        <v>20</v>
      </c>
      <c r="E79" s="350"/>
      <c r="F79" s="350">
        <v>20</v>
      </c>
      <c r="G79" s="350"/>
      <c r="H79" s="292"/>
      <c r="I79" s="350">
        <v>20</v>
      </c>
      <c r="J79" s="350"/>
      <c r="K79" s="350">
        <v>20</v>
      </c>
      <c r="L79" s="350"/>
      <c r="M79" s="350">
        <v>19</v>
      </c>
      <c r="N79" s="350"/>
      <c r="O79" s="292"/>
      <c r="P79" s="350">
        <v>20</v>
      </c>
      <c r="Q79" s="350"/>
      <c r="R79" s="350">
        <v>20</v>
      </c>
      <c r="S79" s="350"/>
      <c r="T79" s="350">
        <v>19</v>
      </c>
      <c r="U79" s="350"/>
      <c r="V79" s="292"/>
      <c r="W79" s="350">
        <v>20</v>
      </c>
      <c r="X79" s="350"/>
      <c r="Y79" s="350">
        <v>23</v>
      </c>
      <c r="Z79" s="350"/>
      <c r="AA79" s="350">
        <v>19</v>
      </c>
      <c r="AB79" s="353"/>
      <c r="AC79" s="293">
        <v>225</v>
      </c>
      <c r="AD79" s="299">
        <f t="shared" si="87"/>
        <v>240</v>
      </c>
      <c r="AE79" s="300">
        <f t="shared" si="88"/>
        <v>54000</v>
      </c>
      <c r="AF79" s="301"/>
      <c r="AG79" s="301"/>
      <c r="AH79" s="301"/>
      <c r="AI79" s="302"/>
      <c r="AM79" s="349">
        <f t="shared" si="89"/>
        <v>4500</v>
      </c>
      <c r="AN79" s="349"/>
      <c r="AO79" s="349">
        <f t="shared" si="93"/>
        <v>4500</v>
      </c>
      <c r="AP79" s="349"/>
      <c r="AQ79" s="349">
        <f t="shared" si="80"/>
        <v>4500</v>
      </c>
      <c r="AR79" s="349"/>
      <c r="AS79" s="298"/>
      <c r="AT79" s="349">
        <f t="shared" si="90"/>
        <v>4500</v>
      </c>
      <c r="AU79" s="349"/>
      <c r="AV79" s="349">
        <f t="shared" si="81"/>
        <v>4500</v>
      </c>
      <c r="AW79" s="349"/>
      <c r="AX79" s="349">
        <f t="shared" si="82"/>
        <v>4275</v>
      </c>
      <c r="AY79" s="349"/>
      <c r="AZ79" s="298"/>
      <c r="BA79" s="349">
        <f t="shared" si="91"/>
        <v>4500</v>
      </c>
      <c r="BB79" s="349"/>
      <c r="BC79" s="349">
        <f t="shared" si="83"/>
        <v>4500</v>
      </c>
      <c r="BD79" s="349"/>
      <c r="BE79" s="349">
        <f t="shared" si="84"/>
        <v>4275</v>
      </c>
      <c r="BF79" s="349"/>
      <c r="BG79" s="298"/>
      <c r="BH79" s="349">
        <f t="shared" si="92"/>
        <v>4500</v>
      </c>
      <c r="BI79" s="349"/>
      <c r="BJ79" s="349">
        <f t="shared" si="85"/>
        <v>5175</v>
      </c>
      <c r="BK79" s="349"/>
      <c r="BL79" s="349">
        <f t="shared" si="86"/>
        <v>4275</v>
      </c>
      <c r="BM79" s="349"/>
    </row>
    <row r="80" spans="1:65" x14ac:dyDescent="0.3">
      <c r="A80" s="291" t="s">
        <v>355</v>
      </c>
      <c r="B80" s="350">
        <v>21</v>
      </c>
      <c r="C80" s="350"/>
      <c r="D80" s="350">
        <v>21</v>
      </c>
      <c r="E80" s="350"/>
      <c r="F80" s="350">
        <v>21</v>
      </c>
      <c r="G80" s="350"/>
      <c r="H80" s="292"/>
      <c r="I80" s="350">
        <v>21</v>
      </c>
      <c r="J80" s="350"/>
      <c r="K80" s="350">
        <v>21</v>
      </c>
      <c r="L80" s="350"/>
      <c r="M80" s="350">
        <v>20</v>
      </c>
      <c r="N80" s="350"/>
      <c r="O80" s="292"/>
      <c r="P80" s="350">
        <v>21</v>
      </c>
      <c r="Q80" s="350"/>
      <c r="R80" s="350">
        <v>21</v>
      </c>
      <c r="S80" s="350"/>
      <c r="T80" s="350">
        <v>20</v>
      </c>
      <c r="U80" s="350"/>
      <c r="V80" s="292"/>
      <c r="W80" s="350">
        <v>21</v>
      </c>
      <c r="X80" s="350"/>
      <c r="Y80" s="350">
        <v>21</v>
      </c>
      <c r="Z80" s="350"/>
      <c r="AA80" s="350">
        <v>20</v>
      </c>
      <c r="AB80" s="353"/>
      <c r="AC80" s="293">
        <v>90</v>
      </c>
      <c r="AD80" s="299">
        <f t="shared" ref="AD80:AD82" si="94">SUM(B80:AB80)</f>
        <v>249</v>
      </c>
      <c r="AE80" s="300">
        <f t="shared" ref="AE80:AE82" si="95">AD80*AC80</f>
        <v>22410</v>
      </c>
      <c r="AF80" s="301"/>
      <c r="AG80" s="301"/>
      <c r="AH80" s="301"/>
      <c r="AI80" s="302"/>
      <c r="AM80" s="349">
        <f t="shared" ref="AM80:AM82" si="96">B80*$AC80</f>
        <v>1890</v>
      </c>
      <c r="AN80" s="349"/>
      <c r="AO80" s="349">
        <f t="shared" si="93"/>
        <v>1890</v>
      </c>
      <c r="AP80" s="349"/>
      <c r="AQ80" s="349">
        <f t="shared" ref="AQ80:AQ82" si="97">F80*$AC80</f>
        <v>1890</v>
      </c>
      <c r="AR80" s="349"/>
      <c r="AS80" s="298"/>
      <c r="AT80" s="349">
        <f t="shared" ref="AT80:AT82" si="98">I80*$AC80</f>
        <v>1890</v>
      </c>
      <c r="AU80" s="349"/>
      <c r="AV80" s="349">
        <f t="shared" ref="AV80:AV82" si="99">K80*$AC80</f>
        <v>1890</v>
      </c>
      <c r="AW80" s="349"/>
      <c r="AX80" s="349">
        <f t="shared" ref="AX80:AX82" si="100">M80*$AC80</f>
        <v>1800</v>
      </c>
      <c r="AY80" s="349"/>
      <c r="AZ80" s="298"/>
      <c r="BA80" s="349">
        <f t="shared" ref="BA80:BA82" si="101">P80*$AC80</f>
        <v>1890</v>
      </c>
      <c r="BB80" s="349"/>
      <c r="BC80" s="349">
        <f t="shared" ref="BC80:BC82" si="102">R80*$AC80</f>
        <v>1890</v>
      </c>
      <c r="BD80" s="349"/>
      <c r="BE80" s="349">
        <f t="shared" ref="BE80:BE82" si="103">T80*$AC80</f>
        <v>1800</v>
      </c>
      <c r="BF80" s="349"/>
      <c r="BG80" s="298"/>
      <c r="BH80" s="349">
        <f t="shared" ref="BH80:BH82" si="104">W80*$AC80</f>
        <v>1890</v>
      </c>
      <c r="BI80" s="349"/>
      <c r="BJ80" s="349">
        <f t="shared" ref="BJ80:BJ82" si="105">Y80*$AC80</f>
        <v>1890</v>
      </c>
      <c r="BK80" s="349"/>
      <c r="BL80" s="349">
        <f t="shared" ref="BL80:BL82" si="106">AA80*$AC80</f>
        <v>1800</v>
      </c>
      <c r="BM80" s="349"/>
    </row>
    <row r="81" spans="1:65" x14ac:dyDescent="0.3">
      <c r="A81" s="291" t="s">
        <v>356</v>
      </c>
      <c r="B81" s="350">
        <v>20</v>
      </c>
      <c r="C81" s="350"/>
      <c r="D81" s="350">
        <v>20</v>
      </c>
      <c r="E81" s="350"/>
      <c r="F81" s="350">
        <v>20</v>
      </c>
      <c r="G81" s="350"/>
      <c r="H81" s="292"/>
      <c r="I81" s="350">
        <v>20</v>
      </c>
      <c r="J81" s="350"/>
      <c r="K81" s="350">
        <v>20</v>
      </c>
      <c r="L81" s="350"/>
      <c r="M81" s="350">
        <v>20</v>
      </c>
      <c r="N81" s="350"/>
      <c r="O81" s="292"/>
      <c r="P81" s="350">
        <v>20</v>
      </c>
      <c r="Q81" s="350"/>
      <c r="R81" s="350">
        <v>20</v>
      </c>
      <c r="S81" s="350"/>
      <c r="T81" s="350">
        <v>20</v>
      </c>
      <c r="U81" s="350"/>
      <c r="V81" s="292"/>
      <c r="W81" s="350">
        <v>20</v>
      </c>
      <c r="X81" s="350"/>
      <c r="Y81" s="350">
        <v>22</v>
      </c>
      <c r="Z81" s="350"/>
      <c r="AA81" s="350">
        <v>20</v>
      </c>
      <c r="AB81" s="353"/>
      <c r="AC81" s="293">
        <v>125</v>
      </c>
      <c r="AD81" s="299">
        <f t="shared" si="94"/>
        <v>242</v>
      </c>
      <c r="AE81" s="300">
        <f t="shared" si="95"/>
        <v>30250</v>
      </c>
      <c r="AF81" s="301"/>
      <c r="AG81" s="301"/>
      <c r="AH81" s="301"/>
      <c r="AI81" s="302"/>
      <c r="AM81" s="349">
        <f t="shared" si="96"/>
        <v>2500</v>
      </c>
      <c r="AN81" s="349"/>
      <c r="AO81" s="349">
        <f t="shared" si="93"/>
        <v>2500</v>
      </c>
      <c r="AP81" s="349"/>
      <c r="AQ81" s="349">
        <f t="shared" si="97"/>
        <v>2500</v>
      </c>
      <c r="AR81" s="349"/>
      <c r="AS81" s="298"/>
      <c r="AT81" s="349">
        <f t="shared" si="98"/>
        <v>2500</v>
      </c>
      <c r="AU81" s="349"/>
      <c r="AV81" s="349">
        <f t="shared" si="99"/>
        <v>2500</v>
      </c>
      <c r="AW81" s="349"/>
      <c r="AX81" s="349">
        <f t="shared" si="100"/>
        <v>2500</v>
      </c>
      <c r="AY81" s="349"/>
      <c r="AZ81" s="298"/>
      <c r="BA81" s="349">
        <f t="shared" si="101"/>
        <v>2500</v>
      </c>
      <c r="BB81" s="349"/>
      <c r="BC81" s="349">
        <f t="shared" si="102"/>
        <v>2500</v>
      </c>
      <c r="BD81" s="349"/>
      <c r="BE81" s="349">
        <f t="shared" si="103"/>
        <v>2500</v>
      </c>
      <c r="BF81" s="349"/>
      <c r="BG81" s="298"/>
      <c r="BH81" s="349">
        <f t="shared" si="104"/>
        <v>2500</v>
      </c>
      <c r="BI81" s="349"/>
      <c r="BJ81" s="349">
        <f t="shared" si="105"/>
        <v>2750</v>
      </c>
      <c r="BK81" s="349"/>
      <c r="BL81" s="349">
        <f t="shared" si="106"/>
        <v>2500</v>
      </c>
      <c r="BM81" s="349"/>
    </row>
    <row r="82" spans="1:65" x14ac:dyDescent="0.3">
      <c r="A82" s="291" t="s">
        <v>357</v>
      </c>
      <c r="B82" s="350">
        <v>20</v>
      </c>
      <c r="C82" s="350"/>
      <c r="D82" s="350">
        <v>20</v>
      </c>
      <c r="E82" s="350"/>
      <c r="F82" s="350">
        <v>20</v>
      </c>
      <c r="G82" s="350"/>
      <c r="H82" s="292"/>
      <c r="I82" s="350">
        <v>20</v>
      </c>
      <c r="J82" s="350"/>
      <c r="K82" s="350">
        <v>20</v>
      </c>
      <c r="L82" s="350"/>
      <c r="M82" s="350">
        <v>19</v>
      </c>
      <c r="N82" s="350"/>
      <c r="O82" s="292"/>
      <c r="P82" s="350">
        <v>20</v>
      </c>
      <c r="Q82" s="350"/>
      <c r="R82" s="350">
        <v>20</v>
      </c>
      <c r="S82" s="350"/>
      <c r="T82" s="350">
        <v>19</v>
      </c>
      <c r="U82" s="350"/>
      <c r="V82" s="292"/>
      <c r="W82" s="350">
        <v>20</v>
      </c>
      <c r="X82" s="350"/>
      <c r="Y82" s="350">
        <v>23</v>
      </c>
      <c r="Z82" s="350"/>
      <c r="AA82" s="350">
        <v>19</v>
      </c>
      <c r="AB82" s="353"/>
      <c r="AC82" s="293">
        <v>225</v>
      </c>
      <c r="AD82" s="299">
        <f t="shared" si="94"/>
        <v>240</v>
      </c>
      <c r="AE82" s="300">
        <f t="shared" si="95"/>
        <v>54000</v>
      </c>
      <c r="AF82" s="301"/>
      <c r="AG82" s="301"/>
      <c r="AH82" s="301"/>
      <c r="AI82" s="302"/>
      <c r="AM82" s="349">
        <f t="shared" si="96"/>
        <v>4500</v>
      </c>
      <c r="AN82" s="349"/>
      <c r="AO82" s="349">
        <f t="shared" ref="AO82" si="107">D82*$AC82</f>
        <v>4500</v>
      </c>
      <c r="AP82" s="349"/>
      <c r="AQ82" s="349">
        <f t="shared" si="97"/>
        <v>4500</v>
      </c>
      <c r="AR82" s="349"/>
      <c r="AS82" s="298"/>
      <c r="AT82" s="349">
        <f t="shared" si="98"/>
        <v>4500</v>
      </c>
      <c r="AU82" s="349"/>
      <c r="AV82" s="349">
        <f t="shared" si="99"/>
        <v>4500</v>
      </c>
      <c r="AW82" s="349"/>
      <c r="AX82" s="349">
        <f t="shared" si="100"/>
        <v>4275</v>
      </c>
      <c r="AY82" s="349"/>
      <c r="AZ82" s="298"/>
      <c r="BA82" s="349">
        <f t="shared" si="101"/>
        <v>4500</v>
      </c>
      <c r="BB82" s="349"/>
      <c r="BC82" s="349">
        <f t="shared" si="102"/>
        <v>4500</v>
      </c>
      <c r="BD82" s="349"/>
      <c r="BE82" s="349">
        <f t="shared" si="103"/>
        <v>4275</v>
      </c>
      <c r="BF82" s="349"/>
      <c r="BG82" s="298"/>
      <c r="BH82" s="349">
        <f t="shared" si="104"/>
        <v>4500</v>
      </c>
      <c r="BI82" s="349"/>
      <c r="BJ82" s="349">
        <f t="shared" si="105"/>
        <v>5175</v>
      </c>
      <c r="BK82" s="349"/>
      <c r="BL82" s="349">
        <f t="shared" si="106"/>
        <v>4275</v>
      </c>
      <c r="BM82" s="349"/>
    </row>
    <row r="83" spans="1:65" ht="14.4" customHeight="1" x14ac:dyDescent="0.3">
      <c r="AD83" s="284"/>
    </row>
    <row r="84" spans="1:65" ht="14.4" customHeight="1" x14ac:dyDescent="0.3">
      <c r="AD84" s="284"/>
    </row>
    <row r="85" spans="1:65" x14ac:dyDescent="0.3">
      <c r="A85" s="284" t="s">
        <v>70</v>
      </c>
      <c r="B85" s="360">
        <f>SUM(B50:B82)</f>
        <v>725</v>
      </c>
      <c r="C85" s="361"/>
      <c r="D85" s="360">
        <f>SUM(D50:D82)</f>
        <v>725</v>
      </c>
      <c r="E85" s="361"/>
      <c r="F85" s="360">
        <f>SUM(F50:F82)</f>
        <v>725</v>
      </c>
      <c r="G85" s="361"/>
      <c r="H85" s="303"/>
      <c r="I85" s="360">
        <f>SUM(I50:I82)</f>
        <v>725</v>
      </c>
      <c r="J85" s="361"/>
      <c r="K85" s="360">
        <f t="shared" ref="K85" si="108">SUM(K50:K82)</f>
        <v>725</v>
      </c>
      <c r="L85" s="361"/>
      <c r="M85" s="360">
        <f t="shared" ref="M85" si="109">SUM(M50:M82)</f>
        <v>719</v>
      </c>
      <c r="N85" s="361"/>
      <c r="O85" s="303"/>
      <c r="P85" s="360">
        <f>SUM(P50:P82)</f>
        <v>725</v>
      </c>
      <c r="Q85" s="361"/>
      <c r="R85" s="360">
        <f t="shared" ref="R85" si="110">SUM(R50:R82)</f>
        <v>725</v>
      </c>
      <c r="S85" s="361"/>
      <c r="T85" s="360">
        <f t="shared" ref="T85" si="111">SUM(T50:T82)</f>
        <v>719</v>
      </c>
      <c r="U85" s="361"/>
      <c r="V85" s="303"/>
      <c r="W85" s="360">
        <f>SUM(W50:W82)</f>
        <v>725</v>
      </c>
      <c r="X85" s="361"/>
      <c r="Y85" s="360">
        <f t="shared" ref="Y85" si="112">SUM(Y50:Y82)</f>
        <v>742</v>
      </c>
      <c r="Z85" s="361"/>
      <c r="AA85" s="360">
        <f>SUM(AA50:AA82)</f>
        <v>717</v>
      </c>
      <c r="AB85" s="361"/>
      <c r="AC85" s="285"/>
      <c r="AM85" s="359">
        <f>SUM(AM50:AM82)</f>
        <v>58820</v>
      </c>
      <c r="AN85" s="359"/>
      <c r="AO85" s="359">
        <f t="shared" ref="AO85" si="113">SUM(AO50:AO82)</f>
        <v>58820</v>
      </c>
      <c r="AP85" s="359"/>
      <c r="AQ85" s="359">
        <f t="shared" ref="AQ85" si="114">SUM(AQ50:AQ82)</f>
        <v>58820</v>
      </c>
      <c r="AR85" s="359"/>
      <c r="AS85" s="290"/>
      <c r="AT85" s="359">
        <f>SUM(AT50:AT82)</f>
        <v>58820</v>
      </c>
      <c r="AU85" s="359"/>
      <c r="AV85" s="359">
        <f t="shared" ref="AV85" si="115">SUM(AV50:AV82)</f>
        <v>58820</v>
      </c>
      <c r="AW85" s="359"/>
      <c r="AX85" s="359">
        <f t="shared" ref="AX85" si="116">SUM(AX50:AX82)</f>
        <v>57885</v>
      </c>
      <c r="AY85" s="359"/>
      <c r="AZ85" s="290"/>
      <c r="BA85" s="359">
        <f>SUM(BA50:BA82)</f>
        <v>58820</v>
      </c>
      <c r="BB85" s="359"/>
      <c r="BC85" s="359">
        <f t="shared" ref="BC85" si="117">SUM(BC50:BC82)</f>
        <v>58820</v>
      </c>
      <c r="BD85" s="359"/>
      <c r="BE85" s="359">
        <f t="shared" ref="BE85" si="118">SUM(BE50:BE82)</f>
        <v>57885</v>
      </c>
      <c r="BF85" s="359"/>
      <c r="BG85" s="290"/>
      <c r="BH85" s="359">
        <f>SUM(BH50:BH82)</f>
        <v>58820</v>
      </c>
      <c r="BI85" s="359"/>
      <c r="BJ85" s="359">
        <f t="shared" ref="BJ85" si="119">SUM(BJ50:BJ82)</f>
        <v>61785</v>
      </c>
      <c r="BK85" s="359"/>
      <c r="BL85" s="359">
        <f t="shared" ref="BL85" si="120">SUM(BL50:BL82)</f>
        <v>57775</v>
      </c>
      <c r="BM85" s="359"/>
    </row>
    <row r="86" spans="1:65" x14ac:dyDescent="0.3">
      <c r="AD86" s="284"/>
    </row>
    <row r="87" spans="1:65" x14ac:dyDescent="0.3">
      <c r="A87" s="304" t="s">
        <v>248</v>
      </c>
      <c r="B87" s="362">
        <f>AM85</f>
        <v>58820</v>
      </c>
      <c r="C87" s="363"/>
      <c r="D87" s="362">
        <f t="shared" ref="D87" si="121">AO85</f>
        <v>58820</v>
      </c>
      <c r="E87" s="363"/>
      <c r="F87" s="362">
        <f t="shared" ref="F87" si="122">AQ85</f>
        <v>58820</v>
      </c>
      <c r="G87" s="363"/>
      <c r="H87" s="303"/>
      <c r="I87" s="362">
        <f>AT85</f>
        <v>58820</v>
      </c>
      <c r="J87" s="363"/>
      <c r="K87" s="362">
        <f t="shared" ref="K87" si="123">AV85</f>
        <v>58820</v>
      </c>
      <c r="L87" s="363"/>
      <c r="M87" s="362">
        <f t="shared" ref="M87" si="124">AX85</f>
        <v>57885</v>
      </c>
      <c r="N87" s="363"/>
      <c r="O87" s="303"/>
      <c r="P87" s="362">
        <f>BA85</f>
        <v>58820</v>
      </c>
      <c r="Q87" s="363"/>
      <c r="R87" s="362">
        <f t="shared" ref="R87" si="125">BC85</f>
        <v>58820</v>
      </c>
      <c r="S87" s="363"/>
      <c r="T87" s="362">
        <f t="shared" ref="T87" si="126">BE85</f>
        <v>57885</v>
      </c>
      <c r="U87" s="363"/>
      <c r="V87" s="303"/>
      <c r="W87" s="362">
        <f>BH85</f>
        <v>58820</v>
      </c>
      <c r="X87" s="363"/>
      <c r="Y87" s="362">
        <f t="shared" ref="Y87" si="127">BJ85</f>
        <v>61785</v>
      </c>
      <c r="Z87" s="363"/>
      <c r="AA87" s="362">
        <f t="shared" ref="AA87" si="128">BL85</f>
        <v>57775</v>
      </c>
      <c r="AB87" s="363"/>
      <c r="AC87" s="285"/>
    </row>
    <row r="89" spans="1:65" s="305" customFormat="1" ht="4.2" customHeight="1" x14ac:dyDescent="0.3">
      <c r="AD89" s="306"/>
      <c r="AJ89"/>
      <c r="AK89"/>
      <c r="AL89"/>
    </row>
    <row r="91" spans="1:65" x14ac:dyDescent="0.3">
      <c r="A91" s="283" t="s">
        <v>250</v>
      </c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</row>
    <row r="92" spans="1:65" x14ac:dyDescent="0.3"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M92" s="356" t="s">
        <v>258</v>
      </c>
      <c r="AN92" s="356"/>
      <c r="AO92" s="356"/>
      <c r="AP92" s="356"/>
      <c r="AQ92" s="356"/>
      <c r="AR92" s="356"/>
      <c r="AS92" s="356"/>
      <c r="AT92" s="356"/>
      <c r="AU92" s="356"/>
      <c r="AV92" s="356"/>
      <c r="AW92" s="356"/>
      <c r="AX92" s="356"/>
      <c r="AY92" s="356"/>
      <c r="AZ92" s="356"/>
      <c r="BA92" s="356"/>
      <c r="BB92" s="356"/>
      <c r="BC92" s="356"/>
      <c r="BD92" s="356"/>
      <c r="BE92" s="356"/>
      <c r="BF92" s="356"/>
      <c r="BG92" s="356"/>
      <c r="BH92" s="356"/>
      <c r="BI92" s="356"/>
      <c r="BJ92" s="356"/>
      <c r="BK92" s="356"/>
      <c r="BL92" s="356"/>
      <c r="BM92" s="356"/>
    </row>
    <row r="93" spans="1:65" x14ac:dyDescent="0.3">
      <c r="A93" s="287" t="s">
        <v>254</v>
      </c>
      <c r="B93" s="358" t="s">
        <v>25</v>
      </c>
      <c r="C93" s="358"/>
      <c r="D93" s="358" t="s">
        <v>26</v>
      </c>
      <c r="E93" s="358"/>
      <c r="F93" s="358" t="s">
        <v>27</v>
      </c>
      <c r="G93" s="358"/>
      <c r="H93" s="289"/>
      <c r="I93" s="358" t="s">
        <v>28</v>
      </c>
      <c r="J93" s="358"/>
      <c r="K93" s="358" t="s">
        <v>29</v>
      </c>
      <c r="L93" s="358"/>
      <c r="M93" s="358" t="s">
        <v>30</v>
      </c>
      <c r="N93" s="358"/>
      <c r="O93" s="289"/>
      <c r="P93" s="358" t="s">
        <v>31</v>
      </c>
      <c r="Q93" s="358"/>
      <c r="R93" s="358" t="s">
        <v>32</v>
      </c>
      <c r="S93" s="358"/>
      <c r="T93" s="358" t="s">
        <v>33</v>
      </c>
      <c r="U93" s="358"/>
      <c r="V93" s="289"/>
      <c r="W93" s="358" t="s">
        <v>34</v>
      </c>
      <c r="X93" s="358"/>
      <c r="Y93" s="358" t="s">
        <v>35</v>
      </c>
      <c r="Z93" s="358"/>
      <c r="AA93" s="358" t="s">
        <v>36</v>
      </c>
      <c r="AB93" s="358"/>
      <c r="AC93" s="288" t="s">
        <v>244</v>
      </c>
      <c r="AD93" s="288" t="s">
        <v>245</v>
      </c>
      <c r="AE93" s="289" t="s">
        <v>246</v>
      </c>
      <c r="AF93" s="289" t="s">
        <v>247</v>
      </c>
      <c r="AG93" s="289"/>
      <c r="AH93" s="289"/>
      <c r="AI93" s="289"/>
      <c r="AM93" s="357" t="s">
        <v>25</v>
      </c>
      <c r="AN93" s="357"/>
      <c r="AO93" s="357" t="s">
        <v>26</v>
      </c>
      <c r="AP93" s="357"/>
      <c r="AQ93" s="357" t="s">
        <v>27</v>
      </c>
      <c r="AR93" s="357"/>
      <c r="AS93" s="290"/>
      <c r="AT93" s="357" t="s">
        <v>28</v>
      </c>
      <c r="AU93" s="357"/>
      <c r="AV93" s="357" t="s">
        <v>29</v>
      </c>
      <c r="AW93" s="357"/>
      <c r="AX93" s="357" t="s">
        <v>30</v>
      </c>
      <c r="AY93" s="357"/>
      <c r="AZ93" s="290"/>
      <c r="BA93" s="357" t="s">
        <v>31</v>
      </c>
      <c r="BB93" s="357"/>
      <c r="BC93" s="357" t="s">
        <v>32</v>
      </c>
      <c r="BD93" s="357"/>
      <c r="BE93" s="357" t="s">
        <v>33</v>
      </c>
      <c r="BF93" s="357"/>
      <c r="BG93" s="290"/>
      <c r="BH93" s="357" t="s">
        <v>34</v>
      </c>
      <c r="BI93" s="357"/>
      <c r="BJ93" s="357" t="s">
        <v>35</v>
      </c>
      <c r="BK93" s="357"/>
      <c r="BL93" s="357" t="s">
        <v>36</v>
      </c>
      <c r="BM93" s="357"/>
    </row>
    <row r="94" spans="1:65" x14ac:dyDescent="0.3">
      <c r="A94" s="291" t="s">
        <v>325</v>
      </c>
      <c r="B94" s="350">
        <v>26</v>
      </c>
      <c r="C94" s="350"/>
      <c r="D94" s="350">
        <v>26</v>
      </c>
      <c r="E94" s="350"/>
      <c r="F94" s="350">
        <v>27</v>
      </c>
      <c r="G94" s="350"/>
      <c r="H94" s="292"/>
      <c r="I94" s="350">
        <v>27</v>
      </c>
      <c r="J94" s="350"/>
      <c r="K94" s="350">
        <v>27</v>
      </c>
      <c r="L94" s="350"/>
      <c r="M94" s="350">
        <v>27</v>
      </c>
      <c r="N94" s="350"/>
      <c r="O94" s="292"/>
      <c r="P94" s="350">
        <v>27</v>
      </c>
      <c r="Q94" s="350"/>
      <c r="R94" s="350">
        <v>27</v>
      </c>
      <c r="S94" s="350"/>
      <c r="T94" s="350">
        <v>28</v>
      </c>
      <c r="U94" s="350"/>
      <c r="V94" s="292"/>
      <c r="W94" s="350">
        <v>28</v>
      </c>
      <c r="X94" s="350"/>
      <c r="Y94" s="350">
        <v>28</v>
      </c>
      <c r="Z94" s="350"/>
      <c r="AA94" s="350">
        <v>28</v>
      </c>
      <c r="AB94" s="350"/>
      <c r="AC94" s="293">
        <v>40</v>
      </c>
      <c r="AD94" s="294">
        <f>SUM(B94:AB94)</f>
        <v>326</v>
      </c>
      <c r="AE94" s="295">
        <f>AD94*AC94</f>
        <v>13040</v>
      </c>
      <c r="AF94" s="296"/>
      <c r="AG94" s="296"/>
      <c r="AH94" s="296"/>
      <c r="AI94" s="297"/>
      <c r="AM94" s="342">
        <f>B94*$AC94</f>
        <v>1040</v>
      </c>
      <c r="AN94" s="342"/>
      <c r="AO94" s="342">
        <f t="shared" ref="AO94:AO108" si="129">D94*$AC94</f>
        <v>1040</v>
      </c>
      <c r="AP94" s="342"/>
      <c r="AQ94" s="342">
        <f t="shared" ref="AQ94:AQ108" si="130">F94*$AC94</f>
        <v>1080</v>
      </c>
      <c r="AR94" s="342"/>
      <c r="AS94" s="298"/>
      <c r="AT94" s="342">
        <f>I94*$AC94</f>
        <v>1080</v>
      </c>
      <c r="AU94" s="342"/>
      <c r="AV94" s="342">
        <f t="shared" ref="AV94:AV108" si="131">K94*$AC94</f>
        <v>1080</v>
      </c>
      <c r="AW94" s="342"/>
      <c r="AX94" s="342">
        <f t="shared" ref="AX94:AX108" si="132">M94*$AC94</f>
        <v>1080</v>
      </c>
      <c r="AY94" s="342"/>
      <c r="AZ94" s="298"/>
      <c r="BA94" s="342">
        <f>P94*$AC94</f>
        <v>1080</v>
      </c>
      <c r="BB94" s="342"/>
      <c r="BC94" s="342">
        <f t="shared" ref="BC94:BC108" si="133">R94*$AC94</f>
        <v>1080</v>
      </c>
      <c r="BD94" s="342"/>
      <c r="BE94" s="342">
        <f t="shared" ref="BE94:BE108" si="134">T94*$AC94</f>
        <v>1120</v>
      </c>
      <c r="BF94" s="342"/>
      <c r="BG94" s="298"/>
      <c r="BH94" s="342">
        <f>W94*$AC94</f>
        <v>1120</v>
      </c>
      <c r="BI94" s="342"/>
      <c r="BJ94" s="342">
        <f t="shared" ref="BJ94:BJ108" si="135">Y94*$AC94</f>
        <v>1120</v>
      </c>
      <c r="BK94" s="342"/>
      <c r="BL94" s="342">
        <f t="shared" ref="BL94:BL108" si="136">AA94*$AC94</f>
        <v>1120</v>
      </c>
      <c r="BM94" s="342"/>
    </row>
    <row r="95" spans="1:65" x14ac:dyDescent="0.3">
      <c r="A95" s="291" t="s">
        <v>326</v>
      </c>
      <c r="B95" s="350">
        <v>27</v>
      </c>
      <c r="C95" s="350"/>
      <c r="D95" s="350">
        <v>27</v>
      </c>
      <c r="E95" s="350"/>
      <c r="F95" s="350">
        <v>25</v>
      </c>
      <c r="G95" s="350"/>
      <c r="H95" s="292"/>
      <c r="I95" s="350">
        <v>25</v>
      </c>
      <c r="J95" s="350"/>
      <c r="K95" s="350">
        <v>25</v>
      </c>
      <c r="L95" s="350"/>
      <c r="M95" s="350">
        <v>25</v>
      </c>
      <c r="N95" s="350"/>
      <c r="O95" s="292"/>
      <c r="P95" s="350">
        <v>25</v>
      </c>
      <c r="Q95" s="350"/>
      <c r="R95" s="350">
        <v>25</v>
      </c>
      <c r="S95" s="350"/>
      <c r="T95" s="350">
        <v>26</v>
      </c>
      <c r="U95" s="350"/>
      <c r="V95" s="292"/>
      <c r="W95" s="350">
        <v>26</v>
      </c>
      <c r="X95" s="350"/>
      <c r="Y95" s="350">
        <v>26</v>
      </c>
      <c r="Z95" s="350"/>
      <c r="AA95" s="350">
        <v>26</v>
      </c>
      <c r="AB95" s="350"/>
      <c r="AC95" s="293">
        <v>45</v>
      </c>
      <c r="AD95" s="299">
        <f t="shared" ref="AD95:AD108" si="137">SUM(B95:AB95)</f>
        <v>308</v>
      </c>
      <c r="AE95" s="300">
        <f t="shared" ref="AE95:AE108" si="138">AD95*AC95</f>
        <v>13860</v>
      </c>
      <c r="AF95" s="301"/>
      <c r="AG95" s="301"/>
      <c r="AH95" s="301"/>
      <c r="AI95" s="302"/>
      <c r="AM95" s="342">
        <f t="shared" ref="AM95:AM108" si="139">B95*$AC95</f>
        <v>1215</v>
      </c>
      <c r="AN95" s="342"/>
      <c r="AO95" s="342">
        <f t="shared" si="129"/>
        <v>1215</v>
      </c>
      <c r="AP95" s="342"/>
      <c r="AQ95" s="342">
        <f t="shared" si="130"/>
        <v>1125</v>
      </c>
      <c r="AR95" s="342"/>
      <c r="AS95" s="298"/>
      <c r="AT95" s="342">
        <f t="shared" ref="AT95:AT108" si="140">I95*$AC95</f>
        <v>1125</v>
      </c>
      <c r="AU95" s="342"/>
      <c r="AV95" s="342">
        <f t="shared" si="131"/>
        <v>1125</v>
      </c>
      <c r="AW95" s="342"/>
      <c r="AX95" s="342">
        <f t="shared" si="132"/>
        <v>1125</v>
      </c>
      <c r="AY95" s="342"/>
      <c r="AZ95" s="298"/>
      <c r="BA95" s="342">
        <f t="shared" ref="BA95:BA108" si="141">P95*$AC95</f>
        <v>1125</v>
      </c>
      <c r="BB95" s="342"/>
      <c r="BC95" s="342">
        <f t="shared" si="133"/>
        <v>1125</v>
      </c>
      <c r="BD95" s="342"/>
      <c r="BE95" s="342">
        <f t="shared" si="134"/>
        <v>1170</v>
      </c>
      <c r="BF95" s="342"/>
      <c r="BG95" s="298"/>
      <c r="BH95" s="342">
        <f t="shared" ref="BH95:BH108" si="142">W95*$AC95</f>
        <v>1170</v>
      </c>
      <c r="BI95" s="342"/>
      <c r="BJ95" s="342">
        <f t="shared" si="135"/>
        <v>1170</v>
      </c>
      <c r="BK95" s="342"/>
      <c r="BL95" s="342">
        <f t="shared" si="136"/>
        <v>1170</v>
      </c>
      <c r="BM95" s="342"/>
    </row>
    <row r="96" spans="1:65" x14ac:dyDescent="0.3">
      <c r="A96" s="291" t="s">
        <v>327</v>
      </c>
      <c r="B96" s="350">
        <v>28</v>
      </c>
      <c r="C96" s="350"/>
      <c r="D96" s="350">
        <v>28</v>
      </c>
      <c r="E96" s="350"/>
      <c r="F96" s="350">
        <v>28</v>
      </c>
      <c r="G96" s="350"/>
      <c r="H96" s="292"/>
      <c r="I96" s="350">
        <v>28</v>
      </c>
      <c r="J96" s="350"/>
      <c r="K96" s="350">
        <v>28</v>
      </c>
      <c r="L96" s="350"/>
      <c r="M96" s="350">
        <v>28</v>
      </c>
      <c r="N96" s="350"/>
      <c r="O96" s="292"/>
      <c r="P96" s="350">
        <v>28</v>
      </c>
      <c r="Q96" s="350"/>
      <c r="R96" s="350">
        <v>28</v>
      </c>
      <c r="S96" s="350"/>
      <c r="T96" s="350">
        <v>29</v>
      </c>
      <c r="U96" s="350"/>
      <c r="V96" s="292"/>
      <c r="W96" s="350">
        <v>29</v>
      </c>
      <c r="X96" s="350"/>
      <c r="Y96" s="350">
        <v>29</v>
      </c>
      <c r="Z96" s="350"/>
      <c r="AA96" s="350">
        <v>29</v>
      </c>
      <c r="AB96" s="350"/>
      <c r="AC96" s="293">
        <v>45</v>
      </c>
      <c r="AD96" s="299">
        <f t="shared" si="137"/>
        <v>340</v>
      </c>
      <c r="AE96" s="300">
        <f t="shared" si="138"/>
        <v>15300</v>
      </c>
      <c r="AF96" s="301"/>
      <c r="AG96" s="301"/>
      <c r="AH96" s="301"/>
      <c r="AI96" s="302"/>
      <c r="AM96" s="342">
        <f t="shared" si="139"/>
        <v>1260</v>
      </c>
      <c r="AN96" s="342"/>
      <c r="AO96" s="342">
        <f t="shared" si="129"/>
        <v>1260</v>
      </c>
      <c r="AP96" s="342"/>
      <c r="AQ96" s="342">
        <f t="shared" si="130"/>
        <v>1260</v>
      </c>
      <c r="AR96" s="342"/>
      <c r="AS96" s="298"/>
      <c r="AT96" s="342">
        <f t="shared" si="140"/>
        <v>1260</v>
      </c>
      <c r="AU96" s="342"/>
      <c r="AV96" s="342">
        <f t="shared" si="131"/>
        <v>1260</v>
      </c>
      <c r="AW96" s="342"/>
      <c r="AX96" s="342">
        <f t="shared" si="132"/>
        <v>1260</v>
      </c>
      <c r="AY96" s="342"/>
      <c r="AZ96" s="298"/>
      <c r="BA96" s="342">
        <f t="shared" si="141"/>
        <v>1260</v>
      </c>
      <c r="BB96" s="342"/>
      <c r="BC96" s="342">
        <f t="shared" si="133"/>
        <v>1260</v>
      </c>
      <c r="BD96" s="342"/>
      <c r="BE96" s="342">
        <f t="shared" si="134"/>
        <v>1305</v>
      </c>
      <c r="BF96" s="342"/>
      <c r="BG96" s="298"/>
      <c r="BH96" s="342">
        <f t="shared" si="142"/>
        <v>1305</v>
      </c>
      <c r="BI96" s="342"/>
      <c r="BJ96" s="342">
        <f t="shared" si="135"/>
        <v>1305</v>
      </c>
      <c r="BK96" s="342"/>
      <c r="BL96" s="342">
        <f t="shared" si="136"/>
        <v>1305</v>
      </c>
      <c r="BM96" s="342"/>
    </row>
    <row r="97" spans="1:65" x14ac:dyDescent="0.3">
      <c r="A97" s="291" t="s">
        <v>328</v>
      </c>
      <c r="B97" s="350">
        <v>29</v>
      </c>
      <c r="C97" s="350"/>
      <c r="D97" s="350">
        <v>29</v>
      </c>
      <c r="E97" s="350"/>
      <c r="F97" s="350">
        <v>28</v>
      </c>
      <c r="G97" s="350"/>
      <c r="H97" s="292"/>
      <c r="I97" s="350">
        <v>28</v>
      </c>
      <c r="J97" s="350"/>
      <c r="K97" s="350">
        <v>28</v>
      </c>
      <c r="L97" s="350"/>
      <c r="M97" s="350">
        <v>28</v>
      </c>
      <c r="N97" s="350"/>
      <c r="O97" s="292"/>
      <c r="P97" s="350">
        <v>28</v>
      </c>
      <c r="Q97" s="350"/>
      <c r="R97" s="350">
        <v>28</v>
      </c>
      <c r="S97" s="350"/>
      <c r="T97" s="350">
        <v>29</v>
      </c>
      <c r="U97" s="350"/>
      <c r="V97" s="292"/>
      <c r="W97" s="350">
        <v>29</v>
      </c>
      <c r="X97" s="350"/>
      <c r="Y97" s="350">
        <v>29</v>
      </c>
      <c r="Z97" s="350"/>
      <c r="AA97" s="350">
        <v>29</v>
      </c>
      <c r="AB97" s="350"/>
      <c r="AC97" s="293">
        <v>55</v>
      </c>
      <c r="AD97" s="299">
        <f t="shared" si="137"/>
        <v>342</v>
      </c>
      <c r="AE97" s="300">
        <f t="shared" si="138"/>
        <v>18810</v>
      </c>
      <c r="AF97" s="301"/>
      <c r="AG97" s="301"/>
      <c r="AH97" s="301"/>
      <c r="AI97" s="302"/>
      <c r="AM97" s="342">
        <f t="shared" si="139"/>
        <v>1595</v>
      </c>
      <c r="AN97" s="342"/>
      <c r="AO97" s="342">
        <f t="shared" si="129"/>
        <v>1595</v>
      </c>
      <c r="AP97" s="342"/>
      <c r="AQ97" s="342">
        <f t="shared" si="130"/>
        <v>1540</v>
      </c>
      <c r="AR97" s="342"/>
      <c r="AS97" s="298"/>
      <c r="AT97" s="342">
        <f t="shared" si="140"/>
        <v>1540</v>
      </c>
      <c r="AU97" s="342"/>
      <c r="AV97" s="342">
        <f t="shared" si="131"/>
        <v>1540</v>
      </c>
      <c r="AW97" s="342"/>
      <c r="AX97" s="342">
        <f t="shared" si="132"/>
        <v>1540</v>
      </c>
      <c r="AY97" s="342"/>
      <c r="AZ97" s="298"/>
      <c r="BA97" s="342">
        <f t="shared" si="141"/>
        <v>1540</v>
      </c>
      <c r="BB97" s="342"/>
      <c r="BC97" s="342">
        <f t="shared" si="133"/>
        <v>1540</v>
      </c>
      <c r="BD97" s="342"/>
      <c r="BE97" s="342">
        <f t="shared" si="134"/>
        <v>1595</v>
      </c>
      <c r="BF97" s="342"/>
      <c r="BG97" s="298"/>
      <c r="BH97" s="342">
        <f t="shared" si="142"/>
        <v>1595</v>
      </c>
      <c r="BI97" s="342"/>
      <c r="BJ97" s="342">
        <f t="shared" si="135"/>
        <v>1595</v>
      </c>
      <c r="BK97" s="342"/>
      <c r="BL97" s="342">
        <f t="shared" si="136"/>
        <v>1595</v>
      </c>
      <c r="BM97" s="342"/>
    </row>
    <row r="98" spans="1:65" x14ac:dyDescent="0.3">
      <c r="A98" s="291" t="s">
        <v>329</v>
      </c>
      <c r="B98" s="350">
        <v>19</v>
      </c>
      <c r="C98" s="350"/>
      <c r="D98" s="350">
        <v>20</v>
      </c>
      <c r="E98" s="350"/>
      <c r="F98" s="350">
        <v>29</v>
      </c>
      <c r="G98" s="350"/>
      <c r="H98" s="292"/>
      <c r="I98" s="350">
        <v>29</v>
      </c>
      <c r="J98" s="350"/>
      <c r="K98" s="350">
        <v>29</v>
      </c>
      <c r="L98" s="350"/>
      <c r="M98" s="350">
        <v>29</v>
      </c>
      <c r="N98" s="350"/>
      <c r="O98" s="292"/>
      <c r="P98" s="350">
        <v>29</v>
      </c>
      <c r="Q98" s="350"/>
      <c r="R98" s="350">
        <v>29</v>
      </c>
      <c r="S98" s="350"/>
      <c r="T98" s="350">
        <v>27</v>
      </c>
      <c r="U98" s="350"/>
      <c r="V98" s="292"/>
      <c r="W98" s="350">
        <v>27</v>
      </c>
      <c r="X98" s="350"/>
      <c r="Y98" s="350">
        <v>27</v>
      </c>
      <c r="Z98" s="350"/>
      <c r="AA98" s="350">
        <v>27</v>
      </c>
      <c r="AB98" s="350"/>
      <c r="AC98" s="293">
        <v>55</v>
      </c>
      <c r="AD98" s="299">
        <f t="shared" si="137"/>
        <v>321</v>
      </c>
      <c r="AE98" s="300">
        <f t="shared" si="138"/>
        <v>17655</v>
      </c>
      <c r="AF98" s="301"/>
      <c r="AG98" s="301"/>
      <c r="AH98" s="301"/>
      <c r="AI98" s="302"/>
      <c r="AM98" s="342">
        <f t="shared" si="139"/>
        <v>1045</v>
      </c>
      <c r="AN98" s="342"/>
      <c r="AO98" s="342">
        <f t="shared" si="129"/>
        <v>1100</v>
      </c>
      <c r="AP98" s="342"/>
      <c r="AQ98" s="342">
        <f t="shared" si="130"/>
        <v>1595</v>
      </c>
      <c r="AR98" s="342"/>
      <c r="AS98" s="298"/>
      <c r="AT98" s="342">
        <f t="shared" si="140"/>
        <v>1595</v>
      </c>
      <c r="AU98" s="342"/>
      <c r="AV98" s="342">
        <f t="shared" si="131"/>
        <v>1595</v>
      </c>
      <c r="AW98" s="342"/>
      <c r="AX98" s="342">
        <f t="shared" si="132"/>
        <v>1595</v>
      </c>
      <c r="AY98" s="342"/>
      <c r="AZ98" s="298"/>
      <c r="BA98" s="342">
        <f t="shared" si="141"/>
        <v>1595</v>
      </c>
      <c r="BB98" s="342"/>
      <c r="BC98" s="342">
        <f t="shared" si="133"/>
        <v>1595</v>
      </c>
      <c r="BD98" s="342"/>
      <c r="BE98" s="342">
        <f t="shared" si="134"/>
        <v>1485</v>
      </c>
      <c r="BF98" s="342"/>
      <c r="BG98" s="298"/>
      <c r="BH98" s="342">
        <f t="shared" si="142"/>
        <v>1485</v>
      </c>
      <c r="BI98" s="342"/>
      <c r="BJ98" s="342">
        <f t="shared" si="135"/>
        <v>1485</v>
      </c>
      <c r="BK98" s="342"/>
      <c r="BL98" s="342">
        <f t="shared" si="136"/>
        <v>1485</v>
      </c>
      <c r="BM98" s="342"/>
    </row>
    <row r="99" spans="1:65" x14ac:dyDescent="0.3">
      <c r="A99" s="291" t="s">
        <v>330</v>
      </c>
      <c r="B99" s="350">
        <v>19</v>
      </c>
      <c r="C99" s="350"/>
      <c r="D99" s="350">
        <v>21</v>
      </c>
      <c r="E99" s="350"/>
      <c r="F99" s="350">
        <v>30</v>
      </c>
      <c r="G99" s="350"/>
      <c r="H99" s="292"/>
      <c r="I99" s="350">
        <v>30</v>
      </c>
      <c r="J99" s="350"/>
      <c r="K99" s="350">
        <v>30</v>
      </c>
      <c r="L99" s="350"/>
      <c r="M99" s="350">
        <v>30</v>
      </c>
      <c r="N99" s="350"/>
      <c r="O99" s="292"/>
      <c r="P99" s="350">
        <v>30</v>
      </c>
      <c r="Q99" s="350"/>
      <c r="R99" s="350">
        <v>30</v>
      </c>
      <c r="S99" s="350"/>
      <c r="T99" s="350">
        <v>31</v>
      </c>
      <c r="U99" s="350"/>
      <c r="V99" s="292"/>
      <c r="W99" s="350">
        <v>31</v>
      </c>
      <c r="X99" s="350"/>
      <c r="Y99" s="350">
        <v>31</v>
      </c>
      <c r="Z99" s="350"/>
      <c r="AA99" s="350">
        <v>31</v>
      </c>
      <c r="AB99" s="350"/>
      <c r="AC99" s="293">
        <v>60</v>
      </c>
      <c r="AD99" s="299">
        <f t="shared" si="137"/>
        <v>344</v>
      </c>
      <c r="AE99" s="300">
        <f t="shared" si="138"/>
        <v>20640</v>
      </c>
      <c r="AF99" s="301"/>
      <c r="AG99" s="301"/>
      <c r="AH99" s="301"/>
      <c r="AI99" s="302"/>
      <c r="AM99" s="342">
        <f t="shared" si="139"/>
        <v>1140</v>
      </c>
      <c r="AN99" s="342"/>
      <c r="AO99" s="342">
        <f t="shared" si="129"/>
        <v>1260</v>
      </c>
      <c r="AP99" s="342"/>
      <c r="AQ99" s="342">
        <f t="shared" si="130"/>
        <v>1800</v>
      </c>
      <c r="AR99" s="342"/>
      <c r="AS99" s="298"/>
      <c r="AT99" s="342">
        <f t="shared" si="140"/>
        <v>1800</v>
      </c>
      <c r="AU99" s="342"/>
      <c r="AV99" s="342">
        <f t="shared" si="131"/>
        <v>1800</v>
      </c>
      <c r="AW99" s="342"/>
      <c r="AX99" s="342">
        <f t="shared" si="132"/>
        <v>1800</v>
      </c>
      <c r="AY99" s="342"/>
      <c r="AZ99" s="298"/>
      <c r="BA99" s="342">
        <f t="shared" si="141"/>
        <v>1800</v>
      </c>
      <c r="BB99" s="342"/>
      <c r="BC99" s="342">
        <f t="shared" si="133"/>
        <v>1800</v>
      </c>
      <c r="BD99" s="342"/>
      <c r="BE99" s="342">
        <f t="shared" si="134"/>
        <v>1860</v>
      </c>
      <c r="BF99" s="342"/>
      <c r="BG99" s="298"/>
      <c r="BH99" s="342">
        <f t="shared" si="142"/>
        <v>1860</v>
      </c>
      <c r="BI99" s="342"/>
      <c r="BJ99" s="342">
        <f t="shared" si="135"/>
        <v>1860</v>
      </c>
      <c r="BK99" s="342"/>
      <c r="BL99" s="342">
        <f t="shared" si="136"/>
        <v>1860</v>
      </c>
      <c r="BM99" s="342"/>
    </row>
    <row r="100" spans="1:65" x14ac:dyDescent="0.3">
      <c r="A100" s="291" t="s">
        <v>331</v>
      </c>
      <c r="B100" s="350">
        <v>18</v>
      </c>
      <c r="C100" s="350"/>
      <c r="D100" s="350">
        <v>20</v>
      </c>
      <c r="E100" s="350"/>
      <c r="F100" s="350">
        <v>31</v>
      </c>
      <c r="G100" s="350"/>
      <c r="H100" s="292"/>
      <c r="I100" s="350">
        <v>31</v>
      </c>
      <c r="J100" s="350"/>
      <c r="K100" s="350">
        <v>31</v>
      </c>
      <c r="L100" s="350"/>
      <c r="M100" s="350">
        <v>31</v>
      </c>
      <c r="N100" s="350"/>
      <c r="O100" s="292"/>
      <c r="P100" s="350">
        <v>31</v>
      </c>
      <c r="Q100" s="350"/>
      <c r="R100" s="350">
        <v>31</v>
      </c>
      <c r="S100" s="350"/>
      <c r="T100" s="350">
        <v>29</v>
      </c>
      <c r="U100" s="350"/>
      <c r="V100" s="292"/>
      <c r="W100" s="350">
        <v>29</v>
      </c>
      <c r="X100" s="350"/>
      <c r="Y100" s="350">
        <v>29</v>
      </c>
      <c r="Z100" s="350"/>
      <c r="AA100" s="350">
        <v>29</v>
      </c>
      <c r="AB100" s="350"/>
      <c r="AC100" s="293">
        <v>55</v>
      </c>
      <c r="AD100" s="299">
        <f t="shared" si="137"/>
        <v>340</v>
      </c>
      <c r="AE100" s="300">
        <f t="shared" si="138"/>
        <v>18700</v>
      </c>
      <c r="AF100" s="301"/>
      <c r="AG100" s="301"/>
      <c r="AH100" s="301"/>
      <c r="AI100" s="302"/>
      <c r="AM100" s="342">
        <f t="shared" si="139"/>
        <v>990</v>
      </c>
      <c r="AN100" s="342"/>
      <c r="AO100" s="342">
        <f t="shared" si="129"/>
        <v>1100</v>
      </c>
      <c r="AP100" s="342"/>
      <c r="AQ100" s="342">
        <f t="shared" si="130"/>
        <v>1705</v>
      </c>
      <c r="AR100" s="342"/>
      <c r="AS100" s="298"/>
      <c r="AT100" s="342">
        <f t="shared" si="140"/>
        <v>1705</v>
      </c>
      <c r="AU100" s="342"/>
      <c r="AV100" s="342">
        <f t="shared" si="131"/>
        <v>1705</v>
      </c>
      <c r="AW100" s="342"/>
      <c r="AX100" s="342">
        <f t="shared" si="132"/>
        <v>1705</v>
      </c>
      <c r="AY100" s="342"/>
      <c r="AZ100" s="298"/>
      <c r="BA100" s="342">
        <f t="shared" si="141"/>
        <v>1705</v>
      </c>
      <c r="BB100" s="342"/>
      <c r="BC100" s="342">
        <f t="shared" si="133"/>
        <v>1705</v>
      </c>
      <c r="BD100" s="342"/>
      <c r="BE100" s="342">
        <f t="shared" si="134"/>
        <v>1595</v>
      </c>
      <c r="BF100" s="342"/>
      <c r="BG100" s="298"/>
      <c r="BH100" s="342">
        <f t="shared" si="142"/>
        <v>1595</v>
      </c>
      <c r="BI100" s="342"/>
      <c r="BJ100" s="342">
        <f t="shared" si="135"/>
        <v>1595</v>
      </c>
      <c r="BK100" s="342"/>
      <c r="BL100" s="342">
        <f t="shared" si="136"/>
        <v>1595</v>
      </c>
      <c r="BM100" s="342"/>
    </row>
    <row r="101" spans="1:65" x14ac:dyDescent="0.3">
      <c r="A101" s="291" t="s">
        <v>332</v>
      </c>
      <c r="B101" s="350">
        <v>19</v>
      </c>
      <c r="C101" s="350"/>
      <c r="D101" s="350">
        <v>19</v>
      </c>
      <c r="E101" s="350"/>
      <c r="F101" s="350">
        <v>32</v>
      </c>
      <c r="G101" s="350"/>
      <c r="H101" s="292"/>
      <c r="I101" s="350">
        <v>32</v>
      </c>
      <c r="J101" s="350"/>
      <c r="K101" s="350">
        <v>32</v>
      </c>
      <c r="L101" s="350"/>
      <c r="M101" s="350">
        <v>32</v>
      </c>
      <c r="N101" s="350"/>
      <c r="O101" s="292"/>
      <c r="P101" s="350">
        <v>32</v>
      </c>
      <c r="Q101" s="350"/>
      <c r="R101" s="350">
        <v>32</v>
      </c>
      <c r="S101" s="350"/>
      <c r="T101" s="350">
        <v>28</v>
      </c>
      <c r="U101" s="350"/>
      <c r="V101" s="292"/>
      <c r="W101" s="350">
        <v>28</v>
      </c>
      <c r="X101" s="350"/>
      <c r="Y101" s="350">
        <v>28</v>
      </c>
      <c r="Z101" s="350"/>
      <c r="AA101" s="350">
        <v>28</v>
      </c>
      <c r="AB101" s="350"/>
      <c r="AC101" s="293">
        <v>65</v>
      </c>
      <c r="AD101" s="299">
        <f t="shared" si="137"/>
        <v>342</v>
      </c>
      <c r="AE101" s="300">
        <f t="shared" si="138"/>
        <v>22230</v>
      </c>
      <c r="AF101" s="301"/>
      <c r="AG101" s="301"/>
      <c r="AH101" s="301"/>
      <c r="AI101" s="302"/>
      <c r="AM101" s="342">
        <f t="shared" si="139"/>
        <v>1235</v>
      </c>
      <c r="AN101" s="342"/>
      <c r="AO101" s="342">
        <f t="shared" si="129"/>
        <v>1235</v>
      </c>
      <c r="AP101" s="342"/>
      <c r="AQ101" s="342">
        <f t="shared" si="130"/>
        <v>2080</v>
      </c>
      <c r="AR101" s="342"/>
      <c r="AS101" s="298"/>
      <c r="AT101" s="342">
        <f t="shared" si="140"/>
        <v>2080</v>
      </c>
      <c r="AU101" s="342"/>
      <c r="AV101" s="342">
        <f t="shared" si="131"/>
        <v>2080</v>
      </c>
      <c r="AW101" s="342"/>
      <c r="AX101" s="342">
        <f t="shared" si="132"/>
        <v>2080</v>
      </c>
      <c r="AY101" s="342"/>
      <c r="AZ101" s="298"/>
      <c r="BA101" s="342">
        <f t="shared" si="141"/>
        <v>2080</v>
      </c>
      <c r="BB101" s="342"/>
      <c r="BC101" s="342">
        <f t="shared" si="133"/>
        <v>2080</v>
      </c>
      <c r="BD101" s="342"/>
      <c r="BE101" s="342">
        <f t="shared" si="134"/>
        <v>1820</v>
      </c>
      <c r="BF101" s="342"/>
      <c r="BG101" s="298"/>
      <c r="BH101" s="342">
        <f t="shared" si="142"/>
        <v>1820</v>
      </c>
      <c r="BI101" s="342"/>
      <c r="BJ101" s="342">
        <f t="shared" si="135"/>
        <v>1820</v>
      </c>
      <c r="BK101" s="342"/>
      <c r="BL101" s="342">
        <f t="shared" si="136"/>
        <v>1820</v>
      </c>
      <c r="BM101" s="342"/>
    </row>
    <row r="102" spans="1:65" x14ac:dyDescent="0.3">
      <c r="A102" s="291" t="s">
        <v>333</v>
      </c>
      <c r="B102" s="350">
        <v>20</v>
      </c>
      <c r="C102" s="350"/>
      <c r="D102" s="350">
        <v>20</v>
      </c>
      <c r="E102" s="350"/>
      <c r="F102" s="350">
        <v>33</v>
      </c>
      <c r="G102" s="350"/>
      <c r="H102" s="292"/>
      <c r="I102" s="350">
        <v>33</v>
      </c>
      <c r="J102" s="350"/>
      <c r="K102" s="350">
        <v>33</v>
      </c>
      <c r="L102" s="350"/>
      <c r="M102" s="350">
        <v>33</v>
      </c>
      <c r="N102" s="350"/>
      <c r="O102" s="292"/>
      <c r="P102" s="350">
        <v>33</v>
      </c>
      <c r="Q102" s="350"/>
      <c r="R102" s="350">
        <v>33</v>
      </c>
      <c r="S102" s="350"/>
      <c r="T102" s="350">
        <v>34</v>
      </c>
      <c r="U102" s="350"/>
      <c r="V102" s="292"/>
      <c r="W102" s="350">
        <v>34</v>
      </c>
      <c r="X102" s="350"/>
      <c r="Y102" s="350">
        <v>34</v>
      </c>
      <c r="Z102" s="350"/>
      <c r="AA102" s="350">
        <v>34</v>
      </c>
      <c r="AB102" s="350"/>
      <c r="AC102" s="293">
        <v>70</v>
      </c>
      <c r="AD102" s="299">
        <f t="shared" si="137"/>
        <v>374</v>
      </c>
      <c r="AE102" s="300">
        <f t="shared" si="138"/>
        <v>26180</v>
      </c>
      <c r="AF102" s="301"/>
      <c r="AG102" s="301"/>
      <c r="AH102" s="301"/>
      <c r="AI102" s="302"/>
      <c r="AM102" s="342">
        <f t="shared" si="139"/>
        <v>1400</v>
      </c>
      <c r="AN102" s="342"/>
      <c r="AO102" s="342">
        <f t="shared" si="129"/>
        <v>1400</v>
      </c>
      <c r="AP102" s="342"/>
      <c r="AQ102" s="342">
        <f t="shared" si="130"/>
        <v>2310</v>
      </c>
      <c r="AR102" s="342"/>
      <c r="AS102" s="298"/>
      <c r="AT102" s="342">
        <f t="shared" si="140"/>
        <v>2310</v>
      </c>
      <c r="AU102" s="342"/>
      <c r="AV102" s="342">
        <f t="shared" si="131"/>
        <v>2310</v>
      </c>
      <c r="AW102" s="342"/>
      <c r="AX102" s="342">
        <f t="shared" si="132"/>
        <v>2310</v>
      </c>
      <c r="AY102" s="342"/>
      <c r="AZ102" s="298"/>
      <c r="BA102" s="342">
        <f t="shared" si="141"/>
        <v>2310</v>
      </c>
      <c r="BB102" s="342"/>
      <c r="BC102" s="342">
        <f t="shared" si="133"/>
        <v>2310</v>
      </c>
      <c r="BD102" s="342"/>
      <c r="BE102" s="342">
        <f t="shared" si="134"/>
        <v>2380</v>
      </c>
      <c r="BF102" s="342"/>
      <c r="BG102" s="298"/>
      <c r="BH102" s="342">
        <f t="shared" si="142"/>
        <v>2380</v>
      </c>
      <c r="BI102" s="342"/>
      <c r="BJ102" s="342">
        <f t="shared" si="135"/>
        <v>2380</v>
      </c>
      <c r="BK102" s="342"/>
      <c r="BL102" s="342">
        <f t="shared" si="136"/>
        <v>2380</v>
      </c>
      <c r="BM102" s="342"/>
    </row>
    <row r="103" spans="1:65" x14ac:dyDescent="0.3">
      <c r="A103" s="291" t="s">
        <v>334</v>
      </c>
      <c r="B103" s="350">
        <v>20</v>
      </c>
      <c r="C103" s="350"/>
      <c r="D103" s="350">
        <v>20</v>
      </c>
      <c r="E103" s="350"/>
      <c r="F103" s="350">
        <v>34</v>
      </c>
      <c r="G103" s="350"/>
      <c r="H103" s="292"/>
      <c r="I103" s="350">
        <v>34</v>
      </c>
      <c r="J103" s="350"/>
      <c r="K103" s="350">
        <v>34</v>
      </c>
      <c r="L103" s="350"/>
      <c r="M103" s="350">
        <v>34</v>
      </c>
      <c r="N103" s="350"/>
      <c r="O103" s="292"/>
      <c r="P103" s="350">
        <v>34</v>
      </c>
      <c r="Q103" s="350"/>
      <c r="R103" s="350">
        <v>34</v>
      </c>
      <c r="S103" s="350"/>
      <c r="T103" s="350">
        <v>35</v>
      </c>
      <c r="U103" s="350"/>
      <c r="V103" s="292"/>
      <c r="W103" s="350">
        <v>35</v>
      </c>
      <c r="X103" s="350"/>
      <c r="Y103" s="350">
        <v>35</v>
      </c>
      <c r="Z103" s="350"/>
      <c r="AA103" s="350">
        <v>35</v>
      </c>
      <c r="AB103" s="350"/>
      <c r="AC103" s="293">
        <v>70</v>
      </c>
      <c r="AD103" s="299">
        <f t="shared" si="137"/>
        <v>384</v>
      </c>
      <c r="AE103" s="300">
        <f t="shared" si="138"/>
        <v>26880</v>
      </c>
      <c r="AF103" s="301"/>
      <c r="AG103" s="301"/>
      <c r="AH103" s="301"/>
      <c r="AI103" s="302"/>
      <c r="AM103" s="342">
        <f t="shared" si="139"/>
        <v>1400</v>
      </c>
      <c r="AN103" s="342"/>
      <c r="AO103" s="342">
        <f t="shared" si="129"/>
        <v>1400</v>
      </c>
      <c r="AP103" s="342"/>
      <c r="AQ103" s="342">
        <f t="shared" si="130"/>
        <v>2380</v>
      </c>
      <c r="AR103" s="342"/>
      <c r="AS103" s="298"/>
      <c r="AT103" s="342">
        <f t="shared" si="140"/>
        <v>2380</v>
      </c>
      <c r="AU103" s="342"/>
      <c r="AV103" s="342">
        <f t="shared" si="131"/>
        <v>2380</v>
      </c>
      <c r="AW103" s="342"/>
      <c r="AX103" s="342">
        <f t="shared" si="132"/>
        <v>2380</v>
      </c>
      <c r="AY103" s="342"/>
      <c r="AZ103" s="298"/>
      <c r="BA103" s="342">
        <f t="shared" si="141"/>
        <v>2380</v>
      </c>
      <c r="BB103" s="342"/>
      <c r="BC103" s="342">
        <f t="shared" si="133"/>
        <v>2380</v>
      </c>
      <c r="BD103" s="342"/>
      <c r="BE103" s="342">
        <f t="shared" si="134"/>
        <v>2450</v>
      </c>
      <c r="BF103" s="342"/>
      <c r="BG103" s="298"/>
      <c r="BH103" s="342">
        <f t="shared" si="142"/>
        <v>2450</v>
      </c>
      <c r="BI103" s="342"/>
      <c r="BJ103" s="342">
        <f t="shared" si="135"/>
        <v>2450</v>
      </c>
      <c r="BK103" s="342"/>
      <c r="BL103" s="342">
        <f t="shared" si="136"/>
        <v>2450</v>
      </c>
      <c r="BM103" s="342"/>
    </row>
    <row r="104" spans="1:65" x14ac:dyDescent="0.3">
      <c r="A104" s="291" t="s">
        <v>335</v>
      </c>
      <c r="B104" s="350">
        <v>19</v>
      </c>
      <c r="C104" s="350"/>
      <c r="D104" s="350">
        <v>21</v>
      </c>
      <c r="E104" s="350"/>
      <c r="F104" s="350">
        <v>31</v>
      </c>
      <c r="G104" s="350"/>
      <c r="H104" s="292"/>
      <c r="I104" s="350">
        <v>31</v>
      </c>
      <c r="J104" s="350"/>
      <c r="K104" s="350">
        <v>31</v>
      </c>
      <c r="L104" s="350"/>
      <c r="M104" s="350">
        <v>31</v>
      </c>
      <c r="N104" s="350"/>
      <c r="O104" s="292"/>
      <c r="P104" s="350">
        <v>31</v>
      </c>
      <c r="Q104" s="350"/>
      <c r="R104" s="350">
        <v>31</v>
      </c>
      <c r="S104" s="350"/>
      <c r="T104" s="350">
        <v>31</v>
      </c>
      <c r="U104" s="350"/>
      <c r="V104" s="292"/>
      <c r="W104" s="350">
        <v>31</v>
      </c>
      <c r="X104" s="350"/>
      <c r="Y104" s="350">
        <v>31</v>
      </c>
      <c r="Z104" s="350"/>
      <c r="AA104" s="350">
        <v>31</v>
      </c>
      <c r="AB104" s="350"/>
      <c r="AC104" s="293">
        <v>85</v>
      </c>
      <c r="AD104" s="299">
        <f t="shared" si="137"/>
        <v>350</v>
      </c>
      <c r="AE104" s="300">
        <f t="shared" si="138"/>
        <v>29750</v>
      </c>
      <c r="AF104" s="301"/>
      <c r="AG104" s="301"/>
      <c r="AH104" s="301"/>
      <c r="AI104" s="302"/>
      <c r="AM104" s="342">
        <f t="shared" si="139"/>
        <v>1615</v>
      </c>
      <c r="AN104" s="342"/>
      <c r="AO104" s="342">
        <f t="shared" si="129"/>
        <v>1785</v>
      </c>
      <c r="AP104" s="342"/>
      <c r="AQ104" s="342">
        <f t="shared" si="130"/>
        <v>2635</v>
      </c>
      <c r="AR104" s="342"/>
      <c r="AS104" s="298"/>
      <c r="AT104" s="342">
        <f t="shared" si="140"/>
        <v>2635</v>
      </c>
      <c r="AU104" s="342"/>
      <c r="AV104" s="342">
        <f t="shared" si="131"/>
        <v>2635</v>
      </c>
      <c r="AW104" s="342"/>
      <c r="AX104" s="342">
        <f t="shared" si="132"/>
        <v>2635</v>
      </c>
      <c r="AY104" s="342"/>
      <c r="AZ104" s="298"/>
      <c r="BA104" s="342">
        <f t="shared" si="141"/>
        <v>2635</v>
      </c>
      <c r="BB104" s="342"/>
      <c r="BC104" s="342">
        <f t="shared" si="133"/>
        <v>2635</v>
      </c>
      <c r="BD104" s="342"/>
      <c r="BE104" s="342">
        <f t="shared" si="134"/>
        <v>2635</v>
      </c>
      <c r="BF104" s="342"/>
      <c r="BG104" s="298"/>
      <c r="BH104" s="342">
        <f t="shared" si="142"/>
        <v>2635</v>
      </c>
      <c r="BI104" s="342"/>
      <c r="BJ104" s="342">
        <f t="shared" si="135"/>
        <v>2635</v>
      </c>
      <c r="BK104" s="342"/>
      <c r="BL104" s="342">
        <f t="shared" si="136"/>
        <v>2635</v>
      </c>
      <c r="BM104" s="342"/>
    </row>
    <row r="105" spans="1:65" x14ac:dyDescent="0.3">
      <c r="A105" s="291" t="s">
        <v>336</v>
      </c>
      <c r="B105" s="350">
        <v>18</v>
      </c>
      <c r="C105" s="350"/>
      <c r="D105" s="350">
        <v>20</v>
      </c>
      <c r="E105" s="350"/>
      <c r="F105" s="350">
        <v>27</v>
      </c>
      <c r="G105" s="350"/>
      <c r="H105" s="292"/>
      <c r="I105" s="350">
        <v>27</v>
      </c>
      <c r="J105" s="350"/>
      <c r="K105" s="350">
        <v>27</v>
      </c>
      <c r="L105" s="350"/>
      <c r="M105" s="350">
        <v>27</v>
      </c>
      <c r="N105" s="350"/>
      <c r="O105" s="292"/>
      <c r="P105" s="350">
        <v>27</v>
      </c>
      <c r="Q105" s="350"/>
      <c r="R105" s="350">
        <v>27</v>
      </c>
      <c r="S105" s="350"/>
      <c r="T105" s="350">
        <v>36</v>
      </c>
      <c r="U105" s="350"/>
      <c r="V105" s="292"/>
      <c r="W105" s="350">
        <v>36</v>
      </c>
      <c r="X105" s="350"/>
      <c r="Y105" s="350">
        <v>36</v>
      </c>
      <c r="Z105" s="350"/>
      <c r="AA105" s="350">
        <v>36</v>
      </c>
      <c r="AB105" s="350"/>
      <c r="AC105" s="293">
        <v>85</v>
      </c>
      <c r="AD105" s="299">
        <f t="shared" si="137"/>
        <v>344</v>
      </c>
      <c r="AE105" s="300">
        <f t="shared" si="138"/>
        <v>29240</v>
      </c>
      <c r="AF105" s="301"/>
      <c r="AG105" s="301"/>
      <c r="AH105" s="301"/>
      <c r="AI105" s="302"/>
      <c r="AM105" s="342">
        <f t="shared" si="139"/>
        <v>1530</v>
      </c>
      <c r="AN105" s="342"/>
      <c r="AO105" s="342">
        <f t="shared" si="129"/>
        <v>1700</v>
      </c>
      <c r="AP105" s="342"/>
      <c r="AQ105" s="342">
        <f t="shared" si="130"/>
        <v>2295</v>
      </c>
      <c r="AR105" s="342"/>
      <c r="AS105" s="298"/>
      <c r="AT105" s="342">
        <f t="shared" si="140"/>
        <v>2295</v>
      </c>
      <c r="AU105" s="342"/>
      <c r="AV105" s="342">
        <f t="shared" si="131"/>
        <v>2295</v>
      </c>
      <c r="AW105" s="342"/>
      <c r="AX105" s="342">
        <f t="shared" si="132"/>
        <v>2295</v>
      </c>
      <c r="AY105" s="342"/>
      <c r="AZ105" s="298"/>
      <c r="BA105" s="342">
        <f t="shared" si="141"/>
        <v>2295</v>
      </c>
      <c r="BB105" s="342"/>
      <c r="BC105" s="342">
        <f t="shared" si="133"/>
        <v>2295</v>
      </c>
      <c r="BD105" s="342"/>
      <c r="BE105" s="342">
        <f t="shared" si="134"/>
        <v>3060</v>
      </c>
      <c r="BF105" s="342"/>
      <c r="BG105" s="298"/>
      <c r="BH105" s="342">
        <f t="shared" si="142"/>
        <v>3060</v>
      </c>
      <c r="BI105" s="342"/>
      <c r="BJ105" s="342">
        <f t="shared" si="135"/>
        <v>3060</v>
      </c>
      <c r="BK105" s="342"/>
      <c r="BL105" s="342">
        <f t="shared" si="136"/>
        <v>3060</v>
      </c>
      <c r="BM105" s="342"/>
    </row>
    <row r="106" spans="1:65" x14ac:dyDescent="0.3">
      <c r="A106" s="291" t="s">
        <v>337</v>
      </c>
      <c r="B106" s="350">
        <v>19</v>
      </c>
      <c r="C106" s="350"/>
      <c r="D106" s="350">
        <v>19</v>
      </c>
      <c r="E106" s="350"/>
      <c r="F106" s="350">
        <v>29</v>
      </c>
      <c r="G106" s="350"/>
      <c r="H106" s="292"/>
      <c r="I106" s="350">
        <v>29</v>
      </c>
      <c r="J106" s="350"/>
      <c r="K106" s="350">
        <v>29</v>
      </c>
      <c r="L106" s="350"/>
      <c r="M106" s="350">
        <v>29</v>
      </c>
      <c r="N106" s="350"/>
      <c r="O106" s="292"/>
      <c r="P106" s="350">
        <v>29</v>
      </c>
      <c r="Q106" s="350"/>
      <c r="R106" s="350">
        <v>29</v>
      </c>
      <c r="S106" s="350"/>
      <c r="T106" s="350">
        <v>29</v>
      </c>
      <c r="U106" s="350"/>
      <c r="V106" s="292"/>
      <c r="W106" s="350">
        <v>29</v>
      </c>
      <c r="X106" s="350"/>
      <c r="Y106" s="350">
        <v>29</v>
      </c>
      <c r="Z106" s="350"/>
      <c r="AA106" s="350">
        <v>29</v>
      </c>
      <c r="AB106" s="350"/>
      <c r="AC106" s="293">
        <v>90</v>
      </c>
      <c r="AD106" s="299">
        <f t="shared" si="137"/>
        <v>328</v>
      </c>
      <c r="AE106" s="300">
        <f t="shared" si="138"/>
        <v>29520</v>
      </c>
      <c r="AF106" s="301"/>
      <c r="AG106" s="301"/>
      <c r="AH106" s="301"/>
      <c r="AI106" s="302"/>
      <c r="AM106" s="342">
        <f t="shared" si="139"/>
        <v>1710</v>
      </c>
      <c r="AN106" s="342"/>
      <c r="AO106" s="342">
        <f t="shared" si="129"/>
        <v>1710</v>
      </c>
      <c r="AP106" s="342"/>
      <c r="AQ106" s="342">
        <f t="shared" si="130"/>
        <v>2610</v>
      </c>
      <c r="AR106" s="342"/>
      <c r="AS106" s="298"/>
      <c r="AT106" s="342">
        <f t="shared" si="140"/>
        <v>2610</v>
      </c>
      <c r="AU106" s="342"/>
      <c r="AV106" s="342">
        <f t="shared" si="131"/>
        <v>2610</v>
      </c>
      <c r="AW106" s="342"/>
      <c r="AX106" s="342">
        <f t="shared" si="132"/>
        <v>2610</v>
      </c>
      <c r="AY106" s="342"/>
      <c r="AZ106" s="298"/>
      <c r="BA106" s="342">
        <f t="shared" si="141"/>
        <v>2610</v>
      </c>
      <c r="BB106" s="342"/>
      <c r="BC106" s="342">
        <f t="shared" si="133"/>
        <v>2610</v>
      </c>
      <c r="BD106" s="342"/>
      <c r="BE106" s="342">
        <f t="shared" si="134"/>
        <v>2610</v>
      </c>
      <c r="BF106" s="342"/>
      <c r="BG106" s="298"/>
      <c r="BH106" s="342">
        <f t="shared" si="142"/>
        <v>2610</v>
      </c>
      <c r="BI106" s="342"/>
      <c r="BJ106" s="342">
        <f t="shared" si="135"/>
        <v>2610</v>
      </c>
      <c r="BK106" s="342"/>
      <c r="BL106" s="342">
        <f t="shared" si="136"/>
        <v>2610</v>
      </c>
      <c r="BM106" s="342"/>
    </row>
    <row r="107" spans="1:65" x14ac:dyDescent="0.3">
      <c r="A107" s="291" t="s">
        <v>338</v>
      </c>
      <c r="B107" s="350">
        <v>20</v>
      </c>
      <c r="C107" s="350"/>
      <c r="D107" s="350">
        <v>20</v>
      </c>
      <c r="E107" s="350"/>
      <c r="F107" s="350">
        <v>28</v>
      </c>
      <c r="G107" s="350"/>
      <c r="H107" s="292"/>
      <c r="I107" s="350">
        <v>28</v>
      </c>
      <c r="J107" s="350"/>
      <c r="K107" s="350">
        <v>28</v>
      </c>
      <c r="L107" s="350"/>
      <c r="M107" s="350">
        <v>28</v>
      </c>
      <c r="N107" s="350"/>
      <c r="O107" s="292"/>
      <c r="P107" s="350">
        <v>28</v>
      </c>
      <c r="Q107" s="350"/>
      <c r="R107" s="350">
        <v>28</v>
      </c>
      <c r="S107" s="350"/>
      <c r="T107" s="350">
        <v>30</v>
      </c>
      <c r="U107" s="350"/>
      <c r="V107" s="292"/>
      <c r="W107" s="350">
        <v>30</v>
      </c>
      <c r="X107" s="350"/>
      <c r="Y107" s="350">
        <v>30</v>
      </c>
      <c r="Z107" s="350"/>
      <c r="AA107" s="350">
        <v>30</v>
      </c>
      <c r="AB107" s="350"/>
      <c r="AC107" s="293">
        <v>125</v>
      </c>
      <c r="AD107" s="299">
        <f t="shared" si="137"/>
        <v>328</v>
      </c>
      <c r="AE107" s="300">
        <f t="shared" si="138"/>
        <v>41000</v>
      </c>
      <c r="AF107" s="301"/>
      <c r="AG107" s="301"/>
      <c r="AH107" s="301"/>
      <c r="AI107" s="302"/>
      <c r="AM107" s="342">
        <f t="shared" si="139"/>
        <v>2500</v>
      </c>
      <c r="AN107" s="342"/>
      <c r="AO107" s="342">
        <f t="shared" si="129"/>
        <v>2500</v>
      </c>
      <c r="AP107" s="342"/>
      <c r="AQ107" s="342">
        <f t="shared" si="130"/>
        <v>3500</v>
      </c>
      <c r="AR107" s="342"/>
      <c r="AS107" s="298"/>
      <c r="AT107" s="342">
        <f t="shared" si="140"/>
        <v>3500</v>
      </c>
      <c r="AU107" s="342"/>
      <c r="AV107" s="342">
        <f t="shared" si="131"/>
        <v>3500</v>
      </c>
      <c r="AW107" s="342"/>
      <c r="AX107" s="342">
        <f t="shared" si="132"/>
        <v>3500</v>
      </c>
      <c r="AY107" s="342"/>
      <c r="AZ107" s="298"/>
      <c r="BA107" s="342">
        <f t="shared" si="141"/>
        <v>3500</v>
      </c>
      <c r="BB107" s="342"/>
      <c r="BC107" s="342">
        <f t="shared" si="133"/>
        <v>3500</v>
      </c>
      <c r="BD107" s="342"/>
      <c r="BE107" s="342">
        <f t="shared" si="134"/>
        <v>3750</v>
      </c>
      <c r="BF107" s="342"/>
      <c r="BG107" s="298"/>
      <c r="BH107" s="342">
        <f t="shared" si="142"/>
        <v>3750</v>
      </c>
      <c r="BI107" s="342"/>
      <c r="BJ107" s="342">
        <f t="shared" si="135"/>
        <v>3750</v>
      </c>
      <c r="BK107" s="342"/>
      <c r="BL107" s="342">
        <f t="shared" si="136"/>
        <v>3750</v>
      </c>
      <c r="BM107" s="342"/>
    </row>
    <row r="108" spans="1:65" x14ac:dyDescent="0.3">
      <c r="A108" s="291" t="s">
        <v>339</v>
      </c>
      <c r="B108" s="350">
        <v>15</v>
      </c>
      <c r="C108" s="350"/>
      <c r="D108" s="350">
        <v>14</v>
      </c>
      <c r="E108" s="350"/>
      <c r="F108" s="350">
        <v>30</v>
      </c>
      <c r="G108" s="350"/>
      <c r="H108" s="292"/>
      <c r="I108" s="350">
        <v>30</v>
      </c>
      <c r="J108" s="350"/>
      <c r="K108" s="350">
        <v>30</v>
      </c>
      <c r="L108" s="350"/>
      <c r="M108" s="350">
        <v>30</v>
      </c>
      <c r="N108" s="350"/>
      <c r="O108" s="292"/>
      <c r="P108" s="350">
        <v>30</v>
      </c>
      <c r="Q108" s="350"/>
      <c r="R108" s="350">
        <v>30</v>
      </c>
      <c r="S108" s="350"/>
      <c r="T108" s="350">
        <v>31</v>
      </c>
      <c r="U108" s="350"/>
      <c r="V108" s="292"/>
      <c r="W108" s="350">
        <v>31</v>
      </c>
      <c r="X108" s="350"/>
      <c r="Y108" s="350">
        <v>31</v>
      </c>
      <c r="Z108" s="350"/>
      <c r="AA108" s="350">
        <v>31</v>
      </c>
      <c r="AB108" s="350"/>
      <c r="AC108" s="293">
        <v>225</v>
      </c>
      <c r="AD108" s="299">
        <f t="shared" si="137"/>
        <v>333</v>
      </c>
      <c r="AE108" s="300">
        <f t="shared" si="138"/>
        <v>74925</v>
      </c>
      <c r="AF108" s="301"/>
      <c r="AG108" s="301"/>
      <c r="AH108" s="301"/>
      <c r="AI108" s="302"/>
      <c r="AM108" s="342">
        <f t="shared" si="139"/>
        <v>3375</v>
      </c>
      <c r="AN108" s="342"/>
      <c r="AO108" s="342">
        <f t="shared" si="129"/>
        <v>3150</v>
      </c>
      <c r="AP108" s="342"/>
      <c r="AQ108" s="342">
        <f t="shared" si="130"/>
        <v>6750</v>
      </c>
      <c r="AR108" s="342"/>
      <c r="AS108" s="298"/>
      <c r="AT108" s="342">
        <f t="shared" si="140"/>
        <v>6750</v>
      </c>
      <c r="AU108" s="342"/>
      <c r="AV108" s="342">
        <f t="shared" si="131"/>
        <v>6750</v>
      </c>
      <c r="AW108" s="342"/>
      <c r="AX108" s="342">
        <f t="shared" si="132"/>
        <v>6750</v>
      </c>
      <c r="AY108" s="342"/>
      <c r="AZ108" s="298"/>
      <c r="BA108" s="342">
        <f t="shared" si="141"/>
        <v>6750</v>
      </c>
      <c r="BB108" s="342"/>
      <c r="BC108" s="342">
        <f t="shared" si="133"/>
        <v>6750</v>
      </c>
      <c r="BD108" s="342"/>
      <c r="BE108" s="342">
        <f t="shared" si="134"/>
        <v>6975</v>
      </c>
      <c r="BF108" s="342"/>
      <c r="BG108" s="298"/>
      <c r="BH108" s="342">
        <f t="shared" si="142"/>
        <v>6975</v>
      </c>
      <c r="BI108" s="342"/>
      <c r="BJ108" s="342">
        <f t="shared" si="135"/>
        <v>6975</v>
      </c>
      <c r="BK108" s="342"/>
      <c r="BL108" s="342">
        <f t="shared" si="136"/>
        <v>6975</v>
      </c>
      <c r="BM108" s="342"/>
    </row>
    <row r="109" spans="1:65" x14ac:dyDescent="0.3">
      <c r="A109" s="291" t="s">
        <v>340</v>
      </c>
      <c r="B109" s="350">
        <v>26</v>
      </c>
      <c r="C109" s="350"/>
      <c r="D109" s="350">
        <v>26</v>
      </c>
      <c r="E109" s="350"/>
      <c r="F109" s="350">
        <v>27</v>
      </c>
      <c r="G109" s="350"/>
      <c r="H109" s="292"/>
      <c r="I109" s="350">
        <v>27</v>
      </c>
      <c r="J109" s="350"/>
      <c r="K109" s="350">
        <v>27</v>
      </c>
      <c r="L109" s="350"/>
      <c r="M109" s="350">
        <v>27</v>
      </c>
      <c r="N109" s="350"/>
      <c r="O109" s="292"/>
      <c r="P109" s="350">
        <v>27</v>
      </c>
      <c r="Q109" s="350"/>
      <c r="R109" s="350">
        <v>27</v>
      </c>
      <c r="S109" s="350"/>
      <c r="T109" s="350">
        <v>28</v>
      </c>
      <c r="U109" s="350"/>
      <c r="V109" s="292"/>
      <c r="W109" s="350">
        <v>28</v>
      </c>
      <c r="X109" s="350"/>
      <c r="Y109" s="350">
        <v>28</v>
      </c>
      <c r="Z109" s="350"/>
      <c r="AA109" s="350">
        <v>28</v>
      </c>
      <c r="AB109" s="350"/>
      <c r="AC109" s="293">
        <v>40</v>
      </c>
      <c r="AD109" s="294">
        <f>SUM(B109:AB109)</f>
        <v>326</v>
      </c>
      <c r="AE109" s="295">
        <f>AD109*AC109</f>
        <v>13040</v>
      </c>
      <c r="AF109" s="296"/>
      <c r="AG109" s="296"/>
      <c r="AH109" s="296"/>
      <c r="AI109" s="297"/>
      <c r="AM109" s="342">
        <f>B109*$AC109</f>
        <v>1040</v>
      </c>
      <c r="AN109" s="342"/>
      <c r="AO109" s="342">
        <f t="shared" ref="AO109:AO123" si="143">D109*$AC109</f>
        <v>1040</v>
      </c>
      <c r="AP109" s="342"/>
      <c r="AQ109" s="342">
        <f t="shared" ref="AQ109:AQ123" si="144">F109*$AC109</f>
        <v>1080</v>
      </c>
      <c r="AR109" s="342"/>
      <c r="AS109" s="298"/>
      <c r="AT109" s="342">
        <f>I109*$AC109</f>
        <v>1080</v>
      </c>
      <c r="AU109" s="342"/>
      <c r="AV109" s="342">
        <f t="shared" ref="AV109:AV123" si="145">K109*$AC109</f>
        <v>1080</v>
      </c>
      <c r="AW109" s="342"/>
      <c r="AX109" s="342">
        <f t="shared" ref="AX109:AX123" si="146">M109*$AC109</f>
        <v>1080</v>
      </c>
      <c r="AY109" s="342"/>
      <c r="AZ109" s="298"/>
      <c r="BA109" s="342">
        <f>P109*$AC109</f>
        <v>1080</v>
      </c>
      <c r="BB109" s="342"/>
      <c r="BC109" s="342">
        <f t="shared" ref="BC109:BC123" si="147">R109*$AC109</f>
        <v>1080</v>
      </c>
      <c r="BD109" s="342"/>
      <c r="BE109" s="342">
        <f t="shared" ref="BE109:BE123" si="148">T109*$AC109</f>
        <v>1120</v>
      </c>
      <c r="BF109" s="342"/>
      <c r="BG109" s="298"/>
      <c r="BH109" s="342">
        <f>W109*$AC109</f>
        <v>1120</v>
      </c>
      <c r="BI109" s="342"/>
      <c r="BJ109" s="342">
        <f t="shared" ref="BJ109:BJ123" si="149">Y109*$AC109</f>
        <v>1120</v>
      </c>
      <c r="BK109" s="342"/>
      <c r="BL109" s="342">
        <f t="shared" ref="BL109:BL123" si="150">AA109*$AC109</f>
        <v>1120</v>
      </c>
      <c r="BM109" s="342"/>
    </row>
    <row r="110" spans="1:65" x14ac:dyDescent="0.3">
      <c r="A110" s="291" t="s">
        <v>341</v>
      </c>
      <c r="B110" s="350">
        <v>27</v>
      </c>
      <c r="C110" s="350"/>
      <c r="D110" s="350">
        <v>27</v>
      </c>
      <c r="E110" s="350"/>
      <c r="F110" s="350">
        <v>25</v>
      </c>
      <c r="G110" s="350"/>
      <c r="H110" s="292"/>
      <c r="I110" s="350">
        <v>25</v>
      </c>
      <c r="J110" s="350"/>
      <c r="K110" s="350">
        <v>25</v>
      </c>
      <c r="L110" s="350"/>
      <c r="M110" s="350">
        <v>25</v>
      </c>
      <c r="N110" s="350"/>
      <c r="O110" s="292"/>
      <c r="P110" s="350">
        <v>25</v>
      </c>
      <c r="Q110" s="350"/>
      <c r="R110" s="350">
        <v>25</v>
      </c>
      <c r="S110" s="350"/>
      <c r="T110" s="350">
        <v>26</v>
      </c>
      <c r="U110" s="350"/>
      <c r="V110" s="292"/>
      <c r="W110" s="350">
        <v>26</v>
      </c>
      <c r="X110" s="350"/>
      <c r="Y110" s="350">
        <v>26</v>
      </c>
      <c r="Z110" s="350"/>
      <c r="AA110" s="350">
        <v>26</v>
      </c>
      <c r="AB110" s="350"/>
      <c r="AC110" s="293">
        <v>45</v>
      </c>
      <c r="AD110" s="299">
        <f t="shared" ref="AD110:AD123" si="151">SUM(B110:AB110)</f>
        <v>308</v>
      </c>
      <c r="AE110" s="300">
        <f t="shared" ref="AE110:AE123" si="152">AD110*AC110</f>
        <v>13860</v>
      </c>
      <c r="AF110" s="301"/>
      <c r="AG110" s="301"/>
      <c r="AH110" s="301"/>
      <c r="AI110" s="302"/>
      <c r="AM110" s="342">
        <f t="shared" ref="AM110:AM123" si="153">B110*$AC110</f>
        <v>1215</v>
      </c>
      <c r="AN110" s="342"/>
      <c r="AO110" s="342">
        <f t="shared" si="143"/>
        <v>1215</v>
      </c>
      <c r="AP110" s="342"/>
      <c r="AQ110" s="342">
        <f t="shared" si="144"/>
        <v>1125</v>
      </c>
      <c r="AR110" s="342"/>
      <c r="AS110" s="298"/>
      <c r="AT110" s="342">
        <f t="shared" ref="AT110:AT123" si="154">I110*$AC110</f>
        <v>1125</v>
      </c>
      <c r="AU110" s="342"/>
      <c r="AV110" s="342">
        <f t="shared" si="145"/>
        <v>1125</v>
      </c>
      <c r="AW110" s="342"/>
      <c r="AX110" s="342">
        <f t="shared" si="146"/>
        <v>1125</v>
      </c>
      <c r="AY110" s="342"/>
      <c r="AZ110" s="298"/>
      <c r="BA110" s="342">
        <f t="shared" ref="BA110:BA123" si="155">P110*$AC110</f>
        <v>1125</v>
      </c>
      <c r="BB110" s="342"/>
      <c r="BC110" s="342">
        <f t="shared" si="147"/>
        <v>1125</v>
      </c>
      <c r="BD110" s="342"/>
      <c r="BE110" s="342">
        <f t="shared" si="148"/>
        <v>1170</v>
      </c>
      <c r="BF110" s="342"/>
      <c r="BG110" s="298"/>
      <c r="BH110" s="342">
        <f t="shared" ref="BH110:BH123" si="156">W110*$AC110</f>
        <v>1170</v>
      </c>
      <c r="BI110" s="342"/>
      <c r="BJ110" s="342">
        <f t="shared" si="149"/>
        <v>1170</v>
      </c>
      <c r="BK110" s="342"/>
      <c r="BL110" s="342">
        <f t="shared" si="150"/>
        <v>1170</v>
      </c>
      <c r="BM110" s="342"/>
    </row>
    <row r="111" spans="1:65" x14ac:dyDescent="0.3">
      <c r="A111" s="291" t="s">
        <v>342</v>
      </c>
      <c r="B111" s="350">
        <v>28</v>
      </c>
      <c r="C111" s="350"/>
      <c r="D111" s="350">
        <v>28</v>
      </c>
      <c r="E111" s="350"/>
      <c r="F111" s="350">
        <v>28</v>
      </c>
      <c r="G111" s="350"/>
      <c r="H111" s="292"/>
      <c r="I111" s="350">
        <v>28</v>
      </c>
      <c r="J111" s="350"/>
      <c r="K111" s="350">
        <v>28</v>
      </c>
      <c r="L111" s="350"/>
      <c r="M111" s="350">
        <v>28</v>
      </c>
      <c r="N111" s="350"/>
      <c r="O111" s="292"/>
      <c r="P111" s="350">
        <v>28</v>
      </c>
      <c r="Q111" s="350"/>
      <c r="R111" s="350">
        <v>28</v>
      </c>
      <c r="S111" s="350"/>
      <c r="T111" s="350">
        <v>29</v>
      </c>
      <c r="U111" s="350"/>
      <c r="V111" s="292"/>
      <c r="W111" s="350">
        <v>29</v>
      </c>
      <c r="X111" s="350"/>
      <c r="Y111" s="350">
        <v>29</v>
      </c>
      <c r="Z111" s="350"/>
      <c r="AA111" s="350">
        <v>29</v>
      </c>
      <c r="AB111" s="350"/>
      <c r="AC111" s="293">
        <v>45</v>
      </c>
      <c r="AD111" s="299">
        <f t="shared" si="151"/>
        <v>340</v>
      </c>
      <c r="AE111" s="300">
        <f t="shared" si="152"/>
        <v>15300</v>
      </c>
      <c r="AF111" s="301"/>
      <c r="AG111" s="301"/>
      <c r="AH111" s="301"/>
      <c r="AI111" s="302"/>
      <c r="AM111" s="342">
        <f t="shared" si="153"/>
        <v>1260</v>
      </c>
      <c r="AN111" s="342"/>
      <c r="AO111" s="342">
        <f t="shared" si="143"/>
        <v>1260</v>
      </c>
      <c r="AP111" s="342"/>
      <c r="AQ111" s="342">
        <f t="shared" si="144"/>
        <v>1260</v>
      </c>
      <c r="AR111" s="342"/>
      <c r="AS111" s="298"/>
      <c r="AT111" s="342">
        <f t="shared" si="154"/>
        <v>1260</v>
      </c>
      <c r="AU111" s="342"/>
      <c r="AV111" s="342">
        <f t="shared" si="145"/>
        <v>1260</v>
      </c>
      <c r="AW111" s="342"/>
      <c r="AX111" s="342">
        <f t="shared" si="146"/>
        <v>1260</v>
      </c>
      <c r="AY111" s="342"/>
      <c r="AZ111" s="298"/>
      <c r="BA111" s="342">
        <f t="shared" si="155"/>
        <v>1260</v>
      </c>
      <c r="BB111" s="342"/>
      <c r="BC111" s="342">
        <f t="shared" si="147"/>
        <v>1260</v>
      </c>
      <c r="BD111" s="342"/>
      <c r="BE111" s="342">
        <f t="shared" si="148"/>
        <v>1305</v>
      </c>
      <c r="BF111" s="342"/>
      <c r="BG111" s="298"/>
      <c r="BH111" s="342">
        <f t="shared" si="156"/>
        <v>1305</v>
      </c>
      <c r="BI111" s="342"/>
      <c r="BJ111" s="342">
        <f t="shared" si="149"/>
        <v>1305</v>
      </c>
      <c r="BK111" s="342"/>
      <c r="BL111" s="342">
        <f t="shared" si="150"/>
        <v>1305</v>
      </c>
      <c r="BM111" s="342"/>
    </row>
    <row r="112" spans="1:65" x14ac:dyDescent="0.3">
      <c r="A112" s="291" t="s">
        <v>343</v>
      </c>
      <c r="B112" s="350">
        <v>29</v>
      </c>
      <c r="C112" s="350"/>
      <c r="D112" s="350">
        <v>29</v>
      </c>
      <c r="E112" s="350"/>
      <c r="F112" s="350">
        <v>28</v>
      </c>
      <c r="G112" s="350"/>
      <c r="H112" s="292"/>
      <c r="I112" s="350">
        <v>28</v>
      </c>
      <c r="J112" s="350"/>
      <c r="K112" s="350">
        <v>28</v>
      </c>
      <c r="L112" s="350"/>
      <c r="M112" s="350">
        <v>28</v>
      </c>
      <c r="N112" s="350"/>
      <c r="O112" s="292"/>
      <c r="P112" s="350">
        <v>28</v>
      </c>
      <c r="Q112" s="350"/>
      <c r="R112" s="350">
        <v>28</v>
      </c>
      <c r="S112" s="350"/>
      <c r="T112" s="350">
        <v>29</v>
      </c>
      <c r="U112" s="350"/>
      <c r="V112" s="292"/>
      <c r="W112" s="350">
        <v>29</v>
      </c>
      <c r="X112" s="350"/>
      <c r="Y112" s="350">
        <v>29</v>
      </c>
      <c r="Z112" s="350"/>
      <c r="AA112" s="350">
        <v>29</v>
      </c>
      <c r="AB112" s="350"/>
      <c r="AC112" s="293">
        <v>55</v>
      </c>
      <c r="AD112" s="299">
        <f t="shared" si="151"/>
        <v>342</v>
      </c>
      <c r="AE112" s="300">
        <f t="shared" si="152"/>
        <v>18810</v>
      </c>
      <c r="AF112" s="301"/>
      <c r="AG112" s="301"/>
      <c r="AH112" s="301"/>
      <c r="AI112" s="302"/>
      <c r="AM112" s="342">
        <f t="shared" si="153"/>
        <v>1595</v>
      </c>
      <c r="AN112" s="342"/>
      <c r="AO112" s="342">
        <f t="shared" si="143"/>
        <v>1595</v>
      </c>
      <c r="AP112" s="342"/>
      <c r="AQ112" s="342">
        <f t="shared" si="144"/>
        <v>1540</v>
      </c>
      <c r="AR112" s="342"/>
      <c r="AS112" s="298"/>
      <c r="AT112" s="342">
        <f t="shared" si="154"/>
        <v>1540</v>
      </c>
      <c r="AU112" s="342"/>
      <c r="AV112" s="342">
        <f t="shared" si="145"/>
        <v>1540</v>
      </c>
      <c r="AW112" s="342"/>
      <c r="AX112" s="342">
        <f t="shared" si="146"/>
        <v>1540</v>
      </c>
      <c r="AY112" s="342"/>
      <c r="AZ112" s="298"/>
      <c r="BA112" s="342">
        <f t="shared" si="155"/>
        <v>1540</v>
      </c>
      <c r="BB112" s="342"/>
      <c r="BC112" s="342">
        <f t="shared" si="147"/>
        <v>1540</v>
      </c>
      <c r="BD112" s="342"/>
      <c r="BE112" s="342">
        <f t="shared" si="148"/>
        <v>1595</v>
      </c>
      <c r="BF112" s="342"/>
      <c r="BG112" s="298"/>
      <c r="BH112" s="342">
        <f t="shared" si="156"/>
        <v>1595</v>
      </c>
      <c r="BI112" s="342"/>
      <c r="BJ112" s="342">
        <f t="shared" si="149"/>
        <v>1595</v>
      </c>
      <c r="BK112" s="342"/>
      <c r="BL112" s="342">
        <f t="shared" si="150"/>
        <v>1595</v>
      </c>
      <c r="BM112" s="342"/>
    </row>
    <row r="113" spans="1:65" x14ac:dyDescent="0.3">
      <c r="A113" s="291" t="s">
        <v>344</v>
      </c>
      <c r="B113" s="350">
        <v>19</v>
      </c>
      <c r="C113" s="350"/>
      <c r="D113" s="350">
        <v>20</v>
      </c>
      <c r="E113" s="350"/>
      <c r="F113" s="350">
        <v>29</v>
      </c>
      <c r="G113" s="350"/>
      <c r="H113" s="292"/>
      <c r="I113" s="350">
        <v>29</v>
      </c>
      <c r="J113" s="350"/>
      <c r="K113" s="350">
        <v>29</v>
      </c>
      <c r="L113" s="350"/>
      <c r="M113" s="350">
        <v>29</v>
      </c>
      <c r="N113" s="350"/>
      <c r="O113" s="292"/>
      <c r="P113" s="350">
        <v>29</v>
      </c>
      <c r="Q113" s="350"/>
      <c r="R113" s="350">
        <v>29</v>
      </c>
      <c r="S113" s="350"/>
      <c r="T113" s="350">
        <v>27</v>
      </c>
      <c r="U113" s="350"/>
      <c r="V113" s="292"/>
      <c r="W113" s="350">
        <v>27</v>
      </c>
      <c r="X113" s="350"/>
      <c r="Y113" s="350">
        <v>27</v>
      </c>
      <c r="Z113" s="350"/>
      <c r="AA113" s="350">
        <v>27</v>
      </c>
      <c r="AB113" s="350"/>
      <c r="AC113" s="293">
        <v>55</v>
      </c>
      <c r="AD113" s="299">
        <f t="shared" si="151"/>
        <v>321</v>
      </c>
      <c r="AE113" s="300">
        <f t="shared" si="152"/>
        <v>17655</v>
      </c>
      <c r="AF113" s="301"/>
      <c r="AG113" s="301"/>
      <c r="AH113" s="301"/>
      <c r="AI113" s="302"/>
      <c r="AM113" s="342">
        <f t="shared" si="153"/>
        <v>1045</v>
      </c>
      <c r="AN113" s="342"/>
      <c r="AO113" s="342">
        <f t="shared" si="143"/>
        <v>1100</v>
      </c>
      <c r="AP113" s="342"/>
      <c r="AQ113" s="342">
        <f t="shared" si="144"/>
        <v>1595</v>
      </c>
      <c r="AR113" s="342"/>
      <c r="AS113" s="298"/>
      <c r="AT113" s="342">
        <f t="shared" si="154"/>
        <v>1595</v>
      </c>
      <c r="AU113" s="342"/>
      <c r="AV113" s="342">
        <f t="shared" si="145"/>
        <v>1595</v>
      </c>
      <c r="AW113" s="342"/>
      <c r="AX113" s="342">
        <f t="shared" si="146"/>
        <v>1595</v>
      </c>
      <c r="AY113" s="342"/>
      <c r="AZ113" s="298"/>
      <c r="BA113" s="342">
        <f t="shared" si="155"/>
        <v>1595</v>
      </c>
      <c r="BB113" s="342"/>
      <c r="BC113" s="342">
        <f t="shared" si="147"/>
        <v>1595</v>
      </c>
      <c r="BD113" s="342"/>
      <c r="BE113" s="342">
        <f t="shared" si="148"/>
        <v>1485</v>
      </c>
      <c r="BF113" s="342"/>
      <c r="BG113" s="298"/>
      <c r="BH113" s="342">
        <f t="shared" si="156"/>
        <v>1485</v>
      </c>
      <c r="BI113" s="342"/>
      <c r="BJ113" s="342">
        <f t="shared" si="149"/>
        <v>1485</v>
      </c>
      <c r="BK113" s="342"/>
      <c r="BL113" s="342">
        <f t="shared" si="150"/>
        <v>1485</v>
      </c>
      <c r="BM113" s="342"/>
    </row>
    <row r="114" spans="1:65" x14ac:dyDescent="0.3">
      <c r="A114" s="291" t="s">
        <v>345</v>
      </c>
      <c r="B114" s="350">
        <v>19</v>
      </c>
      <c r="C114" s="350"/>
      <c r="D114" s="350">
        <v>21</v>
      </c>
      <c r="E114" s="350"/>
      <c r="F114" s="350">
        <v>30</v>
      </c>
      <c r="G114" s="350"/>
      <c r="H114" s="292"/>
      <c r="I114" s="350">
        <v>30</v>
      </c>
      <c r="J114" s="350"/>
      <c r="K114" s="350">
        <v>30</v>
      </c>
      <c r="L114" s="350"/>
      <c r="M114" s="350">
        <v>30</v>
      </c>
      <c r="N114" s="350"/>
      <c r="O114" s="292"/>
      <c r="P114" s="350">
        <v>30</v>
      </c>
      <c r="Q114" s="350"/>
      <c r="R114" s="350">
        <v>30</v>
      </c>
      <c r="S114" s="350"/>
      <c r="T114" s="350">
        <v>31</v>
      </c>
      <c r="U114" s="350"/>
      <c r="V114" s="292"/>
      <c r="W114" s="350">
        <v>31</v>
      </c>
      <c r="X114" s="350"/>
      <c r="Y114" s="350">
        <v>31</v>
      </c>
      <c r="Z114" s="350"/>
      <c r="AA114" s="350">
        <v>31</v>
      </c>
      <c r="AB114" s="350"/>
      <c r="AC114" s="293">
        <v>60</v>
      </c>
      <c r="AD114" s="299">
        <f t="shared" si="151"/>
        <v>344</v>
      </c>
      <c r="AE114" s="300">
        <f t="shared" si="152"/>
        <v>20640</v>
      </c>
      <c r="AF114" s="301"/>
      <c r="AG114" s="301"/>
      <c r="AH114" s="301"/>
      <c r="AI114" s="302"/>
      <c r="AM114" s="342">
        <f t="shared" si="153"/>
        <v>1140</v>
      </c>
      <c r="AN114" s="342"/>
      <c r="AO114" s="342">
        <f t="shared" si="143"/>
        <v>1260</v>
      </c>
      <c r="AP114" s="342"/>
      <c r="AQ114" s="342">
        <f t="shared" si="144"/>
        <v>1800</v>
      </c>
      <c r="AR114" s="342"/>
      <c r="AS114" s="298"/>
      <c r="AT114" s="342">
        <f t="shared" si="154"/>
        <v>1800</v>
      </c>
      <c r="AU114" s="342"/>
      <c r="AV114" s="342">
        <f t="shared" si="145"/>
        <v>1800</v>
      </c>
      <c r="AW114" s="342"/>
      <c r="AX114" s="342">
        <f t="shared" si="146"/>
        <v>1800</v>
      </c>
      <c r="AY114" s="342"/>
      <c r="AZ114" s="298"/>
      <c r="BA114" s="342">
        <f t="shared" si="155"/>
        <v>1800</v>
      </c>
      <c r="BB114" s="342"/>
      <c r="BC114" s="342">
        <f t="shared" si="147"/>
        <v>1800</v>
      </c>
      <c r="BD114" s="342"/>
      <c r="BE114" s="342">
        <f t="shared" si="148"/>
        <v>1860</v>
      </c>
      <c r="BF114" s="342"/>
      <c r="BG114" s="298"/>
      <c r="BH114" s="342">
        <f t="shared" si="156"/>
        <v>1860</v>
      </c>
      <c r="BI114" s="342"/>
      <c r="BJ114" s="342">
        <f t="shared" si="149"/>
        <v>1860</v>
      </c>
      <c r="BK114" s="342"/>
      <c r="BL114" s="342">
        <f t="shared" si="150"/>
        <v>1860</v>
      </c>
      <c r="BM114" s="342"/>
    </row>
    <row r="115" spans="1:65" x14ac:dyDescent="0.3">
      <c r="A115" s="291" t="s">
        <v>346</v>
      </c>
      <c r="B115" s="350">
        <v>18</v>
      </c>
      <c r="C115" s="350"/>
      <c r="D115" s="350">
        <v>20</v>
      </c>
      <c r="E115" s="350"/>
      <c r="F115" s="350">
        <v>31</v>
      </c>
      <c r="G115" s="350"/>
      <c r="H115" s="292"/>
      <c r="I115" s="350">
        <v>31</v>
      </c>
      <c r="J115" s="350"/>
      <c r="K115" s="350">
        <v>31</v>
      </c>
      <c r="L115" s="350"/>
      <c r="M115" s="350">
        <v>31</v>
      </c>
      <c r="N115" s="350"/>
      <c r="O115" s="292"/>
      <c r="P115" s="350">
        <v>31</v>
      </c>
      <c r="Q115" s="350"/>
      <c r="R115" s="350">
        <v>31</v>
      </c>
      <c r="S115" s="350"/>
      <c r="T115" s="350">
        <v>29</v>
      </c>
      <c r="U115" s="350"/>
      <c r="V115" s="292"/>
      <c r="W115" s="350">
        <v>29</v>
      </c>
      <c r="X115" s="350"/>
      <c r="Y115" s="350">
        <v>29</v>
      </c>
      <c r="Z115" s="350"/>
      <c r="AA115" s="350">
        <v>29</v>
      </c>
      <c r="AB115" s="350"/>
      <c r="AC115" s="293">
        <v>55</v>
      </c>
      <c r="AD115" s="299">
        <f t="shared" si="151"/>
        <v>340</v>
      </c>
      <c r="AE115" s="300">
        <f t="shared" si="152"/>
        <v>18700</v>
      </c>
      <c r="AF115" s="301"/>
      <c r="AG115" s="301"/>
      <c r="AH115" s="301"/>
      <c r="AI115" s="302"/>
      <c r="AM115" s="342">
        <f t="shared" si="153"/>
        <v>990</v>
      </c>
      <c r="AN115" s="342"/>
      <c r="AO115" s="342">
        <f t="shared" si="143"/>
        <v>1100</v>
      </c>
      <c r="AP115" s="342"/>
      <c r="AQ115" s="342">
        <f t="shared" si="144"/>
        <v>1705</v>
      </c>
      <c r="AR115" s="342"/>
      <c r="AS115" s="298"/>
      <c r="AT115" s="342">
        <f t="shared" si="154"/>
        <v>1705</v>
      </c>
      <c r="AU115" s="342"/>
      <c r="AV115" s="342">
        <f t="shared" si="145"/>
        <v>1705</v>
      </c>
      <c r="AW115" s="342"/>
      <c r="AX115" s="342">
        <f t="shared" si="146"/>
        <v>1705</v>
      </c>
      <c r="AY115" s="342"/>
      <c r="AZ115" s="298"/>
      <c r="BA115" s="342">
        <f t="shared" si="155"/>
        <v>1705</v>
      </c>
      <c r="BB115" s="342"/>
      <c r="BC115" s="342">
        <f t="shared" si="147"/>
        <v>1705</v>
      </c>
      <c r="BD115" s="342"/>
      <c r="BE115" s="342">
        <f t="shared" si="148"/>
        <v>1595</v>
      </c>
      <c r="BF115" s="342"/>
      <c r="BG115" s="298"/>
      <c r="BH115" s="342">
        <f t="shared" si="156"/>
        <v>1595</v>
      </c>
      <c r="BI115" s="342"/>
      <c r="BJ115" s="342">
        <f t="shared" si="149"/>
        <v>1595</v>
      </c>
      <c r="BK115" s="342"/>
      <c r="BL115" s="342">
        <f t="shared" si="150"/>
        <v>1595</v>
      </c>
      <c r="BM115" s="342"/>
    </row>
    <row r="116" spans="1:65" x14ac:dyDescent="0.3">
      <c r="A116" s="291" t="s">
        <v>347</v>
      </c>
      <c r="B116" s="350">
        <v>19</v>
      </c>
      <c r="C116" s="350"/>
      <c r="D116" s="350">
        <v>19</v>
      </c>
      <c r="E116" s="350"/>
      <c r="F116" s="350">
        <v>32</v>
      </c>
      <c r="G116" s="350"/>
      <c r="H116" s="292"/>
      <c r="I116" s="350">
        <v>32</v>
      </c>
      <c r="J116" s="350"/>
      <c r="K116" s="350">
        <v>32</v>
      </c>
      <c r="L116" s="350"/>
      <c r="M116" s="350">
        <v>32</v>
      </c>
      <c r="N116" s="350"/>
      <c r="O116" s="292"/>
      <c r="P116" s="350">
        <v>32</v>
      </c>
      <c r="Q116" s="350"/>
      <c r="R116" s="350">
        <v>32</v>
      </c>
      <c r="S116" s="350"/>
      <c r="T116" s="350">
        <v>28</v>
      </c>
      <c r="U116" s="350"/>
      <c r="V116" s="292"/>
      <c r="W116" s="350">
        <v>28</v>
      </c>
      <c r="X116" s="350"/>
      <c r="Y116" s="350">
        <v>28</v>
      </c>
      <c r="Z116" s="350"/>
      <c r="AA116" s="350">
        <v>28</v>
      </c>
      <c r="AB116" s="350"/>
      <c r="AC116" s="293">
        <v>65</v>
      </c>
      <c r="AD116" s="299">
        <f t="shared" si="151"/>
        <v>342</v>
      </c>
      <c r="AE116" s="300">
        <f t="shared" si="152"/>
        <v>22230</v>
      </c>
      <c r="AF116" s="301"/>
      <c r="AG116" s="301"/>
      <c r="AH116" s="301"/>
      <c r="AI116" s="302"/>
      <c r="AM116" s="342">
        <f t="shared" si="153"/>
        <v>1235</v>
      </c>
      <c r="AN116" s="342"/>
      <c r="AO116" s="342">
        <f t="shared" si="143"/>
        <v>1235</v>
      </c>
      <c r="AP116" s="342"/>
      <c r="AQ116" s="342">
        <f t="shared" si="144"/>
        <v>2080</v>
      </c>
      <c r="AR116" s="342"/>
      <c r="AS116" s="298"/>
      <c r="AT116" s="342">
        <f t="shared" si="154"/>
        <v>2080</v>
      </c>
      <c r="AU116" s="342"/>
      <c r="AV116" s="342">
        <f t="shared" si="145"/>
        <v>2080</v>
      </c>
      <c r="AW116" s="342"/>
      <c r="AX116" s="342">
        <f t="shared" si="146"/>
        <v>2080</v>
      </c>
      <c r="AY116" s="342"/>
      <c r="AZ116" s="298"/>
      <c r="BA116" s="342">
        <f t="shared" si="155"/>
        <v>2080</v>
      </c>
      <c r="BB116" s="342"/>
      <c r="BC116" s="342">
        <f t="shared" si="147"/>
        <v>2080</v>
      </c>
      <c r="BD116" s="342"/>
      <c r="BE116" s="342">
        <f t="shared" si="148"/>
        <v>1820</v>
      </c>
      <c r="BF116" s="342"/>
      <c r="BG116" s="298"/>
      <c r="BH116" s="342">
        <f t="shared" si="156"/>
        <v>1820</v>
      </c>
      <c r="BI116" s="342"/>
      <c r="BJ116" s="342">
        <f t="shared" si="149"/>
        <v>1820</v>
      </c>
      <c r="BK116" s="342"/>
      <c r="BL116" s="342">
        <f t="shared" si="150"/>
        <v>1820</v>
      </c>
      <c r="BM116" s="342"/>
    </row>
    <row r="117" spans="1:65" x14ac:dyDescent="0.3">
      <c r="A117" s="291" t="s">
        <v>348</v>
      </c>
      <c r="B117" s="350">
        <v>20</v>
      </c>
      <c r="C117" s="350"/>
      <c r="D117" s="350">
        <v>20</v>
      </c>
      <c r="E117" s="350"/>
      <c r="F117" s="350">
        <v>33</v>
      </c>
      <c r="G117" s="350"/>
      <c r="H117" s="292"/>
      <c r="I117" s="350">
        <v>33</v>
      </c>
      <c r="J117" s="350"/>
      <c r="K117" s="350">
        <v>33</v>
      </c>
      <c r="L117" s="350"/>
      <c r="M117" s="350">
        <v>33</v>
      </c>
      <c r="N117" s="350"/>
      <c r="O117" s="292"/>
      <c r="P117" s="350">
        <v>33</v>
      </c>
      <c r="Q117" s="350"/>
      <c r="R117" s="350">
        <v>33</v>
      </c>
      <c r="S117" s="350"/>
      <c r="T117" s="350">
        <v>34</v>
      </c>
      <c r="U117" s="350"/>
      <c r="V117" s="292"/>
      <c r="W117" s="350">
        <v>34</v>
      </c>
      <c r="X117" s="350"/>
      <c r="Y117" s="350">
        <v>34</v>
      </c>
      <c r="Z117" s="350"/>
      <c r="AA117" s="350">
        <v>34</v>
      </c>
      <c r="AB117" s="350"/>
      <c r="AC117" s="293">
        <v>70</v>
      </c>
      <c r="AD117" s="299">
        <f t="shared" si="151"/>
        <v>374</v>
      </c>
      <c r="AE117" s="300">
        <f t="shared" si="152"/>
        <v>26180</v>
      </c>
      <c r="AF117" s="301"/>
      <c r="AG117" s="301"/>
      <c r="AH117" s="301"/>
      <c r="AI117" s="302"/>
      <c r="AM117" s="342">
        <f t="shared" si="153"/>
        <v>1400</v>
      </c>
      <c r="AN117" s="342"/>
      <c r="AO117" s="342">
        <f t="shared" si="143"/>
        <v>1400</v>
      </c>
      <c r="AP117" s="342"/>
      <c r="AQ117" s="342">
        <f t="shared" si="144"/>
        <v>2310</v>
      </c>
      <c r="AR117" s="342"/>
      <c r="AS117" s="298"/>
      <c r="AT117" s="342">
        <f t="shared" si="154"/>
        <v>2310</v>
      </c>
      <c r="AU117" s="342"/>
      <c r="AV117" s="342">
        <f t="shared" si="145"/>
        <v>2310</v>
      </c>
      <c r="AW117" s="342"/>
      <c r="AX117" s="342">
        <f t="shared" si="146"/>
        <v>2310</v>
      </c>
      <c r="AY117" s="342"/>
      <c r="AZ117" s="298"/>
      <c r="BA117" s="342">
        <f t="shared" si="155"/>
        <v>2310</v>
      </c>
      <c r="BB117" s="342"/>
      <c r="BC117" s="342">
        <f t="shared" si="147"/>
        <v>2310</v>
      </c>
      <c r="BD117" s="342"/>
      <c r="BE117" s="342">
        <f t="shared" si="148"/>
        <v>2380</v>
      </c>
      <c r="BF117" s="342"/>
      <c r="BG117" s="298"/>
      <c r="BH117" s="342">
        <f t="shared" si="156"/>
        <v>2380</v>
      </c>
      <c r="BI117" s="342"/>
      <c r="BJ117" s="342">
        <f t="shared" si="149"/>
        <v>2380</v>
      </c>
      <c r="BK117" s="342"/>
      <c r="BL117" s="342">
        <f t="shared" si="150"/>
        <v>2380</v>
      </c>
      <c r="BM117" s="342"/>
    </row>
    <row r="118" spans="1:65" x14ac:dyDescent="0.3">
      <c r="A118" s="291" t="s">
        <v>349</v>
      </c>
      <c r="B118" s="350">
        <v>20</v>
      </c>
      <c r="C118" s="350"/>
      <c r="D118" s="350">
        <v>20</v>
      </c>
      <c r="E118" s="350"/>
      <c r="F118" s="350">
        <v>34</v>
      </c>
      <c r="G118" s="350"/>
      <c r="H118" s="292"/>
      <c r="I118" s="350">
        <v>34</v>
      </c>
      <c r="J118" s="350"/>
      <c r="K118" s="350">
        <v>34</v>
      </c>
      <c r="L118" s="350"/>
      <c r="M118" s="350">
        <v>34</v>
      </c>
      <c r="N118" s="350"/>
      <c r="O118" s="292"/>
      <c r="P118" s="350">
        <v>34</v>
      </c>
      <c r="Q118" s="350"/>
      <c r="R118" s="350">
        <v>34</v>
      </c>
      <c r="S118" s="350"/>
      <c r="T118" s="350">
        <v>35</v>
      </c>
      <c r="U118" s="350"/>
      <c r="V118" s="292"/>
      <c r="W118" s="350">
        <v>35</v>
      </c>
      <c r="X118" s="350"/>
      <c r="Y118" s="350">
        <v>35</v>
      </c>
      <c r="Z118" s="350"/>
      <c r="AA118" s="350">
        <v>35</v>
      </c>
      <c r="AB118" s="350"/>
      <c r="AC118" s="293">
        <v>70</v>
      </c>
      <c r="AD118" s="299">
        <f t="shared" si="151"/>
        <v>384</v>
      </c>
      <c r="AE118" s="300">
        <f t="shared" si="152"/>
        <v>26880</v>
      </c>
      <c r="AF118" s="301"/>
      <c r="AG118" s="301"/>
      <c r="AH118" s="301"/>
      <c r="AI118" s="302"/>
      <c r="AM118" s="342">
        <f t="shared" si="153"/>
        <v>1400</v>
      </c>
      <c r="AN118" s="342"/>
      <c r="AO118" s="342">
        <f t="shared" si="143"/>
        <v>1400</v>
      </c>
      <c r="AP118" s="342"/>
      <c r="AQ118" s="342">
        <f t="shared" si="144"/>
        <v>2380</v>
      </c>
      <c r="AR118" s="342"/>
      <c r="AS118" s="298"/>
      <c r="AT118" s="342">
        <f t="shared" si="154"/>
        <v>2380</v>
      </c>
      <c r="AU118" s="342"/>
      <c r="AV118" s="342">
        <f t="shared" si="145"/>
        <v>2380</v>
      </c>
      <c r="AW118" s="342"/>
      <c r="AX118" s="342">
        <f t="shared" si="146"/>
        <v>2380</v>
      </c>
      <c r="AY118" s="342"/>
      <c r="AZ118" s="298"/>
      <c r="BA118" s="342">
        <f t="shared" si="155"/>
        <v>2380</v>
      </c>
      <c r="BB118" s="342"/>
      <c r="BC118" s="342">
        <f t="shared" si="147"/>
        <v>2380</v>
      </c>
      <c r="BD118" s="342"/>
      <c r="BE118" s="342">
        <f t="shared" si="148"/>
        <v>2450</v>
      </c>
      <c r="BF118" s="342"/>
      <c r="BG118" s="298"/>
      <c r="BH118" s="342">
        <f t="shared" si="156"/>
        <v>2450</v>
      </c>
      <c r="BI118" s="342"/>
      <c r="BJ118" s="342">
        <f t="shared" si="149"/>
        <v>2450</v>
      </c>
      <c r="BK118" s="342"/>
      <c r="BL118" s="342">
        <f t="shared" si="150"/>
        <v>2450</v>
      </c>
      <c r="BM118" s="342"/>
    </row>
    <row r="119" spans="1:65" x14ac:dyDescent="0.3">
      <c r="A119" s="291" t="s">
        <v>350</v>
      </c>
      <c r="B119" s="350">
        <v>19</v>
      </c>
      <c r="C119" s="350"/>
      <c r="D119" s="350">
        <v>21</v>
      </c>
      <c r="E119" s="350"/>
      <c r="F119" s="350">
        <v>31</v>
      </c>
      <c r="G119" s="350"/>
      <c r="H119" s="292"/>
      <c r="I119" s="350">
        <v>31</v>
      </c>
      <c r="J119" s="350"/>
      <c r="K119" s="350">
        <v>31</v>
      </c>
      <c r="L119" s="350"/>
      <c r="M119" s="350">
        <v>31</v>
      </c>
      <c r="N119" s="350"/>
      <c r="O119" s="292"/>
      <c r="P119" s="350">
        <v>31</v>
      </c>
      <c r="Q119" s="350"/>
      <c r="R119" s="350">
        <v>31</v>
      </c>
      <c r="S119" s="350"/>
      <c r="T119" s="350">
        <v>31</v>
      </c>
      <c r="U119" s="350"/>
      <c r="V119" s="292"/>
      <c r="W119" s="350">
        <v>31</v>
      </c>
      <c r="X119" s="350"/>
      <c r="Y119" s="350">
        <v>31</v>
      </c>
      <c r="Z119" s="350"/>
      <c r="AA119" s="350">
        <v>31</v>
      </c>
      <c r="AB119" s="350"/>
      <c r="AC119" s="293">
        <v>85</v>
      </c>
      <c r="AD119" s="299">
        <f t="shared" si="151"/>
        <v>350</v>
      </c>
      <c r="AE119" s="300">
        <f t="shared" si="152"/>
        <v>29750</v>
      </c>
      <c r="AF119" s="301"/>
      <c r="AG119" s="301"/>
      <c r="AH119" s="301"/>
      <c r="AI119" s="302"/>
      <c r="AM119" s="342">
        <f t="shared" si="153"/>
        <v>1615</v>
      </c>
      <c r="AN119" s="342"/>
      <c r="AO119" s="342">
        <f t="shared" si="143"/>
        <v>1785</v>
      </c>
      <c r="AP119" s="342"/>
      <c r="AQ119" s="342">
        <f t="shared" si="144"/>
        <v>2635</v>
      </c>
      <c r="AR119" s="342"/>
      <c r="AS119" s="298"/>
      <c r="AT119" s="342">
        <f t="shared" si="154"/>
        <v>2635</v>
      </c>
      <c r="AU119" s="342"/>
      <c r="AV119" s="342">
        <f t="shared" si="145"/>
        <v>2635</v>
      </c>
      <c r="AW119" s="342"/>
      <c r="AX119" s="342">
        <f t="shared" si="146"/>
        <v>2635</v>
      </c>
      <c r="AY119" s="342"/>
      <c r="AZ119" s="298"/>
      <c r="BA119" s="342">
        <f t="shared" si="155"/>
        <v>2635</v>
      </c>
      <c r="BB119" s="342"/>
      <c r="BC119" s="342">
        <f t="shared" si="147"/>
        <v>2635</v>
      </c>
      <c r="BD119" s="342"/>
      <c r="BE119" s="342">
        <f t="shared" si="148"/>
        <v>2635</v>
      </c>
      <c r="BF119" s="342"/>
      <c r="BG119" s="298"/>
      <c r="BH119" s="342">
        <f t="shared" si="156"/>
        <v>2635</v>
      </c>
      <c r="BI119" s="342"/>
      <c r="BJ119" s="342">
        <f t="shared" si="149"/>
        <v>2635</v>
      </c>
      <c r="BK119" s="342"/>
      <c r="BL119" s="342">
        <f t="shared" si="150"/>
        <v>2635</v>
      </c>
      <c r="BM119" s="342"/>
    </row>
    <row r="120" spans="1:65" x14ac:dyDescent="0.3">
      <c r="A120" s="291" t="s">
        <v>351</v>
      </c>
      <c r="B120" s="350">
        <v>18</v>
      </c>
      <c r="C120" s="350"/>
      <c r="D120" s="350">
        <v>20</v>
      </c>
      <c r="E120" s="350"/>
      <c r="F120" s="350">
        <v>27</v>
      </c>
      <c r="G120" s="350"/>
      <c r="H120" s="292"/>
      <c r="I120" s="350">
        <v>27</v>
      </c>
      <c r="J120" s="350"/>
      <c r="K120" s="350">
        <v>27</v>
      </c>
      <c r="L120" s="350"/>
      <c r="M120" s="350">
        <v>27</v>
      </c>
      <c r="N120" s="350"/>
      <c r="O120" s="292"/>
      <c r="P120" s="350">
        <v>27</v>
      </c>
      <c r="Q120" s="350"/>
      <c r="R120" s="350">
        <v>27</v>
      </c>
      <c r="S120" s="350"/>
      <c r="T120" s="350">
        <v>36</v>
      </c>
      <c r="U120" s="350"/>
      <c r="V120" s="292"/>
      <c r="W120" s="350">
        <v>36</v>
      </c>
      <c r="X120" s="350"/>
      <c r="Y120" s="350">
        <v>36</v>
      </c>
      <c r="Z120" s="350"/>
      <c r="AA120" s="350">
        <v>36</v>
      </c>
      <c r="AB120" s="350"/>
      <c r="AC120" s="293">
        <v>85</v>
      </c>
      <c r="AD120" s="299">
        <f t="shared" si="151"/>
        <v>344</v>
      </c>
      <c r="AE120" s="300">
        <f t="shared" si="152"/>
        <v>29240</v>
      </c>
      <c r="AF120" s="301"/>
      <c r="AG120" s="301"/>
      <c r="AH120" s="301"/>
      <c r="AI120" s="302"/>
      <c r="AM120" s="342">
        <f t="shared" si="153"/>
        <v>1530</v>
      </c>
      <c r="AN120" s="342"/>
      <c r="AO120" s="342">
        <f t="shared" si="143"/>
        <v>1700</v>
      </c>
      <c r="AP120" s="342"/>
      <c r="AQ120" s="342">
        <f t="shared" si="144"/>
        <v>2295</v>
      </c>
      <c r="AR120" s="342"/>
      <c r="AS120" s="298"/>
      <c r="AT120" s="342">
        <f t="shared" si="154"/>
        <v>2295</v>
      </c>
      <c r="AU120" s="342"/>
      <c r="AV120" s="342">
        <f t="shared" si="145"/>
        <v>2295</v>
      </c>
      <c r="AW120" s="342"/>
      <c r="AX120" s="342">
        <f t="shared" si="146"/>
        <v>2295</v>
      </c>
      <c r="AY120" s="342"/>
      <c r="AZ120" s="298"/>
      <c r="BA120" s="342">
        <f t="shared" si="155"/>
        <v>2295</v>
      </c>
      <c r="BB120" s="342"/>
      <c r="BC120" s="342">
        <f t="shared" si="147"/>
        <v>2295</v>
      </c>
      <c r="BD120" s="342"/>
      <c r="BE120" s="342">
        <f t="shared" si="148"/>
        <v>3060</v>
      </c>
      <c r="BF120" s="342"/>
      <c r="BG120" s="298"/>
      <c r="BH120" s="342">
        <f t="shared" si="156"/>
        <v>3060</v>
      </c>
      <c r="BI120" s="342"/>
      <c r="BJ120" s="342">
        <f t="shared" si="149"/>
        <v>3060</v>
      </c>
      <c r="BK120" s="342"/>
      <c r="BL120" s="342">
        <f t="shared" si="150"/>
        <v>3060</v>
      </c>
      <c r="BM120" s="342"/>
    </row>
    <row r="121" spans="1:65" x14ac:dyDescent="0.3">
      <c r="A121" s="291" t="s">
        <v>352</v>
      </c>
      <c r="B121" s="350">
        <v>19</v>
      </c>
      <c r="C121" s="350"/>
      <c r="D121" s="350">
        <v>19</v>
      </c>
      <c r="E121" s="350"/>
      <c r="F121" s="350">
        <v>29</v>
      </c>
      <c r="G121" s="350"/>
      <c r="H121" s="292"/>
      <c r="I121" s="350">
        <v>29</v>
      </c>
      <c r="J121" s="350"/>
      <c r="K121" s="350">
        <v>29</v>
      </c>
      <c r="L121" s="350"/>
      <c r="M121" s="350">
        <v>29</v>
      </c>
      <c r="N121" s="350"/>
      <c r="O121" s="292"/>
      <c r="P121" s="350">
        <v>29</v>
      </c>
      <c r="Q121" s="350"/>
      <c r="R121" s="350">
        <v>29</v>
      </c>
      <c r="S121" s="350"/>
      <c r="T121" s="350">
        <v>29</v>
      </c>
      <c r="U121" s="350"/>
      <c r="V121" s="292"/>
      <c r="W121" s="350">
        <v>29</v>
      </c>
      <c r="X121" s="350"/>
      <c r="Y121" s="350">
        <v>29</v>
      </c>
      <c r="Z121" s="350"/>
      <c r="AA121" s="350">
        <v>29</v>
      </c>
      <c r="AB121" s="350"/>
      <c r="AC121" s="293">
        <v>90</v>
      </c>
      <c r="AD121" s="299">
        <f t="shared" si="151"/>
        <v>328</v>
      </c>
      <c r="AE121" s="300">
        <f t="shared" si="152"/>
        <v>29520</v>
      </c>
      <c r="AF121" s="301"/>
      <c r="AG121" s="301"/>
      <c r="AH121" s="301"/>
      <c r="AI121" s="302"/>
      <c r="AM121" s="342">
        <f t="shared" si="153"/>
        <v>1710</v>
      </c>
      <c r="AN121" s="342"/>
      <c r="AO121" s="342">
        <f t="shared" si="143"/>
        <v>1710</v>
      </c>
      <c r="AP121" s="342"/>
      <c r="AQ121" s="342">
        <f t="shared" si="144"/>
        <v>2610</v>
      </c>
      <c r="AR121" s="342"/>
      <c r="AS121" s="298"/>
      <c r="AT121" s="342">
        <f t="shared" si="154"/>
        <v>2610</v>
      </c>
      <c r="AU121" s="342"/>
      <c r="AV121" s="342">
        <f t="shared" si="145"/>
        <v>2610</v>
      </c>
      <c r="AW121" s="342"/>
      <c r="AX121" s="342">
        <f t="shared" si="146"/>
        <v>2610</v>
      </c>
      <c r="AY121" s="342"/>
      <c r="AZ121" s="298"/>
      <c r="BA121" s="342">
        <f t="shared" si="155"/>
        <v>2610</v>
      </c>
      <c r="BB121" s="342"/>
      <c r="BC121" s="342">
        <f t="shared" si="147"/>
        <v>2610</v>
      </c>
      <c r="BD121" s="342"/>
      <c r="BE121" s="342">
        <f t="shared" si="148"/>
        <v>2610</v>
      </c>
      <c r="BF121" s="342"/>
      <c r="BG121" s="298"/>
      <c r="BH121" s="342">
        <f t="shared" si="156"/>
        <v>2610</v>
      </c>
      <c r="BI121" s="342"/>
      <c r="BJ121" s="342">
        <f t="shared" si="149"/>
        <v>2610</v>
      </c>
      <c r="BK121" s="342"/>
      <c r="BL121" s="342">
        <f t="shared" si="150"/>
        <v>2610</v>
      </c>
      <c r="BM121" s="342"/>
    </row>
    <row r="122" spans="1:65" x14ac:dyDescent="0.3">
      <c r="A122" s="291" t="s">
        <v>353</v>
      </c>
      <c r="B122" s="350">
        <v>20</v>
      </c>
      <c r="C122" s="350"/>
      <c r="D122" s="350">
        <v>20</v>
      </c>
      <c r="E122" s="350"/>
      <c r="F122" s="350">
        <v>28</v>
      </c>
      <c r="G122" s="350"/>
      <c r="H122" s="292"/>
      <c r="I122" s="350">
        <v>28</v>
      </c>
      <c r="J122" s="350"/>
      <c r="K122" s="350">
        <v>28</v>
      </c>
      <c r="L122" s="350"/>
      <c r="M122" s="350">
        <v>28</v>
      </c>
      <c r="N122" s="350"/>
      <c r="O122" s="292"/>
      <c r="P122" s="350">
        <v>28</v>
      </c>
      <c r="Q122" s="350"/>
      <c r="R122" s="350">
        <v>28</v>
      </c>
      <c r="S122" s="350"/>
      <c r="T122" s="350">
        <v>30</v>
      </c>
      <c r="U122" s="350"/>
      <c r="V122" s="292"/>
      <c r="W122" s="350">
        <v>30</v>
      </c>
      <c r="X122" s="350"/>
      <c r="Y122" s="350">
        <v>30</v>
      </c>
      <c r="Z122" s="350"/>
      <c r="AA122" s="350">
        <v>30</v>
      </c>
      <c r="AB122" s="350"/>
      <c r="AC122" s="293">
        <v>125</v>
      </c>
      <c r="AD122" s="299">
        <f t="shared" si="151"/>
        <v>328</v>
      </c>
      <c r="AE122" s="300">
        <f t="shared" si="152"/>
        <v>41000</v>
      </c>
      <c r="AF122" s="301"/>
      <c r="AG122" s="301"/>
      <c r="AH122" s="301"/>
      <c r="AI122" s="302"/>
      <c r="AM122" s="342">
        <f t="shared" si="153"/>
        <v>2500</v>
      </c>
      <c r="AN122" s="342"/>
      <c r="AO122" s="342">
        <f t="shared" si="143"/>
        <v>2500</v>
      </c>
      <c r="AP122" s="342"/>
      <c r="AQ122" s="342">
        <f t="shared" si="144"/>
        <v>3500</v>
      </c>
      <c r="AR122" s="342"/>
      <c r="AS122" s="298"/>
      <c r="AT122" s="342">
        <f t="shared" si="154"/>
        <v>3500</v>
      </c>
      <c r="AU122" s="342"/>
      <c r="AV122" s="342">
        <f t="shared" si="145"/>
        <v>3500</v>
      </c>
      <c r="AW122" s="342"/>
      <c r="AX122" s="342">
        <f t="shared" si="146"/>
        <v>3500</v>
      </c>
      <c r="AY122" s="342"/>
      <c r="AZ122" s="298"/>
      <c r="BA122" s="342">
        <f t="shared" si="155"/>
        <v>3500</v>
      </c>
      <c r="BB122" s="342"/>
      <c r="BC122" s="342">
        <f t="shared" si="147"/>
        <v>3500</v>
      </c>
      <c r="BD122" s="342"/>
      <c r="BE122" s="342">
        <f t="shared" si="148"/>
        <v>3750</v>
      </c>
      <c r="BF122" s="342"/>
      <c r="BG122" s="298"/>
      <c r="BH122" s="342">
        <f t="shared" si="156"/>
        <v>3750</v>
      </c>
      <c r="BI122" s="342"/>
      <c r="BJ122" s="342">
        <f t="shared" si="149"/>
        <v>3750</v>
      </c>
      <c r="BK122" s="342"/>
      <c r="BL122" s="342">
        <f t="shared" si="150"/>
        <v>3750</v>
      </c>
      <c r="BM122" s="342"/>
    </row>
    <row r="123" spans="1:65" x14ac:dyDescent="0.3">
      <c r="A123" s="291" t="s">
        <v>354</v>
      </c>
      <c r="B123" s="350">
        <v>15</v>
      </c>
      <c r="C123" s="350"/>
      <c r="D123" s="350">
        <v>14</v>
      </c>
      <c r="E123" s="350"/>
      <c r="F123" s="350">
        <v>30</v>
      </c>
      <c r="G123" s="350"/>
      <c r="H123" s="292"/>
      <c r="I123" s="350">
        <v>30</v>
      </c>
      <c r="J123" s="350"/>
      <c r="K123" s="350">
        <v>30</v>
      </c>
      <c r="L123" s="350"/>
      <c r="M123" s="350">
        <v>30</v>
      </c>
      <c r="N123" s="350"/>
      <c r="O123" s="292"/>
      <c r="P123" s="350">
        <v>30</v>
      </c>
      <c r="Q123" s="350"/>
      <c r="R123" s="350">
        <v>30</v>
      </c>
      <c r="S123" s="350"/>
      <c r="T123" s="350">
        <v>31</v>
      </c>
      <c r="U123" s="350"/>
      <c r="V123" s="292"/>
      <c r="W123" s="350">
        <v>31</v>
      </c>
      <c r="X123" s="350"/>
      <c r="Y123" s="350">
        <v>31</v>
      </c>
      <c r="Z123" s="350"/>
      <c r="AA123" s="350">
        <v>31</v>
      </c>
      <c r="AB123" s="350"/>
      <c r="AC123" s="293">
        <v>225</v>
      </c>
      <c r="AD123" s="299">
        <f t="shared" si="151"/>
        <v>333</v>
      </c>
      <c r="AE123" s="300">
        <f t="shared" si="152"/>
        <v>74925</v>
      </c>
      <c r="AF123" s="301"/>
      <c r="AG123" s="301"/>
      <c r="AH123" s="301"/>
      <c r="AI123" s="302"/>
      <c r="AM123" s="342">
        <f t="shared" si="153"/>
        <v>3375</v>
      </c>
      <c r="AN123" s="342"/>
      <c r="AO123" s="342">
        <f t="shared" si="143"/>
        <v>3150</v>
      </c>
      <c r="AP123" s="342"/>
      <c r="AQ123" s="342">
        <f t="shared" si="144"/>
        <v>6750</v>
      </c>
      <c r="AR123" s="342"/>
      <c r="AS123" s="298"/>
      <c r="AT123" s="342">
        <f t="shared" si="154"/>
        <v>6750</v>
      </c>
      <c r="AU123" s="342"/>
      <c r="AV123" s="342">
        <f t="shared" si="145"/>
        <v>6750</v>
      </c>
      <c r="AW123" s="342"/>
      <c r="AX123" s="342">
        <f t="shared" si="146"/>
        <v>6750</v>
      </c>
      <c r="AY123" s="342"/>
      <c r="AZ123" s="298"/>
      <c r="BA123" s="342">
        <f t="shared" si="155"/>
        <v>6750</v>
      </c>
      <c r="BB123" s="342"/>
      <c r="BC123" s="342">
        <f t="shared" si="147"/>
        <v>6750</v>
      </c>
      <c r="BD123" s="342"/>
      <c r="BE123" s="342">
        <f t="shared" si="148"/>
        <v>6975</v>
      </c>
      <c r="BF123" s="342"/>
      <c r="BG123" s="298"/>
      <c r="BH123" s="342">
        <f t="shared" si="156"/>
        <v>6975</v>
      </c>
      <c r="BI123" s="342"/>
      <c r="BJ123" s="342">
        <f t="shared" si="149"/>
        <v>6975</v>
      </c>
      <c r="BK123" s="342"/>
      <c r="BL123" s="342">
        <f t="shared" si="150"/>
        <v>6975</v>
      </c>
      <c r="BM123" s="342"/>
    </row>
    <row r="124" spans="1:65" x14ac:dyDescent="0.3">
      <c r="A124" s="291" t="s">
        <v>355</v>
      </c>
      <c r="B124" s="350">
        <v>19</v>
      </c>
      <c r="C124" s="350"/>
      <c r="D124" s="350">
        <v>19</v>
      </c>
      <c r="E124" s="350"/>
      <c r="F124" s="350">
        <v>29</v>
      </c>
      <c r="G124" s="350"/>
      <c r="H124" s="292"/>
      <c r="I124" s="350">
        <v>29</v>
      </c>
      <c r="J124" s="350"/>
      <c r="K124" s="350">
        <v>29</v>
      </c>
      <c r="L124" s="350"/>
      <c r="M124" s="350">
        <v>29</v>
      </c>
      <c r="N124" s="350"/>
      <c r="O124" s="292"/>
      <c r="P124" s="350">
        <v>29</v>
      </c>
      <c r="Q124" s="350"/>
      <c r="R124" s="350">
        <v>29</v>
      </c>
      <c r="S124" s="350"/>
      <c r="T124" s="350">
        <v>29</v>
      </c>
      <c r="U124" s="350"/>
      <c r="V124" s="292"/>
      <c r="W124" s="350">
        <v>29</v>
      </c>
      <c r="X124" s="350"/>
      <c r="Y124" s="350">
        <v>29</v>
      </c>
      <c r="Z124" s="350"/>
      <c r="AA124" s="350">
        <v>29</v>
      </c>
      <c r="AB124" s="350"/>
      <c r="AC124" s="293">
        <v>90</v>
      </c>
      <c r="AD124" s="299">
        <f t="shared" ref="AD124:AD126" si="157">SUM(B124:AB124)</f>
        <v>328</v>
      </c>
      <c r="AE124" s="300">
        <f t="shared" ref="AE124:AE126" si="158">AD124*AC124</f>
        <v>29520</v>
      </c>
      <c r="AF124" s="301"/>
      <c r="AG124" s="301"/>
      <c r="AH124" s="301"/>
      <c r="AI124" s="302"/>
      <c r="AM124" s="342">
        <f t="shared" ref="AM124:AM126" si="159">B124*$AC124</f>
        <v>1710</v>
      </c>
      <c r="AN124" s="342"/>
      <c r="AO124" s="342">
        <f t="shared" ref="AO124:AO126" si="160">D124*$AC124</f>
        <v>1710</v>
      </c>
      <c r="AP124" s="342"/>
      <c r="AQ124" s="342">
        <f t="shared" ref="AQ124:AQ126" si="161">F124*$AC124</f>
        <v>2610</v>
      </c>
      <c r="AR124" s="342"/>
      <c r="AS124" s="298"/>
      <c r="AT124" s="342">
        <f t="shared" ref="AT124:AT126" si="162">I124*$AC124</f>
        <v>2610</v>
      </c>
      <c r="AU124" s="342"/>
      <c r="AV124" s="342">
        <f t="shared" ref="AV124:AV126" si="163">K124*$AC124</f>
        <v>2610</v>
      </c>
      <c r="AW124" s="342"/>
      <c r="AX124" s="342">
        <f t="shared" ref="AX124:AX126" si="164">M124*$AC124</f>
        <v>2610</v>
      </c>
      <c r="AY124" s="342"/>
      <c r="AZ124" s="298"/>
      <c r="BA124" s="342">
        <f t="shared" ref="BA124:BA126" si="165">P124*$AC124</f>
        <v>2610</v>
      </c>
      <c r="BB124" s="342"/>
      <c r="BC124" s="342">
        <f t="shared" ref="BC124:BC126" si="166">R124*$AC124</f>
        <v>2610</v>
      </c>
      <c r="BD124" s="342"/>
      <c r="BE124" s="342">
        <f t="shared" ref="BE124:BE126" si="167">T124*$AC124</f>
        <v>2610</v>
      </c>
      <c r="BF124" s="342"/>
      <c r="BG124" s="298"/>
      <c r="BH124" s="342">
        <f t="shared" ref="BH124:BH126" si="168">W124*$AC124</f>
        <v>2610</v>
      </c>
      <c r="BI124" s="342"/>
      <c r="BJ124" s="342">
        <f t="shared" ref="BJ124:BJ126" si="169">Y124*$AC124</f>
        <v>2610</v>
      </c>
      <c r="BK124" s="342"/>
      <c r="BL124" s="342">
        <f t="shared" ref="BL124:BL126" si="170">AA124*$AC124</f>
        <v>2610</v>
      </c>
      <c r="BM124" s="342"/>
    </row>
    <row r="125" spans="1:65" x14ac:dyDescent="0.3">
      <c r="A125" s="291" t="s">
        <v>356</v>
      </c>
      <c r="B125" s="350">
        <v>20</v>
      </c>
      <c r="C125" s="350"/>
      <c r="D125" s="350">
        <v>20</v>
      </c>
      <c r="E125" s="350"/>
      <c r="F125" s="350">
        <v>28</v>
      </c>
      <c r="G125" s="350"/>
      <c r="H125" s="292"/>
      <c r="I125" s="350">
        <v>28</v>
      </c>
      <c r="J125" s="350"/>
      <c r="K125" s="350">
        <v>28</v>
      </c>
      <c r="L125" s="350"/>
      <c r="M125" s="350">
        <v>28</v>
      </c>
      <c r="N125" s="350"/>
      <c r="O125" s="292"/>
      <c r="P125" s="350">
        <v>28</v>
      </c>
      <c r="Q125" s="350"/>
      <c r="R125" s="350">
        <v>28</v>
      </c>
      <c r="S125" s="350"/>
      <c r="T125" s="350">
        <v>30</v>
      </c>
      <c r="U125" s="350"/>
      <c r="V125" s="292"/>
      <c r="W125" s="350">
        <v>30</v>
      </c>
      <c r="X125" s="350"/>
      <c r="Y125" s="350">
        <v>30</v>
      </c>
      <c r="Z125" s="350"/>
      <c r="AA125" s="350">
        <v>30</v>
      </c>
      <c r="AB125" s="350"/>
      <c r="AC125" s="293">
        <v>125</v>
      </c>
      <c r="AD125" s="299">
        <f t="shared" si="157"/>
        <v>328</v>
      </c>
      <c r="AE125" s="300">
        <f t="shared" si="158"/>
        <v>41000</v>
      </c>
      <c r="AF125" s="301"/>
      <c r="AG125" s="301"/>
      <c r="AH125" s="301"/>
      <c r="AI125" s="302"/>
      <c r="AM125" s="342">
        <f t="shared" si="159"/>
        <v>2500</v>
      </c>
      <c r="AN125" s="342"/>
      <c r="AO125" s="342">
        <f t="shared" si="160"/>
        <v>2500</v>
      </c>
      <c r="AP125" s="342"/>
      <c r="AQ125" s="342">
        <f t="shared" si="161"/>
        <v>3500</v>
      </c>
      <c r="AR125" s="342"/>
      <c r="AS125" s="298"/>
      <c r="AT125" s="342">
        <f t="shared" si="162"/>
        <v>3500</v>
      </c>
      <c r="AU125" s="342"/>
      <c r="AV125" s="342">
        <f t="shared" si="163"/>
        <v>3500</v>
      </c>
      <c r="AW125" s="342"/>
      <c r="AX125" s="342">
        <f t="shared" si="164"/>
        <v>3500</v>
      </c>
      <c r="AY125" s="342"/>
      <c r="AZ125" s="298"/>
      <c r="BA125" s="342">
        <f t="shared" si="165"/>
        <v>3500</v>
      </c>
      <c r="BB125" s="342"/>
      <c r="BC125" s="342">
        <f t="shared" si="166"/>
        <v>3500</v>
      </c>
      <c r="BD125" s="342"/>
      <c r="BE125" s="342">
        <f t="shared" si="167"/>
        <v>3750</v>
      </c>
      <c r="BF125" s="342"/>
      <c r="BG125" s="298"/>
      <c r="BH125" s="342">
        <f t="shared" si="168"/>
        <v>3750</v>
      </c>
      <c r="BI125" s="342"/>
      <c r="BJ125" s="342">
        <f t="shared" si="169"/>
        <v>3750</v>
      </c>
      <c r="BK125" s="342"/>
      <c r="BL125" s="342">
        <f t="shared" si="170"/>
        <v>3750</v>
      </c>
      <c r="BM125" s="342"/>
    </row>
    <row r="126" spans="1:65" x14ac:dyDescent="0.3">
      <c r="A126" s="291" t="s">
        <v>357</v>
      </c>
      <c r="B126" s="350">
        <v>15</v>
      </c>
      <c r="C126" s="350"/>
      <c r="D126" s="350">
        <v>14</v>
      </c>
      <c r="E126" s="350"/>
      <c r="F126" s="350">
        <v>30</v>
      </c>
      <c r="G126" s="350"/>
      <c r="H126" s="292"/>
      <c r="I126" s="350">
        <v>30</v>
      </c>
      <c r="J126" s="350"/>
      <c r="K126" s="350">
        <v>30</v>
      </c>
      <c r="L126" s="350"/>
      <c r="M126" s="350">
        <v>30</v>
      </c>
      <c r="N126" s="350"/>
      <c r="O126" s="292"/>
      <c r="P126" s="350">
        <v>30</v>
      </c>
      <c r="Q126" s="350"/>
      <c r="R126" s="350">
        <v>30</v>
      </c>
      <c r="S126" s="350"/>
      <c r="T126" s="350">
        <v>31</v>
      </c>
      <c r="U126" s="350"/>
      <c r="V126" s="292"/>
      <c r="W126" s="350">
        <v>31</v>
      </c>
      <c r="X126" s="350"/>
      <c r="Y126" s="350">
        <v>31</v>
      </c>
      <c r="Z126" s="350"/>
      <c r="AA126" s="350">
        <v>31</v>
      </c>
      <c r="AB126" s="350"/>
      <c r="AC126" s="293">
        <v>225</v>
      </c>
      <c r="AD126" s="299">
        <f t="shared" si="157"/>
        <v>333</v>
      </c>
      <c r="AE126" s="300">
        <f t="shared" si="158"/>
        <v>74925</v>
      </c>
      <c r="AF126" s="301"/>
      <c r="AG126" s="301"/>
      <c r="AH126" s="301"/>
      <c r="AI126" s="302"/>
      <c r="AM126" s="342">
        <f t="shared" si="159"/>
        <v>3375</v>
      </c>
      <c r="AN126" s="342"/>
      <c r="AO126" s="342">
        <f t="shared" si="160"/>
        <v>3150</v>
      </c>
      <c r="AP126" s="342"/>
      <c r="AQ126" s="342">
        <f t="shared" si="161"/>
        <v>6750</v>
      </c>
      <c r="AR126" s="342"/>
      <c r="AS126" s="298"/>
      <c r="AT126" s="342">
        <f t="shared" si="162"/>
        <v>6750</v>
      </c>
      <c r="AU126" s="342"/>
      <c r="AV126" s="342">
        <f t="shared" si="163"/>
        <v>6750</v>
      </c>
      <c r="AW126" s="342"/>
      <c r="AX126" s="342">
        <f t="shared" si="164"/>
        <v>6750</v>
      </c>
      <c r="AY126" s="342"/>
      <c r="AZ126" s="298"/>
      <c r="BA126" s="342">
        <f t="shared" si="165"/>
        <v>6750</v>
      </c>
      <c r="BB126" s="342"/>
      <c r="BC126" s="342">
        <f t="shared" si="166"/>
        <v>6750</v>
      </c>
      <c r="BD126" s="342"/>
      <c r="BE126" s="342">
        <f t="shared" si="167"/>
        <v>6975</v>
      </c>
      <c r="BF126" s="342"/>
      <c r="BG126" s="298"/>
      <c r="BH126" s="342">
        <f t="shared" si="168"/>
        <v>6975</v>
      </c>
      <c r="BI126" s="342"/>
      <c r="BJ126" s="342">
        <f t="shared" si="169"/>
        <v>6975</v>
      </c>
      <c r="BK126" s="342"/>
      <c r="BL126" s="342">
        <f t="shared" si="170"/>
        <v>6975</v>
      </c>
      <c r="BM126" s="342"/>
    </row>
    <row r="127" spans="1:65" x14ac:dyDescent="0.3">
      <c r="AD127" s="284"/>
    </row>
    <row r="128" spans="1:65" x14ac:dyDescent="0.3">
      <c r="AD128" s="284"/>
    </row>
    <row r="129" spans="1:65" x14ac:dyDescent="0.3">
      <c r="A129" s="284" t="s">
        <v>70</v>
      </c>
      <c r="B129" s="360">
        <f>SUM(B94:B126)</f>
        <v>686</v>
      </c>
      <c r="C129" s="361"/>
      <c r="D129" s="360">
        <f t="shared" ref="D129" si="171">SUM(D94:D126)</f>
        <v>701</v>
      </c>
      <c r="E129" s="361"/>
      <c r="F129" s="360">
        <f t="shared" ref="F129" si="172">SUM(F94:F126)</f>
        <v>971</v>
      </c>
      <c r="G129" s="361"/>
      <c r="H129" s="303"/>
      <c r="I129" s="360">
        <f>SUM(I94:I126)</f>
        <v>971</v>
      </c>
      <c r="J129" s="361"/>
      <c r="K129" s="360">
        <f t="shared" ref="K129" si="173">SUM(K94:K126)</f>
        <v>971</v>
      </c>
      <c r="L129" s="361"/>
      <c r="M129" s="360">
        <f t="shared" ref="M129" si="174">SUM(M94:M126)</f>
        <v>971</v>
      </c>
      <c r="N129" s="361"/>
      <c r="O129" s="303"/>
      <c r="P129" s="360">
        <f>SUM(P94:P126)</f>
        <v>971</v>
      </c>
      <c r="Q129" s="361"/>
      <c r="R129" s="360">
        <f t="shared" ref="R129" si="175">SUM(R94:R126)</f>
        <v>971</v>
      </c>
      <c r="S129" s="361"/>
      <c r="T129" s="360">
        <f t="shared" ref="T129" si="176">SUM(T94:T126)</f>
        <v>996</v>
      </c>
      <c r="U129" s="361"/>
      <c r="V129" s="303"/>
      <c r="W129" s="360">
        <f>SUM(W94:W126)</f>
        <v>996</v>
      </c>
      <c r="X129" s="361"/>
      <c r="Y129" s="360">
        <f t="shared" ref="Y129" si="177">SUM(Y94:Y126)</f>
        <v>996</v>
      </c>
      <c r="Z129" s="361"/>
      <c r="AA129" s="360">
        <f>SUM(AA94:AA126)</f>
        <v>996</v>
      </c>
      <c r="AB129" s="361"/>
      <c r="AC129" s="285"/>
      <c r="AM129" s="359">
        <f>SUM(AM94:AM126)</f>
        <v>53685</v>
      </c>
      <c r="AN129" s="359"/>
      <c r="AO129" s="359">
        <f t="shared" ref="AO129" si="178">SUM(AO94:AO126)</f>
        <v>54260</v>
      </c>
      <c r="AP129" s="359"/>
      <c r="AQ129" s="359">
        <f t="shared" ref="AQ129" si="179">SUM(AQ94:AQ126)</f>
        <v>82190</v>
      </c>
      <c r="AR129" s="359"/>
      <c r="AS129" s="290"/>
      <c r="AT129" s="359">
        <f>SUM(AT94:AT126)</f>
        <v>82190</v>
      </c>
      <c r="AU129" s="359"/>
      <c r="AV129" s="359">
        <f t="shared" ref="AV129" si="180">SUM(AV94:AV126)</f>
        <v>82190</v>
      </c>
      <c r="AW129" s="359"/>
      <c r="AX129" s="359">
        <f t="shared" ref="AX129" si="181">SUM(AX94:AX126)</f>
        <v>82190</v>
      </c>
      <c r="AY129" s="359"/>
      <c r="AZ129" s="290"/>
      <c r="BA129" s="359">
        <f>SUM(BA94:BA126)</f>
        <v>82190</v>
      </c>
      <c r="BB129" s="359"/>
      <c r="BC129" s="359">
        <f t="shared" ref="BC129" si="182">SUM(BC94:BC126)</f>
        <v>82190</v>
      </c>
      <c r="BD129" s="359"/>
      <c r="BE129" s="359">
        <f t="shared" ref="BE129" si="183">SUM(BE94:BE126)</f>
        <v>84955</v>
      </c>
      <c r="BF129" s="359"/>
      <c r="BG129" s="290"/>
      <c r="BH129" s="359">
        <f>SUM(BH94:BH126)</f>
        <v>84955</v>
      </c>
      <c r="BI129" s="359"/>
      <c r="BJ129" s="359">
        <f t="shared" ref="BJ129" si="184">SUM(BJ94:BJ126)</f>
        <v>84955</v>
      </c>
      <c r="BK129" s="359"/>
      <c r="BL129" s="359">
        <f t="shared" ref="BL129" si="185">SUM(BL94:BL126)</f>
        <v>84955</v>
      </c>
      <c r="BM129" s="359"/>
    </row>
    <row r="130" spans="1:65" x14ac:dyDescent="0.3">
      <c r="AD130" s="284"/>
    </row>
    <row r="131" spans="1:65" x14ac:dyDescent="0.3">
      <c r="A131" s="304" t="s">
        <v>248</v>
      </c>
      <c r="B131" s="362">
        <f>AM129</f>
        <v>53685</v>
      </c>
      <c r="C131" s="363"/>
      <c r="D131" s="362">
        <f t="shared" ref="D131" si="186">AO129</f>
        <v>54260</v>
      </c>
      <c r="E131" s="363"/>
      <c r="F131" s="362">
        <f t="shared" ref="F131" si="187">AQ129</f>
        <v>82190</v>
      </c>
      <c r="G131" s="363"/>
      <c r="H131" s="303"/>
      <c r="I131" s="362">
        <f>AT129</f>
        <v>82190</v>
      </c>
      <c r="J131" s="363"/>
      <c r="K131" s="362">
        <f t="shared" ref="K131" si="188">AV129</f>
        <v>82190</v>
      </c>
      <c r="L131" s="363"/>
      <c r="M131" s="362">
        <f t="shared" ref="M131" si="189">AX129</f>
        <v>82190</v>
      </c>
      <c r="N131" s="363"/>
      <c r="O131" s="303"/>
      <c r="P131" s="362">
        <f>BA129</f>
        <v>82190</v>
      </c>
      <c r="Q131" s="363"/>
      <c r="R131" s="362">
        <f t="shared" ref="R131" si="190">BC129</f>
        <v>82190</v>
      </c>
      <c r="S131" s="363"/>
      <c r="T131" s="362">
        <f t="shared" ref="T131" si="191">BE129</f>
        <v>84955</v>
      </c>
      <c r="U131" s="363"/>
      <c r="V131" s="303"/>
      <c r="W131" s="362">
        <f>BH129</f>
        <v>84955</v>
      </c>
      <c r="X131" s="363"/>
      <c r="Y131" s="362">
        <f t="shared" ref="Y131" si="192">BJ129</f>
        <v>84955</v>
      </c>
      <c r="Z131" s="363"/>
      <c r="AA131" s="362">
        <f t="shared" ref="AA131" si="193">BL129</f>
        <v>84955</v>
      </c>
      <c r="AB131" s="363"/>
      <c r="AC131" s="285"/>
    </row>
    <row r="134" spans="1:65" x14ac:dyDescent="0.3">
      <c r="A134" s="283" t="s">
        <v>251</v>
      </c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</row>
    <row r="135" spans="1:65" x14ac:dyDescent="0.3"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</row>
    <row r="136" spans="1:65" x14ac:dyDescent="0.3">
      <c r="A136" s="287" t="s">
        <v>254</v>
      </c>
      <c r="B136" s="358" t="s">
        <v>25</v>
      </c>
      <c r="C136" s="358"/>
      <c r="D136" s="358" t="s">
        <v>26</v>
      </c>
      <c r="E136" s="358"/>
      <c r="F136" s="358" t="s">
        <v>27</v>
      </c>
      <c r="G136" s="358"/>
      <c r="H136" s="289"/>
      <c r="I136" s="358" t="s">
        <v>28</v>
      </c>
      <c r="J136" s="358"/>
      <c r="K136" s="358" t="s">
        <v>29</v>
      </c>
      <c r="L136" s="358"/>
      <c r="M136" s="358" t="s">
        <v>30</v>
      </c>
      <c r="N136" s="358"/>
      <c r="O136" s="289"/>
      <c r="P136" s="358" t="s">
        <v>31</v>
      </c>
      <c r="Q136" s="358"/>
      <c r="R136" s="358" t="s">
        <v>32</v>
      </c>
      <c r="S136" s="358"/>
      <c r="T136" s="358" t="s">
        <v>33</v>
      </c>
      <c r="U136" s="358"/>
      <c r="V136" s="289"/>
      <c r="W136" s="358" t="s">
        <v>34</v>
      </c>
      <c r="X136" s="358"/>
      <c r="Y136" s="358" t="s">
        <v>35</v>
      </c>
      <c r="Z136" s="358"/>
      <c r="AA136" s="358" t="s">
        <v>36</v>
      </c>
      <c r="AB136" s="358"/>
      <c r="AC136" s="288" t="s">
        <v>252</v>
      </c>
      <c r="AD136" s="288" t="s">
        <v>245</v>
      </c>
      <c r="AE136" s="289" t="s">
        <v>246</v>
      </c>
      <c r="AF136" s="289" t="s">
        <v>247</v>
      </c>
      <c r="AG136" s="289"/>
      <c r="AH136" s="289"/>
      <c r="AI136" s="289"/>
      <c r="AM136" s="357" t="s">
        <v>25</v>
      </c>
      <c r="AN136" s="357"/>
      <c r="AO136" s="357" t="s">
        <v>26</v>
      </c>
      <c r="AP136" s="357"/>
      <c r="AQ136" s="357" t="s">
        <v>27</v>
      </c>
      <c r="AR136" s="357"/>
      <c r="AS136" s="290"/>
      <c r="AT136" s="357" t="s">
        <v>28</v>
      </c>
      <c r="AU136" s="357"/>
      <c r="AV136" s="357" t="s">
        <v>29</v>
      </c>
      <c r="AW136" s="357"/>
      <c r="AX136" s="357" t="s">
        <v>30</v>
      </c>
      <c r="AY136" s="357"/>
      <c r="AZ136" s="290"/>
      <c r="BA136" s="357" t="s">
        <v>31</v>
      </c>
      <c r="BB136" s="357"/>
      <c r="BC136" s="357" t="s">
        <v>32</v>
      </c>
      <c r="BD136" s="357"/>
      <c r="BE136" s="357" t="s">
        <v>33</v>
      </c>
      <c r="BF136" s="357"/>
      <c r="BG136" s="290"/>
      <c r="BH136" s="357" t="s">
        <v>34</v>
      </c>
      <c r="BI136" s="357"/>
      <c r="BJ136" s="357" t="s">
        <v>35</v>
      </c>
      <c r="BK136" s="357"/>
      <c r="BL136" s="357" t="s">
        <v>36</v>
      </c>
      <c r="BM136" s="357"/>
    </row>
    <row r="137" spans="1:65" x14ac:dyDescent="0.3">
      <c r="A137" s="291" t="s">
        <v>325</v>
      </c>
      <c r="B137" s="351">
        <f t="shared" ref="B137:B169" si="194">B94-B50</f>
        <v>0</v>
      </c>
      <c r="C137" s="351"/>
      <c r="D137" s="351">
        <f t="shared" ref="D137:D169" si="195">D94-D50</f>
        <v>0</v>
      </c>
      <c r="E137" s="351"/>
      <c r="F137" s="351">
        <f t="shared" ref="F137:F169" si="196">F94-F50</f>
        <v>1</v>
      </c>
      <c r="G137" s="351"/>
      <c r="H137" s="292"/>
      <c r="I137" s="352">
        <f t="shared" ref="I137:I169" si="197">I94-I50</f>
        <v>1</v>
      </c>
      <c r="J137" s="352"/>
      <c r="K137" s="352">
        <f t="shared" ref="K137:K169" si="198">K94-K50</f>
        <v>1</v>
      </c>
      <c r="L137" s="352"/>
      <c r="M137" s="350">
        <f t="shared" ref="M137:M169" si="199">M94-M50</f>
        <v>1</v>
      </c>
      <c r="N137" s="350"/>
      <c r="O137" s="292"/>
      <c r="P137" s="350">
        <f t="shared" ref="P137:P169" si="200">P94-P50</f>
        <v>1</v>
      </c>
      <c r="Q137" s="350"/>
      <c r="R137" s="350">
        <f t="shared" ref="R137:R169" si="201">R94-R50</f>
        <v>1</v>
      </c>
      <c r="S137" s="350"/>
      <c r="T137" s="351">
        <f t="shared" ref="T137:T169" si="202">T94-T50</f>
        <v>2</v>
      </c>
      <c r="U137" s="351"/>
      <c r="V137" s="292"/>
      <c r="W137" s="352">
        <f t="shared" ref="W137:W169" si="203">W94-W50</f>
        <v>2</v>
      </c>
      <c r="X137" s="352"/>
      <c r="Y137" s="350">
        <f t="shared" ref="Y137:Y169" si="204">Y94-Y50</f>
        <v>2</v>
      </c>
      <c r="Z137" s="350"/>
      <c r="AA137" s="352">
        <f t="shared" ref="AA137:AA169" si="205">AA94-AA50</f>
        <v>2</v>
      </c>
      <c r="AB137" s="352"/>
      <c r="AC137" s="307">
        <f>SUM(B137:AA137)</f>
        <v>14</v>
      </c>
      <c r="AD137" s="294">
        <f>SUM(B137:AB137)</f>
        <v>14</v>
      </c>
      <c r="AE137" s="295">
        <f t="shared" ref="AE137:AE169" si="206">AD137*AC94</f>
        <v>560</v>
      </c>
      <c r="AF137" s="296"/>
      <c r="AG137" s="296"/>
      <c r="AH137" s="296"/>
      <c r="AI137" s="297"/>
      <c r="AM137" s="349">
        <f t="shared" ref="AM137:AM169" si="207">B137*$AC94</f>
        <v>0</v>
      </c>
      <c r="AN137" s="349"/>
      <c r="AO137" s="349">
        <f t="shared" ref="AO137:AO169" si="208">D137*$AC94</f>
        <v>0</v>
      </c>
      <c r="AP137" s="349"/>
      <c r="AQ137" s="349">
        <f t="shared" ref="AQ137:AQ169" si="209">F137*$AC94</f>
        <v>40</v>
      </c>
      <c r="AR137" s="349"/>
      <c r="AS137" s="298"/>
      <c r="AT137" s="349">
        <f t="shared" ref="AT137:AT169" si="210">I137*$AC94</f>
        <v>40</v>
      </c>
      <c r="AU137" s="349"/>
      <c r="AV137" s="349">
        <f t="shared" ref="AV137:AV169" si="211">K137*$AC94</f>
        <v>40</v>
      </c>
      <c r="AW137" s="349"/>
      <c r="AX137" s="349">
        <f t="shared" ref="AX137:AX169" si="212">M137*$AC94</f>
        <v>40</v>
      </c>
      <c r="AY137" s="349"/>
      <c r="AZ137" s="298"/>
      <c r="BA137" s="349">
        <f t="shared" ref="BA137:BA169" si="213">P137*$AC94</f>
        <v>40</v>
      </c>
      <c r="BB137" s="349"/>
      <c r="BC137" s="349">
        <f t="shared" ref="BC137:BC169" si="214">R137*$AC94</f>
        <v>40</v>
      </c>
      <c r="BD137" s="349"/>
      <c r="BE137" s="349">
        <f t="shared" ref="BE137:BE169" si="215">T137*$AC94</f>
        <v>80</v>
      </c>
      <c r="BF137" s="349"/>
      <c r="BG137" s="298"/>
      <c r="BH137" s="349">
        <f t="shared" ref="BH137:BH169" si="216">W137*$AC94</f>
        <v>80</v>
      </c>
      <c r="BI137" s="349"/>
      <c r="BJ137" s="349">
        <f t="shared" ref="BJ137:BJ169" si="217">Y137*$AC94</f>
        <v>80</v>
      </c>
      <c r="BK137" s="349"/>
      <c r="BL137" s="349">
        <f t="shared" ref="BL137:BL169" si="218">AA137*$AC94</f>
        <v>80</v>
      </c>
      <c r="BM137" s="349"/>
    </row>
    <row r="138" spans="1:65" x14ac:dyDescent="0.3">
      <c r="A138" s="291" t="s">
        <v>326</v>
      </c>
      <c r="B138" s="352">
        <f t="shared" si="194"/>
        <v>0</v>
      </c>
      <c r="C138" s="352"/>
      <c r="D138" s="350">
        <f t="shared" si="195"/>
        <v>0</v>
      </c>
      <c r="E138" s="350"/>
      <c r="F138" s="352">
        <f t="shared" si="196"/>
        <v>-2</v>
      </c>
      <c r="G138" s="352"/>
      <c r="H138" s="292"/>
      <c r="I138" s="350">
        <f t="shared" si="197"/>
        <v>-2</v>
      </c>
      <c r="J138" s="350"/>
      <c r="K138" s="350">
        <f t="shared" si="198"/>
        <v>-2</v>
      </c>
      <c r="L138" s="350"/>
      <c r="M138" s="350">
        <f t="shared" si="199"/>
        <v>-2</v>
      </c>
      <c r="N138" s="350"/>
      <c r="O138" s="292"/>
      <c r="P138" s="350">
        <f t="shared" si="200"/>
        <v>-2</v>
      </c>
      <c r="Q138" s="350"/>
      <c r="R138" s="350">
        <f t="shared" si="201"/>
        <v>-2</v>
      </c>
      <c r="S138" s="350"/>
      <c r="T138" s="350">
        <f t="shared" si="202"/>
        <v>-1</v>
      </c>
      <c r="U138" s="350"/>
      <c r="V138" s="292"/>
      <c r="W138" s="350">
        <f t="shared" si="203"/>
        <v>-1</v>
      </c>
      <c r="X138" s="350"/>
      <c r="Y138" s="350">
        <f t="shared" si="204"/>
        <v>-1</v>
      </c>
      <c r="Z138" s="350"/>
      <c r="AA138" s="352">
        <f t="shared" si="205"/>
        <v>-1</v>
      </c>
      <c r="AB138" s="352"/>
      <c r="AC138" s="307">
        <f t="shared" ref="AC138:AC151" si="219">SUM(B138:AA138)</f>
        <v>-16</v>
      </c>
      <c r="AD138" s="299">
        <f t="shared" ref="AD138:AD151" si="220">SUM(B138:AB138)</f>
        <v>-16</v>
      </c>
      <c r="AE138" s="295">
        <f t="shared" si="206"/>
        <v>-720</v>
      </c>
      <c r="AF138" s="301"/>
      <c r="AG138" s="301"/>
      <c r="AH138" s="301"/>
      <c r="AI138" s="302"/>
      <c r="AM138" s="349">
        <f t="shared" si="207"/>
        <v>0</v>
      </c>
      <c r="AN138" s="349"/>
      <c r="AO138" s="349">
        <f t="shared" si="208"/>
        <v>0</v>
      </c>
      <c r="AP138" s="349"/>
      <c r="AQ138" s="349">
        <f t="shared" si="209"/>
        <v>-90</v>
      </c>
      <c r="AR138" s="349"/>
      <c r="AS138" s="298"/>
      <c r="AT138" s="349">
        <f t="shared" si="210"/>
        <v>-90</v>
      </c>
      <c r="AU138" s="349"/>
      <c r="AV138" s="349">
        <f t="shared" si="211"/>
        <v>-90</v>
      </c>
      <c r="AW138" s="349"/>
      <c r="AX138" s="349">
        <f t="shared" si="212"/>
        <v>-90</v>
      </c>
      <c r="AY138" s="349"/>
      <c r="AZ138" s="298"/>
      <c r="BA138" s="349">
        <f t="shared" si="213"/>
        <v>-90</v>
      </c>
      <c r="BB138" s="349"/>
      <c r="BC138" s="349">
        <f t="shared" si="214"/>
        <v>-90</v>
      </c>
      <c r="BD138" s="349"/>
      <c r="BE138" s="349">
        <f t="shared" si="215"/>
        <v>-45</v>
      </c>
      <c r="BF138" s="349"/>
      <c r="BG138" s="298"/>
      <c r="BH138" s="349">
        <f t="shared" si="216"/>
        <v>-45</v>
      </c>
      <c r="BI138" s="349"/>
      <c r="BJ138" s="349">
        <f t="shared" si="217"/>
        <v>-45</v>
      </c>
      <c r="BK138" s="349"/>
      <c r="BL138" s="349">
        <f t="shared" si="218"/>
        <v>-45</v>
      </c>
      <c r="BM138" s="349"/>
    </row>
    <row r="139" spans="1:65" x14ac:dyDescent="0.3">
      <c r="A139" s="291" t="s">
        <v>327</v>
      </c>
      <c r="B139" s="350">
        <f t="shared" si="194"/>
        <v>0</v>
      </c>
      <c r="C139" s="350"/>
      <c r="D139" s="350">
        <f t="shared" si="195"/>
        <v>0</v>
      </c>
      <c r="E139" s="350"/>
      <c r="F139" s="350">
        <f t="shared" si="196"/>
        <v>0</v>
      </c>
      <c r="G139" s="350"/>
      <c r="H139" s="292"/>
      <c r="I139" s="352">
        <f t="shared" si="197"/>
        <v>0</v>
      </c>
      <c r="J139" s="352"/>
      <c r="K139" s="350">
        <f t="shared" si="198"/>
        <v>0</v>
      </c>
      <c r="L139" s="350"/>
      <c r="M139" s="350">
        <f t="shared" si="199"/>
        <v>0</v>
      </c>
      <c r="N139" s="350"/>
      <c r="O139" s="292"/>
      <c r="P139" s="350">
        <f t="shared" si="200"/>
        <v>0</v>
      </c>
      <c r="Q139" s="350"/>
      <c r="R139" s="350">
        <f t="shared" si="201"/>
        <v>0</v>
      </c>
      <c r="S139" s="350"/>
      <c r="T139" s="352">
        <f t="shared" si="202"/>
        <v>1</v>
      </c>
      <c r="U139" s="352"/>
      <c r="V139" s="292"/>
      <c r="W139" s="350">
        <f t="shared" si="203"/>
        <v>1</v>
      </c>
      <c r="X139" s="350"/>
      <c r="Y139" s="350">
        <f t="shared" si="204"/>
        <v>1</v>
      </c>
      <c r="Z139" s="350"/>
      <c r="AA139" s="350">
        <f t="shared" si="205"/>
        <v>1</v>
      </c>
      <c r="AB139" s="350"/>
      <c r="AC139" s="307">
        <f t="shared" si="219"/>
        <v>4</v>
      </c>
      <c r="AD139" s="299">
        <f t="shared" si="220"/>
        <v>4</v>
      </c>
      <c r="AE139" s="295">
        <f t="shared" si="206"/>
        <v>180</v>
      </c>
      <c r="AF139" s="301"/>
      <c r="AG139" s="301"/>
      <c r="AH139" s="301"/>
      <c r="AI139" s="302"/>
      <c r="AM139" s="349">
        <f t="shared" si="207"/>
        <v>0</v>
      </c>
      <c r="AN139" s="349"/>
      <c r="AO139" s="349">
        <f t="shared" si="208"/>
        <v>0</v>
      </c>
      <c r="AP139" s="349"/>
      <c r="AQ139" s="349">
        <f t="shared" si="209"/>
        <v>0</v>
      </c>
      <c r="AR139" s="349"/>
      <c r="AS139" s="298"/>
      <c r="AT139" s="349">
        <f t="shared" si="210"/>
        <v>0</v>
      </c>
      <c r="AU139" s="349"/>
      <c r="AV139" s="349">
        <f t="shared" si="211"/>
        <v>0</v>
      </c>
      <c r="AW139" s="349"/>
      <c r="AX139" s="349">
        <f t="shared" si="212"/>
        <v>0</v>
      </c>
      <c r="AY139" s="349"/>
      <c r="AZ139" s="298"/>
      <c r="BA139" s="349">
        <f t="shared" si="213"/>
        <v>0</v>
      </c>
      <c r="BB139" s="349"/>
      <c r="BC139" s="349">
        <f t="shared" si="214"/>
        <v>0</v>
      </c>
      <c r="BD139" s="349"/>
      <c r="BE139" s="349">
        <f t="shared" si="215"/>
        <v>45</v>
      </c>
      <c r="BF139" s="349"/>
      <c r="BG139" s="298"/>
      <c r="BH139" s="349">
        <f t="shared" si="216"/>
        <v>45</v>
      </c>
      <c r="BI139" s="349"/>
      <c r="BJ139" s="349">
        <f t="shared" si="217"/>
        <v>45</v>
      </c>
      <c r="BK139" s="349"/>
      <c r="BL139" s="349">
        <f t="shared" si="218"/>
        <v>45</v>
      </c>
      <c r="BM139" s="349"/>
    </row>
    <row r="140" spans="1:65" x14ac:dyDescent="0.3">
      <c r="A140" s="291" t="s">
        <v>328</v>
      </c>
      <c r="B140" s="352">
        <f t="shared" si="194"/>
        <v>0</v>
      </c>
      <c r="C140" s="352"/>
      <c r="D140" s="351">
        <f t="shared" si="195"/>
        <v>0</v>
      </c>
      <c r="E140" s="351"/>
      <c r="F140" s="352">
        <f t="shared" si="196"/>
        <v>-1</v>
      </c>
      <c r="G140" s="352"/>
      <c r="H140" s="292"/>
      <c r="I140" s="350">
        <f t="shared" si="197"/>
        <v>-1</v>
      </c>
      <c r="J140" s="350"/>
      <c r="K140" s="350">
        <f t="shared" si="198"/>
        <v>-1</v>
      </c>
      <c r="L140" s="350"/>
      <c r="M140" s="351">
        <f t="shared" si="199"/>
        <v>-1</v>
      </c>
      <c r="N140" s="351"/>
      <c r="O140" s="292"/>
      <c r="P140" s="352">
        <f t="shared" si="200"/>
        <v>-1</v>
      </c>
      <c r="Q140" s="352"/>
      <c r="R140" s="350">
        <f t="shared" si="201"/>
        <v>-1</v>
      </c>
      <c r="S140" s="350"/>
      <c r="T140" s="350">
        <f t="shared" si="202"/>
        <v>0</v>
      </c>
      <c r="U140" s="350"/>
      <c r="V140" s="292"/>
      <c r="W140" s="350">
        <f t="shared" si="203"/>
        <v>0</v>
      </c>
      <c r="X140" s="350"/>
      <c r="Y140" s="350">
        <f t="shared" si="204"/>
        <v>0</v>
      </c>
      <c r="Z140" s="350"/>
      <c r="AA140" s="350">
        <f t="shared" si="205"/>
        <v>0</v>
      </c>
      <c r="AB140" s="350"/>
      <c r="AC140" s="307">
        <f t="shared" si="219"/>
        <v>-6</v>
      </c>
      <c r="AD140" s="299">
        <f t="shared" si="220"/>
        <v>-6</v>
      </c>
      <c r="AE140" s="295">
        <f t="shared" si="206"/>
        <v>-330</v>
      </c>
      <c r="AF140" s="301"/>
      <c r="AG140" s="301"/>
      <c r="AH140" s="301"/>
      <c r="AI140" s="302"/>
      <c r="AM140" s="349">
        <f t="shared" si="207"/>
        <v>0</v>
      </c>
      <c r="AN140" s="349"/>
      <c r="AO140" s="349">
        <f t="shared" si="208"/>
        <v>0</v>
      </c>
      <c r="AP140" s="349"/>
      <c r="AQ140" s="349">
        <f t="shared" si="209"/>
        <v>-55</v>
      </c>
      <c r="AR140" s="349"/>
      <c r="AS140" s="298"/>
      <c r="AT140" s="349">
        <f t="shared" si="210"/>
        <v>-55</v>
      </c>
      <c r="AU140" s="349"/>
      <c r="AV140" s="349">
        <f t="shared" si="211"/>
        <v>-55</v>
      </c>
      <c r="AW140" s="349"/>
      <c r="AX140" s="349">
        <f t="shared" si="212"/>
        <v>-55</v>
      </c>
      <c r="AY140" s="349"/>
      <c r="AZ140" s="298"/>
      <c r="BA140" s="349">
        <f t="shared" si="213"/>
        <v>-55</v>
      </c>
      <c r="BB140" s="349"/>
      <c r="BC140" s="349">
        <f t="shared" si="214"/>
        <v>-55</v>
      </c>
      <c r="BD140" s="349"/>
      <c r="BE140" s="349">
        <f t="shared" si="215"/>
        <v>0</v>
      </c>
      <c r="BF140" s="349"/>
      <c r="BG140" s="298"/>
      <c r="BH140" s="349">
        <f t="shared" si="216"/>
        <v>0</v>
      </c>
      <c r="BI140" s="349"/>
      <c r="BJ140" s="349">
        <f t="shared" si="217"/>
        <v>0</v>
      </c>
      <c r="BK140" s="349"/>
      <c r="BL140" s="349">
        <f t="shared" si="218"/>
        <v>0</v>
      </c>
      <c r="BM140" s="349"/>
    </row>
    <row r="141" spans="1:65" x14ac:dyDescent="0.3">
      <c r="A141" s="291" t="s">
        <v>329</v>
      </c>
      <c r="B141" s="352">
        <f t="shared" si="194"/>
        <v>-1</v>
      </c>
      <c r="C141" s="352"/>
      <c r="D141" s="350">
        <f t="shared" si="195"/>
        <v>0</v>
      </c>
      <c r="E141" s="350"/>
      <c r="F141" s="350">
        <f t="shared" si="196"/>
        <v>9</v>
      </c>
      <c r="G141" s="350"/>
      <c r="H141" s="292"/>
      <c r="I141" s="350">
        <f t="shared" si="197"/>
        <v>9</v>
      </c>
      <c r="J141" s="350"/>
      <c r="K141" s="350">
        <f t="shared" si="198"/>
        <v>9</v>
      </c>
      <c r="L141" s="350"/>
      <c r="M141" s="351">
        <f t="shared" si="199"/>
        <v>9</v>
      </c>
      <c r="N141" s="351"/>
      <c r="O141" s="292"/>
      <c r="P141" s="352">
        <f t="shared" si="200"/>
        <v>9</v>
      </c>
      <c r="Q141" s="352"/>
      <c r="R141" s="351">
        <f t="shared" si="201"/>
        <v>9</v>
      </c>
      <c r="S141" s="351"/>
      <c r="T141" s="350">
        <f t="shared" si="202"/>
        <v>7</v>
      </c>
      <c r="U141" s="350"/>
      <c r="V141" s="292"/>
      <c r="W141" s="350">
        <f t="shared" si="203"/>
        <v>7</v>
      </c>
      <c r="X141" s="350"/>
      <c r="Y141" s="350">
        <f t="shared" si="204"/>
        <v>9</v>
      </c>
      <c r="Z141" s="350"/>
      <c r="AA141" s="350">
        <f t="shared" si="205"/>
        <v>8</v>
      </c>
      <c r="AB141" s="350"/>
      <c r="AC141" s="307">
        <f t="shared" si="219"/>
        <v>84</v>
      </c>
      <c r="AD141" s="299">
        <f t="shared" si="220"/>
        <v>84</v>
      </c>
      <c r="AE141" s="295">
        <f t="shared" si="206"/>
        <v>4620</v>
      </c>
      <c r="AF141" s="301"/>
      <c r="AG141" s="301"/>
      <c r="AH141" s="301"/>
      <c r="AI141" s="302"/>
      <c r="AM141" s="349">
        <f t="shared" si="207"/>
        <v>-55</v>
      </c>
      <c r="AN141" s="349"/>
      <c r="AO141" s="349">
        <f t="shared" si="208"/>
        <v>0</v>
      </c>
      <c r="AP141" s="349"/>
      <c r="AQ141" s="349">
        <f t="shared" si="209"/>
        <v>495</v>
      </c>
      <c r="AR141" s="349"/>
      <c r="AS141" s="298"/>
      <c r="AT141" s="349">
        <f t="shared" si="210"/>
        <v>495</v>
      </c>
      <c r="AU141" s="349"/>
      <c r="AV141" s="349">
        <f t="shared" si="211"/>
        <v>495</v>
      </c>
      <c r="AW141" s="349"/>
      <c r="AX141" s="349">
        <f t="shared" si="212"/>
        <v>495</v>
      </c>
      <c r="AY141" s="349"/>
      <c r="AZ141" s="298"/>
      <c r="BA141" s="349">
        <f t="shared" si="213"/>
        <v>495</v>
      </c>
      <c r="BB141" s="349"/>
      <c r="BC141" s="349">
        <f t="shared" si="214"/>
        <v>495</v>
      </c>
      <c r="BD141" s="349"/>
      <c r="BE141" s="349">
        <f>T141*$AC98</f>
        <v>385</v>
      </c>
      <c r="BF141" s="349"/>
      <c r="BG141" s="298"/>
      <c r="BH141" s="349">
        <f t="shared" si="216"/>
        <v>385</v>
      </c>
      <c r="BI141" s="349"/>
      <c r="BJ141" s="349">
        <f t="shared" si="217"/>
        <v>495</v>
      </c>
      <c r="BK141" s="349"/>
      <c r="BL141" s="349">
        <f t="shared" si="218"/>
        <v>440</v>
      </c>
      <c r="BM141" s="349"/>
    </row>
    <row r="142" spans="1:65" x14ac:dyDescent="0.3">
      <c r="A142" s="291" t="s">
        <v>330</v>
      </c>
      <c r="B142" s="352">
        <f t="shared" si="194"/>
        <v>-1</v>
      </c>
      <c r="C142" s="352"/>
      <c r="D142" s="350">
        <f t="shared" si="195"/>
        <v>1</v>
      </c>
      <c r="E142" s="350"/>
      <c r="F142" s="350">
        <f t="shared" si="196"/>
        <v>10</v>
      </c>
      <c r="G142" s="350"/>
      <c r="H142" s="292"/>
      <c r="I142" s="350">
        <f t="shared" si="197"/>
        <v>10</v>
      </c>
      <c r="J142" s="350"/>
      <c r="K142" s="350">
        <f t="shared" si="198"/>
        <v>10</v>
      </c>
      <c r="L142" s="350"/>
      <c r="M142" s="351">
        <f t="shared" si="199"/>
        <v>10</v>
      </c>
      <c r="N142" s="351"/>
      <c r="O142" s="292"/>
      <c r="P142" s="352">
        <f t="shared" si="200"/>
        <v>10</v>
      </c>
      <c r="Q142" s="352"/>
      <c r="R142" s="350">
        <f t="shared" si="201"/>
        <v>10</v>
      </c>
      <c r="S142" s="350"/>
      <c r="T142" s="350">
        <f t="shared" si="202"/>
        <v>11</v>
      </c>
      <c r="U142" s="350"/>
      <c r="V142" s="292"/>
      <c r="W142" s="352">
        <f t="shared" si="203"/>
        <v>11</v>
      </c>
      <c r="X142" s="352"/>
      <c r="Y142" s="350">
        <f t="shared" si="204"/>
        <v>12</v>
      </c>
      <c r="Z142" s="350"/>
      <c r="AA142" s="350">
        <f t="shared" si="205"/>
        <v>11</v>
      </c>
      <c r="AB142" s="350"/>
      <c r="AC142" s="307">
        <f t="shared" si="219"/>
        <v>105</v>
      </c>
      <c r="AD142" s="299">
        <f t="shared" si="220"/>
        <v>105</v>
      </c>
      <c r="AE142" s="295">
        <f t="shared" si="206"/>
        <v>6300</v>
      </c>
      <c r="AF142" s="301"/>
      <c r="AG142" s="301"/>
      <c r="AH142" s="301"/>
      <c r="AI142" s="302"/>
      <c r="AM142" s="349">
        <f t="shared" si="207"/>
        <v>-60</v>
      </c>
      <c r="AN142" s="349"/>
      <c r="AO142" s="349">
        <f t="shared" si="208"/>
        <v>60</v>
      </c>
      <c r="AP142" s="349"/>
      <c r="AQ142" s="349">
        <f t="shared" si="209"/>
        <v>600</v>
      </c>
      <c r="AR142" s="349"/>
      <c r="AS142" s="298"/>
      <c r="AT142" s="349">
        <f t="shared" si="210"/>
        <v>600</v>
      </c>
      <c r="AU142" s="349"/>
      <c r="AV142" s="349">
        <f t="shared" si="211"/>
        <v>600</v>
      </c>
      <c r="AW142" s="349"/>
      <c r="AX142" s="349">
        <f t="shared" si="212"/>
        <v>600</v>
      </c>
      <c r="AY142" s="349"/>
      <c r="AZ142" s="298"/>
      <c r="BA142" s="349">
        <f t="shared" si="213"/>
        <v>600</v>
      </c>
      <c r="BB142" s="349"/>
      <c r="BC142" s="349">
        <f t="shared" si="214"/>
        <v>600</v>
      </c>
      <c r="BD142" s="349"/>
      <c r="BE142" s="349">
        <f t="shared" si="215"/>
        <v>660</v>
      </c>
      <c r="BF142" s="349"/>
      <c r="BG142" s="298"/>
      <c r="BH142" s="349">
        <f t="shared" si="216"/>
        <v>660</v>
      </c>
      <c r="BI142" s="349"/>
      <c r="BJ142" s="349">
        <f t="shared" si="217"/>
        <v>720</v>
      </c>
      <c r="BK142" s="349"/>
      <c r="BL142" s="349">
        <f t="shared" si="218"/>
        <v>660</v>
      </c>
      <c r="BM142" s="349"/>
    </row>
    <row r="143" spans="1:65" x14ac:dyDescent="0.3">
      <c r="A143" s="291" t="s">
        <v>331</v>
      </c>
      <c r="B143" s="352">
        <f t="shared" si="194"/>
        <v>-2</v>
      </c>
      <c r="C143" s="352"/>
      <c r="D143" s="350">
        <f t="shared" si="195"/>
        <v>0</v>
      </c>
      <c r="E143" s="350"/>
      <c r="F143" s="352">
        <f t="shared" si="196"/>
        <v>11</v>
      </c>
      <c r="G143" s="352"/>
      <c r="H143" s="292"/>
      <c r="I143" s="351">
        <f t="shared" si="197"/>
        <v>11</v>
      </c>
      <c r="J143" s="351"/>
      <c r="K143" s="350">
        <f t="shared" si="198"/>
        <v>11</v>
      </c>
      <c r="L143" s="350"/>
      <c r="M143" s="350">
        <f t="shared" si="199"/>
        <v>10</v>
      </c>
      <c r="N143" s="350"/>
      <c r="O143" s="292"/>
      <c r="P143" s="350">
        <f t="shared" si="200"/>
        <v>11</v>
      </c>
      <c r="Q143" s="350"/>
      <c r="R143" s="350">
        <f t="shared" si="201"/>
        <v>11</v>
      </c>
      <c r="S143" s="350"/>
      <c r="T143" s="352">
        <f t="shared" si="202"/>
        <v>8</v>
      </c>
      <c r="U143" s="352"/>
      <c r="V143" s="292"/>
      <c r="W143" s="350">
        <f t="shared" si="203"/>
        <v>9</v>
      </c>
      <c r="X143" s="350"/>
      <c r="Y143" s="351">
        <f t="shared" si="204"/>
        <v>9</v>
      </c>
      <c r="Z143" s="351"/>
      <c r="AA143" s="350">
        <f t="shared" si="205"/>
        <v>8</v>
      </c>
      <c r="AB143" s="350"/>
      <c r="AC143" s="307">
        <f t="shared" si="219"/>
        <v>97</v>
      </c>
      <c r="AD143" s="299">
        <f t="shared" si="220"/>
        <v>97</v>
      </c>
      <c r="AE143" s="295">
        <f t="shared" si="206"/>
        <v>5335</v>
      </c>
      <c r="AF143" s="301"/>
      <c r="AG143" s="301"/>
      <c r="AH143" s="301"/>
      <c r="AI143" s="302"/>
      <c r="AM143" s="349">
        <f t="shared" si="207"/>
        <v>-110</v>
      </c>
      <c r="AN143" s="349"/>
      <c r="AO143" s="349">
        <f t="shared" si="208"/>
        <v>0</v>
      </c>
      <c r="AP143" s="349"/>
      <c r="AQ143" s="349">
        <f t="shared" si="209"/>
        <v>605</v>
      </c>
      <c r="AR143" s="349"/>
      <c r="AS143" s="298"/>
      <c r="AT143" s="349">
        <f t="shared" si="210"/>
        <v>605</v>
      </c>
      <c r="AU143" s="349"/>
      <c r="AV143" s="349">
        <f t="shared" si="211"/>
        <v>605</v>
      </c>
      <c r="AW143" s="349"/>
      <c r="AX143" s="349">
        <f t="shared" si="212"/>
        <v>550</v>
      </c>
      <c r="AY143" s="349"/>
      <c r="AZ143" s="298"/>
      <c r="BA143" s="349">
        <f t="shared" si="213"/>
        <v>605</v>
      </c>
      <c r="BB143" s="349"/>
      <c r="BC143" s="349">
        <f t="shared" si="214"/>
        <v>605</v>
      </c>
      <c r="BD143" s="349"/>
      <c r="BE143" s="349">
        <f t="shared" si="215"/>
        <v>440</v>
      </c>
      <c r="BF143" s="349"/>
      <c r="BG143" s="298"/>
      <c r="BH143" s="349">
        <f t="shared" si="216"/>
        <v>495</v>
      </c>
      <c r="BI143" s="349"/>
      <c r="BJ143" s="349">
        <f t="shared" si="217"/>
        <v>495</v>
      </c>
      <c r="BK143" s="349"/>
      <c r="BL143" s="349">
        <f t="shared" si="218"/>
        <v>440</v>
      </c>
      <c r="BM143" s="349"/>
    </row>
    <row r="144" spans="1:65" x14ac:dyDescent="0.3">
      <c r="A144" s="291" t="s">
        <v>332</v>
      </c>
      <c r="B144" s="352">
        <f t="shared" si="194"/>
        <v>-2</v>
      </c>
      <c r="C144" s="352"/>
      <c r="D144" s="352">
        <f t="shared" si="195"/>
        <v>-2</v>
      </c>
      <c r="E144" s="352"/>
      <c r="F144" s="350">
        <f t="shared" si="196"/>
        <v>11</v>
      </c>
      <c r="G144" s="350"/>
      <c r="H144" s="292"/>
      <c r="I144" s="350">
        <f t="shared" si="197"/>
        <v>11</v>
      </c>
      <c r="J144" s="350"/>
      <c r="K144" s="352">
        <f t="shared" si="198"/>
        <v>11</v>
      </c>
      <c r="L144" s="352"/>
      <c r="M144" s="350">
        <f t="shared" si="199"/>
        <v>12</v>
      </c>
      <c r="N144" s="350"/>
      <c r="O144" s="292"/>
      <c r="P144" s="350">
        <f t="shared" si="200"/>
        <v>11</v>
      </c>
      <c r="Q144" s="350"/>
      <c r="R144" s="350">
        <f t="shared" si="201"/>
        <v>11</v>
      </c>
      <c r="S144" s="350"/>
      <c r="T144" s="350">
        <f t="shared" si="202"/>
        <v>8</v>
      </c>
      <c r="U144" s="350"/>
      <c r="V144" s="292"/>
      <c r="W144" s="352">
        <f t="shared" si="203"/>
        <v>7</v>
      </c>
      <c r="X144" s="352"/>
      <c r="Y144" s="350">
        <f t="shared" si="204"/>
        <v>7</v>
      </c>
      <c r="Z144" s="350"/>
      <c r="AA144" s="352">
        <f t="shared" si="205"/>
        <v>8</v>
      </c>
      <c r="AB144" s="352"/>
      <c r="AC144" s="307">
        <f t="shared" si="219"/>
        <v>93</v>
      </c>
      <c r="AD144" s="299">
        <f t="shared" si="220"/>
        <v>93</v>
      </c>
      <c r="AE144" s="295">
        <f t="shared" si="206"/>
        <v>6045</v>
      </c>
      <c r="AF144" s="301"/>
      <c r="AG144" s="301"/>
      <c r="AH144" s="301"/>
      <c r="AI144" s="302"/>
      <c r="AM144" s="349">
        <f t="shared" si="207"/>
        <v>-130</v>
      </c>
      <c r="AN144" s="349"/>
      <c r="AO144" s="349">
        <f t="shared" si="208"/>
        <v>-130</v>
      </c>
      <c r="AP144" s="349"/>
      <c r="AQ144" s="349">
        <f t="shared" si="209"/>
        <v>715</v>
      </c>
      <c r="AR144" s="349"/>
      <c r="AS144" s="298"/>
      <c r="AT144" s="349">
        <f t="shared" si="210"/>
        <v>715</v>
      </c>
      <c r="AU144" s="349"/>
      <c r="AV144" s="349">
        <f t="shared" si="211"/>
        <v>715</v>
      </c>
      <c r="AW144" s="349"/>
      <c r="AX144" s="349">
        <f t="shared" si="212"/>
        <v>780</v>
      </c>
      <c r="AY144" s="349"/>
      <c r="AZ144" s="298"/>
      <c r="BA144" s="349">
        <f t="shared" si="213"/>
        <v>715</v>
      </c>
      <c r="BB144" s="349"/>
      <c r="BC144" s="349">
        <f t="shared" si="214"/>
        <v>715</v>
      </c>
      <c r="BD144" s="349"/>
      <c r="BE144" s="349">
        <f t="shared" si="215"/>
        <v>520</v>
      </c>
      <c r="BF144" s="349"/>
      <c r="BG144" s="298"/>
      <c r="BH144" s="349">
        <f t="shared" si="216"/>
        <v>455</v>
      </c>
      <c r="BI144" s="349"/>
      <c r="BJ144" s="349">
        <f t="shared" si="217"/>
        <v>455</v>
      </c>
      <c r="BK144" s="349"/>
      <c r="BL144" s="349">
        <f t="shared" si="218"/>
        <v>520</v>
      </c>
      <c r="BM144" s="349"/>
    </row>
    <row r="145" spans="1:65" x14ac:dyDescent="0.3">
      <c r="A145" s="291" t="s">
        <v>333</v>
      </c>
      <c r="B145" s="350">
        <f t="shared" si="194"/>
        <v>0</v>
      </c>
      <c r="C145" s="350"/>
      <c r="D145" s="350">
        <f t="shared" si="195"/>
        <v>0</v>
      </c>
      <c r="E145" s="350"/>
      <c r="F145" s="350">
        <f t="shared" si="196"/>
        <v>13</v>
      </c>
      <c r="G145" s="350"/>
      <c r="H145" s="292"/>
      <c r="I145" s="350">
        <f t="shared" si="197"/>
        <v>13</v>
      </c>
      <c r="J145" s="350"/>
      <c r="K145" s="350">
        <f t="shared" si="198"/>
        <v>13</v>
      </c>
      <c r="L145" s="350"/>
      <c r="M145" s="351">
        <f t="shared" si="199"/>
        <v>13</v>
      </c>
      <c r="N145" s="351"/>
      <c r="O145" s="292"/>
      <c r="P145" s="350">
        <f t="shared" si="200"/>
        <v>13</v>
      </c>
      <c r="Q145" s="350"/>
      <c r="R145" s="351">
        <f t="shared" si="201"/>
        <v>13</v>
      </c>
      <c r="S145" s="351"/>
      <c r="T145" s="350">
        <f t="shared" si="202"/>
        <v>14</v>
      </c>
      <c r="U145" s="350"/>
      <c r="V145" s="292"/>
      <c r="W145" s="350">
        <f t="shared" si="203"/>
        <v>14</v>
      </c>
      <c r="X145" s="350"/>
      <c r="Y145" s="352">
        <f t="shared" si="204"/>
        <v>12</v>
      </c>
      <c r="Z145" s="352"/>
      <c r="AA145" s="352">
        <f t="shared" si="205"/>
        <v>14</v>
      </c>
      <c r="AB145" s="352"/>
      <c r="AC145" s="307">
        <f t="shared" si="219"/>
        <v>132</v>
      </c>
      <c r="AD145" s="299">
        <f t="shared" si="220"/>
        <v>132</v>
      </c>
      <c r="AE145" s="295">
        <f t="shared" si="206"/>
        <v>9240</v>
      </c>
      <c r="AF145" s="301"/>
      <c r="AG145" s="301"/>
      <c r="AH145" s="301"/>
      <c r="AI145" s="302"/>
      <c r="AM145" s="349">
        <f t="shared" si="207"/>
        <v>0</v>
      </c>
      <c r="AN145" s="349"/>
      <c r="AO145" s="349">
        <f t="shared" si="208"/>
        <v>0</v>
      </c>
      <c r="AP145" s="349"/>
      <c r="AQ145" s="349">
        <f t="shared" si="209"/>
        <v>910</v>
      </c>
      <c r="AR145" s="349"/>
      <c r="AS145" s="298"/>
      <c r="AT145" s="349">
        <f t="shared" si="210"/>
        <v>910</v>
      </c>
      <c r="AU145" s="349"/>
      <c r="AV145" s="349">
        <f t="shared" si="211"/>
        <v>910</v>
      </c>
      <c r="AW145" s="349"/>
      <c r="AX145" s="349">
        <f t="shared" si="212"/>
        <v>910</v>
      </c>
      <c r="AY145" s="349"/>
      <c r="AZ145" s="298"/>
      <c r="BA145" s="349">
        <f t="shared" si="213"/>
        <v>910</v>
      </c>
      <c r="BB145" s="349"/>
      <c r="BC145" s="349">
        <f t="shared" si="214"/>
        <v>910</v>
      </c>
      <c r="BD145" s="349"/>
      <c r="BE145" s="349">
        <f t="shared" si="215"/>
        <v>980</v>
      </c>
      <c r="BF145" s="349"/>
      <c r="BG145" s="298"/>
      <c r="BH145" s="349">
        <f t="shared" si="216"/>
        <v>980</v>
      </c>
      <c r="BI145" s="349"/>
      <c r="BJ145" s="349">
        <f t="shared" si="217"/>
        <v>840</v>
      </c>
      <c r="BK145" s="349"/>
      <c r="BL145" s="349">
        <f t="shared" si="218"/>
        <v>980</v>
      </c>
      <c r="BM145" s="349"/>
    </row>
    <row r="146" spans="1:65" x14ac:dyDescent="0.3">
      <c r="A146" s="291" t="s">
        <v>334</v>
      </c>
      <c r="B146" s="350">
        <f t="shared" si="194"/>
        <v>0</v>
      </c>
      <c r="C146" s="350"/>
      <c r="D146" s="350">
        <f t="shared" si="195"/>
        <v>0</v>
      </c>
      <c r="E146" s="350"/>
      <c r="F146" s="351">
        <f t="shared" si="196"/>
        <v>14</v>
      </c>
      <c r="G146" s="351"/>
      <c r="H146" s="292"/>
      <c r="I146" s="351">
        <f t="shared" si="197"/>
        <v>14</v>
      </c>
      <c r="J146" s="351"/>
      <c r="K146" s="350">
        <f t="shared" si="198"/>
        <v>14</v>
      </c>
      <c r="L146" s="350"/>
      <c r="M146" s="350">
        <f t="shared" si="199"/>
        <v>15</v>
      </c>
      <c r="N146" s="350"/>
      <c r="O146" s="292"/>
      <c r="P146" s="350">
        <f t="shared" si="200"/>
        <v>14</v>
      </c>
      <c r="Q146" s="350"/>
      <c r="R146" s="350">
        <f t="shared" si="201"/>
        <v>14</v>
      </c>
      <c r="S146" s="350"/>
      <c r="T146" s="350">
        <f t="shared" si="202"/>
        <v>16</v>
      </c>
      <c r="U146" s="350"/>
      <c r="V146" s="292"/>
      <c r="W146" s="352">
        <f t="shared" si="203"/>
        <v>15</v>
      </c>
      <c r="X146" s="352"/>
      <c r="Y146" s="352">
        <f t="shared" si="204"/>
        <v>12</v>
      </c>
      <c r="Z146" s="352"/>
      <c r="AA146" s="352">
        <f t="shared" si="205"/>
        <v>16</v>
      </c>
      <c r="AB146" s="352"/>
      <c r="AC146" s="307">
        <f t="shared" si="219"/>
        <v>144</v>
      </c>
      <c r="AD146" s="299">
        <f t="shared" si="220"/>
        <v>144</v>
      </c>
      <c r="AE146" s="295">
        <f t="shared" si="206"/>
        <v>10080</v>
      </c>
      <c r="AF146" s="301"/>
      <c r="AG146" s="301"/>
      <c r="AH146" s="301"/>
      <c r="AI146" s="302"/>
      <c r="AM146" s="349">
        <f t="shared" si="207"/>
        <v>0</v>
      </c>
      <c r="AN146" s="349"/>
      <c r="AO146" s="349">
        <f t="shared" si="208"/>
        <v>0</v>
      </c>
      <c r="AP146" s="349"/>
      <c r="AQ146" s="349">
        <f t="shared" si="209"/>
        <v>980</v>
      </c>
      <c r="AR146" s="349"/>
      <c r="AS146" s="298"/>
      <c r="AT146" s="349">
        <f t="shared" si="210"/>
        <v>980</v>
      </c>
      <c r="AU146" s="349"/>
      <c r="AV146" s="349">
        <f t="shared" si="211"/>
        <v>980</v>
      </c>
      <c r="AW146" s="349"/>
      <c r="AX146" s="349">
        <f t="shared" si="212"/>
        <v>1050</v>
      </c>
      <c r="AY146" s="349"/>
      <c r="AZ146" s="298"/>
      <c r="BA146" s="349">
        <f t="shared" si="213"/>
        <v>980</v>
      </c>
      <c r="BB146" s="349"/>
      <c r="BC146" s="349">
        <f t="shared" si="214"/>
        <v>980</v>
      </c>
      <c r="BD146" s="349"/>
      <c r="BE146" s="349">
        <f t="shared" si="215"/>
        <v>1120</v>
      </c>
      <c r="BF146" s="349"/>
      <c r="BG146" s="298"/>
      <c r="BH146" s="349">
        <f t="shared" si="216"/>
        <v>1050</v>
      </c>
      <c r="BI146" s="349"/>
      <c r="BJ146" s="349">
        <f t="shared" si="217"/>
        <v>840</v>
      </c>
      <c r="BK146" s="349"/>
      <c r="BL146" s="349">
        <f t="shared" si="218"/>
        <v>1120</v>
      </c>
      <c r="BM146" s="349"/>
    </row>
    <row r="147" spans="1:65" x14ac:dyDescent="0.3">
      <c r="A147" s="291" t="s">
        <v>335</v>
      </c>
      <c r="B147" s="350">
        <f t="shared" si="194"/>
        <v>-1</v>
      </c>
      <c r="C147" s="350"/>
      <c r="D147" s="350">
        <f t="shared" si="195"/>
        <v>1</v>
      </c>
      <c r="E147" s="350"/>
      <c r="F147" s="350">
        <f t="shared" si="196"/>
        <v>11</v>
      </c>
      <c r="G147" s="350"/>
      <c r="H147" s="292"/>
      <c r="I147" s="350">
        <f t="shared" si="197"/>
        <v>11</v>
      </c>
      <c r="J147" s="350"/>
      <c r="K147" s="350">
        <f t="shared" si="198"/>
        <v>11</v>
      </c>
      <c r="L147" s="350"/>
      <c r="M147" s="351">
        <f t="shared" si="199"/>
        <v>11</v>
      </c>
      <c r="N147" s="351"/>
      <c r="O147" s="292"/>
      <c r="P147" s="352">
        <f t="shared" si="200"/>
        <v>11</v>
      </c>
      <c r="Q147" s="352"/>
      <c r="R147" s="350">
        <f t="shared" si="201"/>
        <v>11</v>
      </c>
      <c r="S147" s="350"/>
      <c r="T147" s="350">
        <f t="shared" si="202"/>
        <v>11</v>
      </c>
      <c r="U147" s="350"/>
      <c r="V147" s="292"/>
      <c r="W147" s="352">
        <f t="shared" si="203"/>
        <v>11</v>
      </c>
      <c r="X147" s="352"/>
      <c r="Y147" s="350">
        <f t="shared" si="204"/>
        <v>12</v>
      </c>
      <c r="Z147" s="350"/>
      <c r="AA147" s="350">
        <f t="shared" si="205"/>
        <v>11</v>
      </c>
      <c r="AB147" s="350"/>
      <c r="AC147" s="307">
        <f t="shared" si="219"/>
        <v>111</v>
      </c>
      <c r="AD147" s="299">
        <f t="shared" si="220"/>
        <v>111</v>
      </c>
      <c r="AE147" s="295">
        <f t="shared" si="206"/>
        <v>9435</v>
      </c>
      <c r="AF147" s="301"/>
      <c r="AG147" s="301"/>
      <c r="AH147" s="301"/>
      <c r="AI147" s="302"/>
      <c r="AM147" s="349">
        <f t="shared" si="207"/>
        <v>-85</v>
      </c>
      <c r="AN147" s="349"/>
      <c r="AO147" s="349">
        <f t="shared" si="208"/>
        <v>85</v>
      </c>
      <c r="AP147" s="349"/>
      <c r="AQ147" s="349">
        <f t="shared" si="209"/>
        <v>935</v>
      </c>
      <c r="AR147" s="349"/>
      <c r="AS147" s="298"/>
      <c r="AT147" s="349">
        <f t="shared" si="210"/>
        <v>935</v>
      </c>
      <c r="AU147" s="349"/>
      <c r="AV147" s="349">
        <f t="shared" si="211"/>
        <v>935</v>
      </c>
      <c r="AW147" s="349"/>
      <c r="AX147" s="349">
        <f t="shared" si="212"/>
        <v>935</v>
      </c>
      <c r="AY147" s="349"/>
      <c r="AZ147" s="298"/>
      <c r="BA147" s="349">
        <f t="shared" si="213"/>
        <v>935</v>
      </c>
      <c r="BB147" s="349"/>
      <c r="BC147" s="349">
        <f t="shared" si="214"/>
        <v>935</v>
      </c>
      <c r="BD147" s="349"/>
      <c r="BE147" s="349">
        <f t="shared" si="215"/>
        <v>935</v>
      </c>
      <c r="BF147" s="349"/>
      <c r="BG147" s="298"/>
      <c r="BH147" s="349">
        <f t="shared" si="216"/>
        <v>935</v>
      </c>
      <c r="BI147" s="349"/>
      <c r="BJ147" s="349">
        <f t="shared" si="217"/>
        <v>1020</v>
      </c>
      <c r="BK147" s="349"/>
      <c r="BL147" s="349">
        <f t="shared" si="218"/>
        <v>935</v>
      </c>
      <c r="BM147" s="349"/>
    </row>
    <row r="148" spans="1:65" x14ac:dyDescent="0.3">
      <c r="A148" s="291" t="s">
        <v>336</v>
      </c>
      <c r="B148" s="350">
        <f t="shared" si="194"/>
        <v>-2</v>
      </c>
      <c r="C148" s="350"/>
      <c r="D148" s="350">
        <f t="shared" si="195"/>
        <v>0</v>
      </c>
      <c r="E148" s="350"/>
      <c r="F148" s="352">
        <f t="shared" si="196"/>
        <v>7</v>
      </c>
      <c r="G148" s="352"/>
      <c r="H148" s="292"/>
      <c r="I148" s="351">
        <f t="shared" si="197"/>
        <v>7</v>
      </c>
      <c r="J148" s="351"/>
      <c r="K148" s="350">
        <f t="shared" si="198"/>
        <v>7</v>
      </c>
      <c r="L148" s="350"/>
      <c r="M148" s="350">
        <f t="shared" si="199"/>
        <v>6</v>
      </c>
      <c r="N148" s="350"/>
      <c r="O148" s="292"/>
      <c r="P148" s="350">
        <f t="shared" si="200"/>
        <v>7</v>
      </c>
      <c r="Q148" s="350"/>
      <c r="R148" s="350">
        <f t="shared" si="201"/>
        <v>7</v>
      </c>
      <c r="S148" s="350"/>
      <c r="T148" s="352">
        <f t="shared" si="202"/>
        <v>15</v>
      </c>
      <c r="U148" s="352"/>
      <c r="V148" s="292"/>
      <c r="W148" s="350">
        <f t="shared" si="203"/>
        <v>16</v>
      </c>
      <c r="X148" s="350"/>
      <c r="Y148" s="351">
        <f t="shared" si="204"/>
        <v>16</v>
      </c>
      <c r="Z148" s="351"/>
      <c r="AA148" s="350">
        <f t="shared" si="205"/>
        <v>15</v>
      </c>
      <c r="AB148" s="350"/>
      <c r="AC148" s="307">
        <f t="shared" si="219"/>
        <v>101</v>
      </c>
      <c r="AD148" s="299">
        <f t="shared" si="220"/>
        <v>101</v>
      </c>
      <c r="AE148" s="295">
        <f t="shared" si="206"/>
        <v>8585</v>
      </c>
      <c r="AF148" s="301"/>
      <c r="AG148" s="301"/>
      <c r="AH148" s="301"/>
      <c r="AI148" s="302"/>
      <c r="AM148" s="349">
        <f t="shared" si="207"/>
        <v>-170</v>
      </c>
      <c r="AN148" s="349"/>
      <c r="AO148" s="349">
        <f t="shared" si="208"/>
        <v>0</v>
      </c>
      <c r="AP148" s="349"/>
      <c r="AQ148" s="349">
        <f t="shared" si="209"/>
        <v>595</v>
      </c>
      <c r="AR148" s="349"/>
      <c r="AS148" s="298"/>
      <c r="AT148" s="349">
        <f t="shared" si="210"/>
        <v>595</v>
      </c>
      <c r="AU148" s="349"/>
      <c r="AV148" s="349">
        <f t="shared" si="211"/>
        <v>595</v>
      </c>
      <c r="AW148" s="349"/>
      <c r="AX148" s="349">
        <f t="shared" si="212"/>
        <v>510</v>
      </c>
      <c r="AY148" s="349"/>
      <c r="AZ148" s="298"/>
      <c r="BA148" s="349">
        <f t="shared" si="213"/>
        <v>595</v>
      </c>
      <c r="BB148" s="349"/>
      <c r="BC148" s="349">
        <f t="shared" si="214"/>
        <v>595</v>
      </c>
      <c r="BD148" s="349"/>
      <c r="BE148" s="349">
        <f t="shared" si="215"/>
        <v>1275</v>
      </c>
      <c r="BF148" s="349"/>
      <c r="BG148" s="298"/>
      <c r="BH148" s="349">
        <f t="shared" si="216"/>
        <v>1360</v>
      </c>
      <c r="BI148" s="349"/>
      <c r="BJ148" s="349">
        <f t="shared" si="217"/>
        <v>1360</v>
      </c>
      <c r="BK148" s="349"/>
      <c r="BL148" s="349">
        <f t="shared" si="218"/>
        <v>1275</v>
      </c>
      <c r="BM148" s="349"/>
    </row>
    <row r="149" spans="1:65" x14ac:dyDescent="0.3">
      <c r="A149" s="291" t="s">
        <v>337</v>
      </c>
      <c r="B149" s="350">
        <f t="shared" si="194"/>
        <v>-2</v>
      </c>
      <c r="C149" s="350"/>
      <c r="D149" s="352">
        <f t="shared" si="195"/>
        <v>-2</v>
      </c>
      <c r="E149" s="352"/>
      <c r="F149" s="350">
        <f t="shared" si="196"/>
        <v>8</v>
      </c>
      <c r="G149" s="350"/>
      <c r="H149" s="292"/>
      <c r="I149" s="350">
        <f t="shared" si="197"/>
        <v>8</v>
      </c>
      <c r="J149" s="350"/>
      <c r="K149" s="352">
        <f t="shared" si="198"/>
        <v>8</v>
      </c>
      <c r="L149" s="352"/>
      <c r="M149" s="350">
        <f t="shared" si="199"/>
        <v>9</v>
      </c>
      <c r="N149" s="350"/>
      <c r="O149" s="292"/>
      <c r="P149" s="350">
        <f t="shared" si="200"/>
        <v>8</v>
      </c>
      <c r="Q149" s="350"/>
      <c r="R149" s="350">
        <f t="shared" si="201"/>
        <v>8</v>
      </c>
      <c r="S149" s="350"/>
      <c r="T149" s="350">
        <f t="shared" si="202"/>
        <v>9</v>
      </c>
      <c r="U149" s="350"/>
      <c r="V149" s="292"/>
      <c r="W149" s="352">
        <f t="shared" si="203"/>
        <v>8</v>
      </c>
      <c r="X149" s="352"/>
      <c r="Y149" s="350">
        <f t="shared" si="204"/>
        <v>8</v>
      </c>
      <c r="Z149" s="350"/>
      <c r="AA149" s="352">
        <f t="shared" si="205"/>
        <v>9</v>
      </c>
      <c r="AB149" s="352"/>
      <c r="AC149" s="307">
        <f t="shared" si="219"/>
        <v>79</v>
      </c>
      <c r="AD149" s="299">
        <f t="shared" si="220"/>
        <v>79</v>
      </c>
      <c r="AE149" s="295">
        <f t="shared" si="206"/>
        <v>7110</v>
      </c>
      <c r="AF149" s="301"/>
      <c r="AG149" s="301"/>
      <c r="AH149" s="301"/>
      <c r="AI149" s="302"/>
      <c r="AM149" s="349">
        <f t="shared" si="207"/>
        <v>-180</v>
      </c>
      <c r="AN149" s="349"/>
      <c r="AO149" s="349">
        <f t="shared" si="208"/>
        <v>-180</v>
      </c>
      <c r="AP149" s="349"/>
      <c r="AQ149" s="349">
        <f t="shared" si="209"/>
        <v>720</v>
      </c>
      <c r="AR149" s="349"/>
      <c r="AS149" s="298"/>
      <c r="AT149" s="349">
        <f t="shared" si="210"/>
        <v>720</v>
      </c>
      <c r="AU149" s="349"/>
      <c r="AV149" s="349">
        <f t="shared" si="211"/>
        <v>720</v>
      </c>
      <c r="AW149" s="349"/>
      <c r="AX149" s="349">
        <f t="shared" si="212"/>
        <v>810</v>
      </c>
      <c r="AY149" s="349"/>
      <c r="AZ149" s="298"/>
      <c r="BA149" s="349">
        <f t="shared" si="213"/>
        <v>720</v>
      </c>
      <c r="BB149" s="349"/>
      <c r="BC149" s="349">
        <f t="shared" si="214"/>
        <v>720</v>
      </c>
      <c r="BD149" s="349"/>
      <c r="BE149" s="349">
        <f t="shared" si="215"/>
        <v>810</v>
      </c>
      <c r="BF149" s="349"/>
      <c r="BG149" s="298"/>
      <c r="BH149" s="349">
        <f t="shared" si="216"/>
        <v>720</v>
      </c>
      <c r="BI149" s="349"/>
      <c r="BJ149" s="349">
        <f t="shared" si="217"/>
        <v>720</v>
      </c>
      <c r="BK149" s="349"/>
      <c r="BL149" s="349">
        <f t="shared" si="218"/>
        <v>810</v>
      </c>
      <c r="BM149" s="349"/>
    </row>
    <row r="150" spans="1:65" x14ac:dyDescent="0.3">
      <c r="A150" s="291" t="s">
        <v>338</v>
      </c>
      <c r="B150" s="350">
        <f t="shared" si="194"/>
        <v>0</v>
      </c>
      <c r="C150" s="350"/>
      <c r="D150" s="350">
        <f t="shared" si="195"/>
        <v>0</v>
      </c>
      <c r="E150" s="350"/>
      <c r="F150" s="350">
        <f t="shared" si="196"/>
        <v>8</v>
      </c>
      <c r="G150" s="350"/>
      <c r="H150" s="292"/>
      <c r="I150" s="350">
        <f t="shared" si="197"/>
        <v>8</v>
      </c>
      <c r="J150" s="350"/>
      <c r="K150" s="350">
        <f t="shared" si="198"/>
        <v>8</v>
      </c>
      <c r="L150" s="350"/>
      <c r="M150" s="351">
        <f t="shared" si="199"/>
        <v>8</v>
      </c>
      <c r="N150" s="351"/>
      <c r="O150" s="292"/>
      <c r="P150" s="350">
        <f t="shared" si="200"/>
        <v>8</v>
      </c>
      <c r="Q150" s="350"/>
      <c r="R150" s="351">
        <f t="shared" si="201"/>
        <v>8</v>
      </c>
      <c r="S150" s="351"/>
      <c r="T150" s="350">
        <f t="shared" si="202"/>
        <v>10</v>
      </c>
      <c r="U150" s="350"/>
      <c r="V150" s="292"/>
      <c r="W150" s="350">
        <f t="shared" si="203"/>
        <v>10</v>
      </c>
      <c r="X150" s="350"/>
      <c r="Y150" s="352">
        <f t="shared" si="204"/>
        <v>8</v>
      </c>
      <c r="Z150" s="352"/>
      <c r="AA150" s="352">
        <f t="shared" si="205"/>
        <v>10</v>
      </c>
      <c r="AB150" s="352"/>
      <c r="AC150" s="307">
        <f t="shared" si="219"/>
        <v>86</v>
      </c>
      <c r="AD150" s="299">
        <f t="shared" si="220"/>
        <v>86</v>
      </c>
      <c r="AE150" s="295">
        <f t="shared" si="206"/>
        <v>10750</v>
      </c>
      <c r="AF150" s="301"/>
      <c r="AG150" s="301"/>
      <c r="AH150" s="301"/>
      <c r="AI150" s="302"/>
      <c r="AM150" s="349">
        <f t="shared" si="207"/>
        <v>0</v>
      </c>
      <c r="AN150" s="349"/>
      <c r="AO150" s="349">
        <f t="shared" si="208"/>
        <v>0</v>
      </c>
      <c r="AP150" s="349"/>
      <c r="AQ150" s="349">
        <f t="shared" si="209"/>
        <v>1000</v>
      </c>
      <c r="AR150" s="349"/>
      <c r="AS150" s="298"/>
      <c r="AT150" s="349">
        <f t="shared" si="210"/>
        <v>1000</v>
      </c>
      <c r="AU150" s="349"/>
      <c r="AV150" s="349">
        <f t="shared" si="211"/>
        <v>1000</v>
      </c>
      <c r="AW150" s="349"/>
      <c r="AX150" s="349">
        <f t="shared" si="212"/>
        <v>1000</v>
      </c>
      <c r="AY150" s="349"/>
      <c r="AZ150" s="298"/>
      <c r="BA150" s="349">
        <f t="shared" si="213"/>
        <v>1000</v>
      </c>
      <c r="BB150" s="349"/>
      <c r="BC150" s="349">
        <f t="shared" si="214"/>
        <v>1000</v>
      </c>
      <c r="BD150" s="349"/>
      <c r="BE150" s="349">
        <f t="shared" si="215"/>
        <v>1250</v>
      </c>
      <c r="BF150" s="349"/>
      <c r="BG150" s="298"/>
      <c r="BH150" s="349">
        <f t="shared" si="216"/>
        <v>1250</v>
      </c>
      <c r="BI150" s="349"/>
      <c r="BJ150" s="349">
        <f t="shared" si="217"/>
        <v>1000</v>
      </c>
      <c r="BK150" s="349"/>
      <c r="BL150" s="349">
        <f t="shared" si="218"/>
        <v>1250</v>
      </c>
      <c r="BM150" s="349"/>
    </row>
    <row r="151" spans="1:65" x14ac:dyDescent="0.3">
      <c r="A151" s="291" t="s">
        <v>339</v>
      </c>
      <c r="B151" s="350">
        <f t="shared" si="194"/>
        <v>-5</v>
      </c>
      <c r="C151" s="350"/>
      <c r="D151" s="350">
        <f t="shared" si="195"/>
        <v>-6</v>
      </c>
      <c r="E151" s="350"/>
      <c r="F151" s="351">
        <f t="shared" si="196"/>
        <v>10</v>
      </c>
      <c r="G151" s="351"/>
      <c r="H151" s="292"/>
      <c r="I151" s="351">
        <f t="shared" si="197"/>
        <v>10</v>
      </c>
      <c r="J151" s="351"/>
      <c r="K151" s="350">
        <f t="shared" si="198"/>
        <v>10</v>
      </c>
      <c r="L151" s="350"/>
      <c r="M151" s="350">
        <f t="shared" si="199"/>
        <v>11</v>
      </c>
      <c r="N151" s="350"/>
      <c r="O151" s="292"/>
      <c r="P151" s="350">
        <f t="shared" si="200"/>
        <v>10</v>
      </c>
      <c r="Q151" s="350"/>
      <c r="R151" s="350">
        <f t="shared" si="201"/>
        <v>10</v>
      </c>
      <c r="S151" s="350"/>
      <c r="T151" s="350">
        <f t="shared" si="202"/>
        <v>12</v>
      </c>
      <c r="U151" s="350"/>
      <c r="V151" s="292"/>
      <c r="W151" s="352">
        <f t="shared" si="203"/>
        <v>11</v>
      </c>
      <c r="X151" s="352"/>
      <c r="Y151" s="352">
        <f t="shared" si="204"/>
        <v>8</v>
      </c>
      <c r="Z151" s="352"/>
      <c r="AA151" s="352">
        <f t="shared" si="205"/>
        <v>12</v>
      </c>
      <c r="AB151" s="352"/>
      <c r="AC151" s="307">
        <f t="shared" si="219"/>
        <v>93</v>
      </c>
      <c r="AD151" s="299">
        <f t="shared" si="220"/>
        <v>93</v>
      </c>
      <c r="AE151" s="295">
        <f t="shared" si="206"/>
        <v>20925</v>
      </c>
      <c r="AF151" s="301"/>
      <c r="AG151" s="301"/>
      <c r="AH151" s="301"/>
      <c r="AI151" s="302"/>
      <c r="AM151" s="349">
        <f t="shared" si="207"/>
        <v>-1125</v>
      </c>
      <c r="AN151" s="349"/>
      <c r="AO151" s="349">
        <f t="shared" si="208"/>
        <v>-1350</v>
      </c>
      <c r="AP151" s="349"/>
      <c r="AQ151" s="349">
        <f t="shared" si="209"/>
        <v>2250</v>
      </c>
      <c r="AR151" s="349"/>
      <c r="AS151" s="298"/>
      <c r="AT151" s="349">
        <f t="shared" si="210"/>
        <v>2250</v>
      </c>
      <c r="AU151" s="349"/>
      <c r="AV151" s="349">
        <f t="shared" si="211"/>
        <v>2250</v>
      </c>
      <c r="AW151" s="349"/>
      <c r="AX151" s="349">
        <f t="shared" si="212"/>
        <v>2475</v>
      </c>
      <c r="AY151" s="349"/>
      <c r="AZ151" s="298"/>
      <c r="BA151" s="349">
        <f t="shared" si="213"/>
        <v>2250</v>
      </c>
      <c r="BB151" s="349"/>
      <c r="BC151" s="349">
        <f t="shared" si="214"/>
        <v>2250</v>
      </c>
      <c r="BD151" s="349"/>
      <c r="BE151" s="349">
        <f t="shared" si="215"/>
        <v>2700</v>
      </c>
      <c r="BF151" s="349"/>
      <c r="BG151" s="298"/>
      <c r="BH151" s="349">
        <f t="shared" si="216"/>
        <v>2475</v>
      </c>
      <c r="BI151" s="349"/>
      <c r="BJ151" s="349">
        <f t="shared" si="217"/>
        <v>1800</v>
      </c>
      <c r="BK151" s="349"/>
      <c r="BL151" s="349">
        <f t="shared" si="218"/>
        <v>2700</v>
      </c>
      <c r="BM151" s="349"/>
    </row>
    <row r="152" spans="1:65" x14ac:dyDescent="0.3">
      <c r="A152" s="291" t="s">
        <v>340</v>
      </c>
      <c r="B152" s="351">
        <f t="shared" si="194"/>
        <v>0</v>
      </c>
      <c r="C152" s="351"/>
      <c r="D152" s="351">
        <f t="shared" si="195"/>
        <v>0</v>
      </c>
      <c r="E152" s="351"/>
      <c r="F152" s="351">
        <f t="shared" si="196"/>
        <v>1</v>
      </c>
      <c r="G152" s="351"/>
      <c r="H152" s="292"/>
      <c r="I152" s="352">
        <f t="shared" si="197"/>
        <v>1</v>
      </c>
      <c r="J152" s="352"/>
      <c r="K152" s="352">
        <f t="shared" si="198"/>
        <v>1</v>
      </c>
      <c r="L152" s="352"/>
      <c r="M152" s="350">
        <f t="shared" si="199"/>
        <v>1</v>
      </c>
      <c r="N152" s="350"/>
      <c r="O152" s="292"/>
      <c r="P152" s="350">
        <f t="shared" si="200"/>
        <v>1</v>
      </c>
      <c r="Q152" s="350"/>
      <c r="R152" s="350">
        <f t="shared" si="201"/>
        <v>1</v>
      </c>
      <c r="S152" s="350"/>
      <c r="T152" s="351">
        <f t="shared" si="202"/>
        <v>2</v>
      </c>
      <c r="U152" s="351"/>
      <c r="V152" s="292"/>
      <c r="W152" s="352">
        <f t="shared" si="203"/>
        <v>2</v>
      </c>
      <c r="X152" s="352"/>
      <c r="Y152" s="350">
        <f t="shared" si="204"/>
        <v>2</v>
      </c>
      <c r="Z152" s="350"/>
      <c r="AA152" s="352">
        <f t="shared" si="205"/>
        <v>2</v>
      </c>
      <c r="AB152" s="352"/>
      <c r="AC152" s="307">
        <f>SUM(B152:AA152)</f>
        <v>14</v>
      </c>
      <c r="AD152" s="294">
        <f>SUM(B152:AB152)</f>
        <v>14</v>
      </c>
      <c r="AE152" s="295">
        <f t="shared" si="206"/>
        <v>560</v>
      </c>
      <c r="AF152" s="296"/>
      <c r="AG152" s="296"/>
      <c r="AH152" s="296"/>
      <c r="AI152" s="297"/>
      <c r="AM152" s="349">
        <f t="shared" si="207"/>
        <v>0</v>
      </c>
      <c r="AN152" s="349"/>
      <c r="AO152" s="349">
        <f t="shared" si="208"/>
        <v>0</v>
      </c>
      <c r="AP152" s="349"/>
      <c r="AQ152" s="349">
        <f t="shared" si="209"/>
        <v>40</v>
      </c>
      <c r="AR152" s="349"/>
      <c r="AS152" s="298"/>
      <c r="AT152" s="349">
        <f t="shared" si="210"/>
        <v>40</v>
      </c>
      <c r="AU152" s="349"/>
      <c r="AV152" s="349">
        <f t="shared" si="211"/>
        <v>40</v>
      </c>
      <c r="AW152" s="349"/>
      <c r="AX152" s="349">
        <f t="shared" si="212"/>
        <v>40</v>
      </c>
      <c r="AY152" s="349"/>
      <c r="AZ152" s="298"/>
      <c r="BA152" s="349">
        <f t="shared" si="213"/>
        <v>40</v>
      </c>
      <c r="BB152" s="349"/>
      <c r="BC152" s="349">
        <f t="shared" si="214"/>
        <v>40</v>
      </c>
      <c r="BD152" s="349"/>
      <c r="BE152" s="349">
        <f t="shared" si="215"/>
        <v>80</v>
      </c>
      <c r="BF152" s="349"/>
      <c r="BG152" s="298"/>
      <c r="BH152" s="349">
        <f t="shared" si="216"/>
        <v>80</v>
      </c>
      <c r="BI152" s="349"/>
      <c r="BJ152" s="349">
        <f t="shared" si="217"/>
        <v>80</v>
      </c>
      <c r="BK152" s="349"/>
      <c r="BL152" s="349">
        <f t="shared" si="218"/>
        <v>80</v>
      </c>
      <c r="BM152" s="349"/>
    </row>
    <row r="153" spans="1:65" x14ac:dyDescent="0.3">
      <c r="A153" s="291" t="s">
        <v>341</v>
      </c>
      <c r="B153" s="352">
        <f t="shared" si="194"/>
        <v>0</v>
      </c>
      <c r="C153" s="352"/>
      <c r="D153" s="350">
        <f t="shared" si="195"/>
        <v>0</v>
      </c>
      <c r="E153" s="350"/>
      <c r="F153" s="352">
        <f t="shared" si="196"/>
        <v>-2</v>
      </c>
      <c r="G153" s="352"/>
      <c r="H153" s="292"/>
      <c r="I153" s="350">
        <f t="shared" si="197"/>
        <v>-2</v>
      </c>
      <c r="J153" s="350"/>
      <c r="K153" s="350">
        <f t="shared" si="198"/>
        <v>-2</v>
      </c>
      <c r="L153" s="350"/>
      <c r="M153" s="350">
        <f t="shared" si="199"/>
        <v>-2</v>
      </c>
      <c r="N153" s="350"/>
      <c r="O153" s="292"/>
      <c r="P153" s="350">
        <f t="shared" si="200"/>
        <v>-2</v>
      </c>
      <c r="Q153" s="350"/>
      <c r="R153" s="350">
        <f t="shared" si="201"/>
        <v>-2</v>
      </c>
      <c r="S153" s="350"/>
      <c r="T153" s="350">
        <f t="shared" si="202"/>
        <v>-1</v>
      </c>
      <c r="U153" s="350"/>
      <c r="V153" s="292"/>
      <c r="W153" s="350">
        <f t="shared" si="203"/>
        <v>-1</v>
      </c>
      <c r="X153" s="350"/>
      <c r="Y153" s="350">
        <f t="shared" si="204"/>
        <v>-1</v>
      </c>
      <c r="Z153" s="350"/>
      <c r="AA153" s="352">
        <f t="shared" si="205"/>
        <v>-1</v>
      </c>
      <c r="AB153" s="352"/>
      <c r="AC153" s="307">
        <f t="shared" ref="AC153:AC166" si="221">SUM(B153:AA153)</f>
        <v>-16</v>
      </c>
      <c r="AD153" s="299">
        <f t="shared" ref="AD153:AD166" si="222">SUM(B153:AB153)</f>
        <v>-16</v>
      </c>
      <c r="AE153" s="295">
        <f t="shared" si="206"/>
        <v>-720</v>
      </c>
      <c r="AF153" s="301"/>
      <c r="AG153" s="301"/>
      <c r="AH153" s="301"/>
      <c r="AI153" s="302"/>
      <c r="AM153" s="349">
        <f t="shared" si="207"/>
        <v>0</v>
      </c>
      <c r="AN153" s="349"/>
      <c r="AO153" s="349">
        <f t="shared" si="208"/>
        <v>0</v>
      </c>
      <c r="AP153" s="349"/>
      <c r="AQ153" s="349">
        <f t="shared" si="209"/>
        <v>-90</v>
      </c>
      <c r="AR153" s="349"/>
      <c r="AS153" s="298"/>
      <c r="AT153" s="349">
        <f t="shared" si="210"/>
        <v>-90</v>
      </c>
      <c r="AU153" s="349"/>
      <c r="AV153" s="349">
        <f t="shared" si="211"/>
        <v>-90</v>
      </c>
      <c r="AW153" s="349"/>
      <c r="AX153" s="349">
        <f t="shared" si="212"/>
        <v>-90</v>
      </c>
      <c r="AY153" s="349"/>
      <c r="AZ153" s="298"/>
      <c r="BA153" s="349">
        <f t="shared" si="213"/>
        <v>-90</v>
      </c>
      <c r="BB153" s="349"/>
      <c r="BC153" s="349">
        <f t="shared" si="214"/>
        <v>-90</v>
      </c>
      <c r="BD153" s="349"/>
      <c r="BE153" s="349">
        <f t="shared" si="215"/>
        <v>-45</v>
      </c>
      <c r="BF153" s="349"/>
      <c r="BG153" s="298"/>
      <c r="BH153" s="349">
        <f t="shared" si="216"/>
        <v>-45</v>
      </c>
      <c r="BI153" s="349"/>
      <c r="BJ153" s="349">
        <f t="shared" si="217"/>
        <v>-45</v>
      </c>
      <c r="BK153" s="349"/>
      <c r="BL153" s="349">
        <f t="shared" si="218"/>
        <v>-45</v>
      </c>
      <c r="BM153" s="349"/>
    </row>
    <row r="154" spans="1:65" x14ac:dyDescent="0.3">
      <c r="A154" s="291" t="s">
        <v>342</v>
      </c>
      <c r="B154" s="350">
        <f t="shared" si="194"/>
        <v>0</v>
      </c>
      <c r="C154" s="350"/>
      <c r="D154" s="350">
        <f t="shared" si="195"/>
        <v>0</v>
      </c>
      <c r="E154" s="350"/>
      <c r="F154" s="350">
        <f t="shared" si="196"/>
        <v>0</v>
      </c>
      <c r="G154" s="350"/>
      <c r="H154" s="292"/>
      <c r="I154" s="352">
        <f t="shared" si="197"/>
        <v>0</v>
      </c>
      <c r="J154" s="352"/>
      <c r="K154" s="350">
        <f t="shared" si="198"/>
        <v>0</v>
      </c>
      <c r="L154" s="350"/>
      <c r="M154" s="350">
        <f t="shared" si="199"/>
        <v>0</v>
      </c>
      <c r="N154" s="350"/>
      <c r="O154" s="292"/>
      <c r="P154" s="350">
        <f t="shared" si="200"/>
        <v>0</v>
      </c>
      <c r="Q154" s="350"/>
      <c r="R154" s="350">
        <f t="shared" si="201"/>
        <v>0</v>
      </c>
      <c r="S154" s="350"/>
      <c r="T154" s="352">
        <f t="shared" si="202"/>
        <v>1</v>
      </c>
      <c r="U154" s="352"/>
      <c r="V154" s="292"/>
      <c r="W154" s="350">
        <f t="shared" si="203"/>
        <v>1</v>
      </c>
      <c r="X154" s="350"/>
      <c r="Y154" s="350">
        <f t="shared" si="204"/>
        <v>1</v>
      </c>
      <c r="Z154" s="350"/>
      <c r="AA154" s="350">
        <f t="shared" si="205"/>
        <v>1</v>
      </c>
      <c r="AB154" s="350"/>
      <c r="AC154" s="307">
        <f t="shared" si="221"/>
        <v>4</v>
      </c>
      <c r="AD154" s="299">
        <f t="shared" si="222"/>
        <v>4</v>
      </c>
      <c r="AE154" s="295">
        <f t="shared" si="206"/>
        <v>180</v>
      </c>
      <c r="AF154" s="301"/>
      <c r="AG154" s="301"/>
      <c r="AH154" s="301"/>
      <c r="AI154" s="302"/>
      <c r="AM154" s="349">
        <f t="shared" si="207"/>
        <v>0</v>
      </c>
      <c r="AN154" s="349"/>
      <c r="AO154" s="349">
        <f t="shared" si="208"/>
        <v>0</v>
      </c>
      <c r="AP154" s="349"/>
      <c r="AQ154" s="349">
        <f t="shared" si="209"/>
        <v>0</v>
      </c>
      <c r="AR154" s="349"/>
      <c r="AS154" s="298"/>
      <c r="AT154" s="349">
        <f t="shared" si="210"/>
        <v>0</v>
      </c>
      <c r="AU154" s="349"/>
      <c r="AV154" s="349">
        <f t="shared" si="211"/>
        <v>0</v>
      </c>
      <c r="AW154" s="349"/>
      <c r="AX154" s="349">
        <f t="shared" si="212"/>
        <v>0</v>
      </c>
      <c r="AY154" s="349"/>
      <c r="AZ154" s="298"/>
      <c r="BA154" s="349">
        <f t="shared" si="213"/>
        <v>0</v>
      </c>
      <c r="BB154" s="349"/>
      <c r="BC154" s="349">
        <f t="shared" si="214"/>
        <v>0</v>
      </c>
      <c r="BD154" s="349"/>
      <c r="BE154" s="349">
        <f t="shared" si="215"/>
        <v>45</v>
      </c>
      <c r="BF154" s="349"/>
      <c r="BG154" s="298"/>
      <c r="BH154" s="349">
        <f t="shared" si="216"/>
        <v>45</v>
      </c>
      <c r="BI154" s="349"/>
      <c r="BJ154" s="349">
        <f t="shared" si="217"/>
        <v>45</v>
      </c>
      <c r="BK154" s="349"/>
      <c r="BL154" s="349">
        <f t="shared" si="218"/>
        <v>45</v>
      </c>
      <c r="BM154" s="349"/>
    </row>
    <row r="155" spans="1:65" x14ac:dyDescent="0.3">
      <c r="A155" s="291" t="s">
        <v>343</v>
      </c>
      <c r="B155" s="352">
        <f t="shared" si="194"/>
        <v>0</v>
      </c>
      <c r="C155" s="352"/>
      <c r="D155" s="351">
        <f t="shared" si="195"/>
        <v>0</v>
      </c>
      <c r="E155" s="351"/>
      <c r="F155" s="352">
        <f t="shared" si="196"/>
        <v>-1</v>
      </c>
      <c r="G155" s="352"/>
      <c r="H155" s="292"/>
      <c r="I155" s="350">
        <f t="shared" si="197"/>
        <v>-1</v>
      </c>
      <c r="J155" s="350"/>
      <c r="K155" s="350">
        <f t="shared" si="198"/>
        <v>-1</v>
      </c>
      <c r="L155" s="350"/>
      <c r="M155" s="351">
        <f t="shared" si="199"/>
        <v>-1</v>
      </c>
      <c r="N155" s="351"/>
      <c r="O155" s="292"/>
      <c r="P155" s="352">
        <f t="shared" si="200"/>
        <v>-1</v>
      </c>
      <c r="Q155" s="352"/>
      <c r="R155" s="350">
        <f t="shared" si="201"/>
        <v>-1</v>
      </c>
      <c r="S155" s="350"/>
      <c r="T155" s="350">
        <f t="shared" si="202"/>
        <v>0</v>
      </c>
      <c r="U155" s="350"/>
      <c r="V155" s="292"/>
      <c r="W155" s="350">
        <f t="shared" si="203"/>
        <v>0</v>
      </c>
      <c r="X155" s="350"/>
      <c r="Y155" s="350">
        <f t="shared" si="204"/>
        <v>0</v>
      </c>
      <c r="Z155" s="350"/>
      <c r="AA155" s="350">
        <f t="shared" si="205"/>
        <v>0</v>
      </c>
      <c r="AB155" s="350"/>
      <c r="AC155" s="307">
        <f t="shared" si="221"/>
        <v>-6</v>
      </c>
      <c r="AD155" s="299">
        <f t="shared" si="222"/>
        <v>-6</v>
      </c>
      <c r="AE155" s="295">
        <f t="shared" si="206"/>
        <v>-330</v>
      </c>
      <c r="AF155" s="301"/>
      <c r="AG155" s="301"/>
      <c r="AH155" s="301"/>
      <c r="AI155" s="302"/>
      <c r="AM155" s="349">
        <f t="shared" si="207"/>
        <v>0</v>
      </c>
      <c r="AN155" s="349"/>
      <c r="AO155" s="349">
        <f t="shared" si="208"/>
        <v>0</v>
      </c>
      <c r="AP155" s="349"/>
      <c r="AQ155" s="349">
        <f t="shared" si="209"/>
        <v>-55</v>
      </c>
      <c r="AR155" s="349"/>
      <c r="AS155" s="298"/>
      <c r="AT155" s="349">
        <f t="shared" si="210"/>
        <v>-55</v>
      </c>
      <c r="AU155" s="349"/>
      <c r="AV155" s="349">
        <f t="shared" si="211"/>
        <v>-55</v>
      </c>
      <c r="AW155" s="349"/>
      <c r="AX155" s="349">
        <f t="shared" si="212"/>
        <v>-55</v>
      </c>
      <c r="AY155" s="349"/>
      <c r="AZ155" s="298"/>
      <c r="BA155" s="349">
        <f t="shared" si="213"/>
        <v>-55</v>
      </c>
      <c r="BB155" s="349"/>
      <c r="BC155" s="349">
        <f t="shared" si="214"/>
        <v>-55</v>
      </c>
      <c r="BD155" s="349"/>
      <c r="BE155" s="349">
        <f t="shared" si="215"/>
        <v>0</v>
      </c>
      <c r="BF155" s="349"/>
      <c r="BG155" s="298"/>
      <c r="BH155" s="349">
        <f t="shared" si="216"/>
        <v>0</v>
      </c>
      <c r="BI155" s="349"/>
      <c r="BJ155" s="349">
        <f t="shared" si="217"/>
        <v>0</v>
      </c>
      <c r="BK155" s="349"/>
      <c r="BL155" s="349">
        <f t="shared" si="218"/>
        <v>0</v>
      </c>
      <c r="BM155" s="349"/>
    </row>
    <row r="156" spans="1:65" x14ac:dyDescent="0.3">
      <c r="A156" s="291" t="s">
        <v>344</v>
      </c>
      <c r="B156" s="352">
        <f t="shared" si="194"/>
        <v>-1</v>
      </c>
      <c r="C156" s="352"/>
      <c r="D156" s="350">
        <f t="shared" si="195"/>
        <v>0</v>
      </c>
      <c r="E156" s="350"/>
      <c r="F156" s="350">
        <f t="shared" si="196"/>
        <v>9</v>
      </c>
      <c r="G156" s="350"/>
      <c r="H156" s="292"/>
      <c r="I156" s="350">
        <f t="shared" si="197"/>
        <v>9</v>
      </c>
      <c r="J156" s="350"/>
      <c r="K156" s="350">
        <f t="shared" si="198"/>
        <v>9</v>
      </c>
      <c r="L156" s="350"/>
      <c r="M156" s="351">
        <f t="shared" si="199"/>
        <v>9</v>
      </c>
      <c r="N156" s="351"/>
      <c r="O156" s="292"/>
      <c r="P156" s="352">
        <f t="shared" si="200"/>
        <v>9</v>
      </c>
      <c r="Q156" s="352"/>
      <c r="R156" s="351">
        <f t="shared" si="201"/>
        <v>9</v>
      </c>
      <c r="S156" s="351"/>
      <c r="T156" s="350">
        <f t="shared" si="202"/>
        <v>7</v>
      </c>
      <c r="U156" s="350"/>
      <c r="V156" s="292"/>
      <c r="W156" s="350">
        <f t="shared" si="203"/>
        <v>7</v>
      </c>
      <c r="X156" s="350"/>
      <c r="Y156" s="350">
        <f t="shared" si="204"/>
        <v>9</v>
      </c>
      <c r="Z156" s="350"/>
      <c r="AA156" s="350">
        <f t="shared" si="205"/>
        <v>8</v>
      </c>
      <c r="AB156" s="350"/>
      <c r="AC156" s="307">
        <f t="shared" si="221"/>
        <v>84</v>
      </c>
      <c r="AD156" s="299">
        <f t="shared" si="222"/>
        <v>84</v>
      </c>
      <c r="AE156" s="295">
        <f t="shared" si="206"/>
        <v>4620</v>
      </c>
      <c r="AF156" s="301"/>
      <c r="AG156" s="301"/>
      <c r="AH156" s="301"/>
      <c r="AI156" s="302"/>
      <c r="AM156" s="349">
        <f t="shared" si="207"/>
        <v>-55</v>
      </c>
      <c r="AN156" s="349"/>
      <c r="AO156" s="349">
        <f t="shared" si="208"/>
        <v>0</v>
      </c>
      <c r="AP156" s="349"/>
      <c r="AQ156" s="349">
        <f t="shared" si="209"/>
        <v>495</v>
      </c>
      <c r="AR156" s="349"/>
      <c r="AS156" s="298"/>
      <c r="AT156" s="349">
        <f t="shared" si="210"/>
        <v>495</v>
      </c>
      <c r="AU156" s="349"/>
      <c r="AV156" s="349">
        <f t="shared" si="211"/>
        <v>495</v>
      </c>
      <c r="AW156" s="349"/>
      <c r="AX156" s="349">
        <f t="shared" si="212"/>
        <v>495</v>
      </c>
      <c r="AY156" s="349"/>
      <c r="AZ156" s="298"/>
      <c r="BA156" s="349">
        <f t="shared" si="213"/>
        <v>495</v>
      </c>
      <c r="BB156" s="349"/>
      <c r="BC156" s="349">
        <f t="shared" si="214"/>
        <v>495</v>
      </c>
      <c r="BD156" s="349"/>
      <c r="BE156" s="349">
        <f t="shared" si="215"/>
        <v>385</v>
      </c>
      <c r="BF156" s="349"/>
      <c r="BG156" s="298"/>
      <c r="BH156" s="349">
        <f t="shared" si="216"/>
        <v>385</v>
      </c>
      <c r="BI156" s="349"/>
      <c r="BJ156" s="349">
        <f t="shared" si="217"/>
        <v>495</v>
      </c>
      <c r="BK156" s="349"/>
      <c r="BL156" s="349">
        <f t="shared" si="218"/>
        <v>440</v>
      </c>
      <c r="BM156" s="349"/>
    </row>
    <row r="157" spans="1:65" x14ac:dyDescent="0.3">
      <c r="A157" s="291" t="s">
        <v>345</v>
      </c>
      <c r="B157" s="352">
        <f t="shared" si="194"/>
        <v>-1</v>
      </c>
      <c r="C157" s="352"/>
      <c r="D157" s="350">
        <f t="shared" si="195"/>
        <v>1</v>
      </c>
      <c r="E157" s="350"/>
      <c r="F157" s="350">
        <f t="shared" si="196"/>
        <v>10</v>
      </c>
      <c r="G157" s="350"/>
      <c r="H157" s="292"/>
      <c r="I157" s="350">
        <f t="shared" si="197"/>
        <v>10</v>
      </c>
      <c r="J157" s="350"/>
      <c r="K157" s="350">
        <f t="shared" si="198"/>
        <v>10</v>
      </c>
      <c r="L157" s="350"/>
      <c r="M157" s="351">
        <f t="shared" si="199"/>
        <v>10</v>
      </c>
      <c r="N157" s="351"/>
      <c r="O157" s="292"/>
      <c r="P157" s="352">
        <f t="shared" si="200"/>
        <v>10</v>
      </c>
      <c r="Q157" s="352"/>
      <c r="R157" s="350">
        <f t="shared" si="201"/>
        <v>10</v>
      </c>
      <c r="S157" s="350"/>
      <c r="T157" s="350">
        <f t="shared" si="202"/>
        <v>11</v>
      </c>
      <c r="U157" s="350"/>
      <c r="V157" s="292"/>
      <c r="W157" s="352">
        <f t="shared" si="203"/>
        <v>11</v>
      </c>
      <c r="X157" s="352"/>
      <c r="Y157" s="350">
        <f t="shared" si="204"/>
        <v>12</v>
      </c>
      <c r="Z157" s="350"/>
      <c r="AA157" s="350">
        <f t="shared" si="205"/>
        <v>11</v>
      </c>
      <c r="AB157" s="350"/>
      <c r="AC157" s="307">
        <f t="shared" si="221"/>
        <v>105</v>
      </c>
      <c r="AD157" s="299">
        <f t="shared" si="222"/>
        <v>105</v>
      </c>
      <c r="AE157" s="295">
        <f t="shared" si="206"/>
        <v>6300</v>
      </c>
      <c r="AF157" s="301"/>
      <c r="AG157" s="301"/>
      <c r="AH157" s="301"/>
      <c r="AI157" s="302"/>
      <c r="AM157" s="349">
        <f t="shared" si="207"/>
        <v>-60</v>
      </c>
      <c r="AN157" s="349"/>
      <c r="AO157" s="349">
        <f t="shared" si="208"/>
        <v>60</v>
      </c>
      <c r="AP157" s="349"/>
      <c r="AQ157" s="349">
        <f t="shared" si="209"/>
        <v>600</v>
      </c>
      <c r="AR157" s="349"/>
      <c r="AS157" s="298"/>
      <c r="AT157" s="349">
        <f t="shared" si="210"/>
        <v>600</v>
      </c>
      <c r="AU157" s="349"/>
      <c r="AV157" s="349">
        <f t="shared" si="211"/>
        <v>600</v>
      </c>
      <c r="AW157" s="349"/>
      <c r="AX157" s="349">
        <f t="shared" si="212"/>
        <v>600</v>
      </c>
      <c r="AY157" s="349"/>
      <c r="AZ157" s="298"/>
      <c r="BA157" s="349">
        <f t="shared" si="213"/>
        <v>600</v>
      </c>
      <c r="BB157" s="349"/>
      <c r="BC157" s="349">
        <f t="shared" si="214"/>
        <v>600</v>
      </c>
      <c r="BD157" s="349"/>
      <c r="BE157" s="349">
        <f t="shared" si="215"/>
        <v>660</v>
      </c>
      <c r="BF157" s="349"/>
      <c r="BG157" s="298"/>
      <c r="BH157" s="349">
        <f t="shared" si="216"/>
        <v>660</v>
      </c>
      <c r="BI157" s="349"/>
      <c r="BJ157" s="349">
        <f t="shared" si="217"/>
        <v>720</v>
      </c>
      <c r="BK157" s="349"/>
      <c r="BL157" s="349">
        <f t="shared" si="218"/>
        <v>660</v>
      </c>
      <c r="BM157" s="349"/>
    </row>
    <row r="158" spans="1:65" x14ac:dyDescent="0.3">
      <c r="A158" s="291" t="s">
        <v>346</v>
      </c>
      <c r="B158" s="352">
        <f t="shared" si="194"/>
        <v>-2</v>
      </c>
      <c r="C158" s="352"/>
      <c r="D158" s="350">
        <f t="shared" si="195"/>
        <v>0</v>
      </c>
      <c r="E158" s="350"/>
      <c r="F158" s="352">
        <f t="shared" si="196"/>
        <v>11</v>
      </c>
      <c r="G158" s="352"/>
      <c r="H158" s="292"/>
      <c r="I158" s="351">
        <f t="shared" si="197"/>
        <v>11</v>
      </c>
      <c r="J158" s="351"/>
      <c r="K158" s="350">
        <f t="shared" si="198"/>
        <v>11</v>
      </c>
      <c r="L158" s="350"/>
      <c r="M158" s="350">
        <f t="shared" si="199"/>
        <v>10</v>
      </c>
      <c r="N158" s="350"/>
      <c r="O158" s="292"/>
      <c r="P158" s="350">
        <f t="shared" si="200"/>
        <v>11</v>
      </c>
      <c r="Q158" s="350"/>
      <c r="R158" s="350">
        <f t="shared" si="201"/>
        <v>11</v>
      </c>
      <c r="S158" s="350"/>
      <c r="T158" s="352">
        <f t="shared" si="202"/>
        <v>8</v>
      </c>
      <c r="U158" s="352"/>
      <c r="V158" s="292"/>
      <c r="W158" s="350">
        <f t="shared" si="203"/>
        <v>9</v>
      </c>
      <c r="X158" s="350"/>
      <c r="Y158" s="351">
        <f t="shared" si="204"/>
        <v>9</v>
      </c>
      <c r="Z158" s="351"/>
      <c r="AA158" s="350">
        <f t="shared" si="205"/>
        <v>8</v>
      </c>
      <c r="AB158" s="350"/>
      <c r="AC158" s="307">
        <f t="shared" si="221"/>
        <v>97</v>
      </c>
      <c r="AD158" s="299">
        <f t="shared" si="222"/>
        <v>97</v>
      </c>
      <c r="AE158" s="295">
        <f t="shared" si="206"/>
        <v>5335</v>
      </c>
      <c r="AF158" s="301"/>
      <c r="AG158" s="301"/>
      <c r="AH158" s="301"/>
      <c r="AI158" s="302"/>
      <c r="AM158" s="349">
        <f t="shared" si="207"/>
        <v>-110</v>
      </c>
      <c r="AN158" s="349"/>
      <c r="AO158" s="349">
        <f t="shared" si="208"/>
        <v>0</v>
      </c>
      <c r="AP158" s="349"/>
      <c r="AQ158" s="349">
        <f t="shared" si="209"/>
        <v>605</v>
      </c>
      <c r="AR158" s="349"/>
      <c r="AS158" s="298"/>
      <c r="AT158" s="349">
        <f t="shared" si="210"/>
        <v>605</v>
      </c>
      <c r="AU158" s="349"/>
      <c r="AV158" s="349">
        <f t="shared" si="211"/>
        <v>605</v>
      </c>
      <c r="AW158" s="349"/>
      <c r="AX158" s="349">
        <f t="shared" si="212"/>
        <v>550</v>
      </c>
      <c r="AY158" s="349"/>
      <c r="AZ158" s="298"/>
      <c r="BA158" s="349">
        <f t="shared" si="213"/>
        <v>605</v>
      </c>
      <c r="BB158" s="349"/>
      <c r="BC158" s="349">
        <f t="shared" si="214"/>
        <v>605</v>
      </c>
      <c r="BD158" s="349"/>
      <c r="BE158" s="349">
        <f t="shared" si="215"/>
        <v>440</v>
      </c>
      <c r="BF158" s="349"/>
      <c r="BG158" s="298"/>
      <c r="BH158" s="349">
        <f t="shared" si="216"/>
        <v>495</v>
      </c>
      <c r="BI158" s="349"/>
      <c r="BJ158" s="349">
        <f t="shared" si="217"/>
        <v>495</v>
      </c>
      <c r="BK158" s="349"/>
      <c r="BL158" s="349">
        <f t="shared" si="218"/>
        <v>440</v>
      </c>
      <c r="BM158" s="349"/>
    </row>
    <row r="159" spans="1:65" x14ac:dyDescent="0.3">
      <c r="A159" s="291" t="s">
        <v>347</v>
      </c>
      <c r="B159" s="352">
        <f t="shared" si="194"/>
        <v>-2</v>
      </c>
      <c r="C159" s="352"/>
      <c r="D159" s="352">
        <f t="shared" si="195"/>
        <v>-2</v>
      </c>
      <c r="E159" s="352"/>
      <c r="F159" s="350">
        <f t="shared" si="196"/>
        <v>11</v>
      </c>
      <c r="G159" s="350"/>
      <c r="H159" s="292"/>
      <c r="I159" s="350">
        <f t="shared" si="197"/>
        <v>11</v>
      </c>
      <c r="J159" s="350"/>
      <c r="K159" s="352">
        <f t="shared" si="198"/>
        <v>11</v>
      </c>
      <c r="L159" s="352"/>
      <c r="M159" s="350">
        <f t="shared" si="199"/>
        <v>12</v>
      </c>
      <c r="N159" s="350"/>
      <c r="O159" s="292"/>
      <c r="P159" s="350">
        <f t="shared" si="200"/>
        <v>11</v>
      </c>
      <c r="Q159" s="350"/>
      <c r="R159" s="350">
        <f t="shared" si="201"/>
        <v>11</v>
      </c>
      <c r="S159" s="350"/>
      <c r="T159" s="350">
        <f t="shared" si="202"/>
        <v>8</v>
      </c>
      <c r="U159" s="350"/>
      <c r="V159" s="292"/>
      <c r="W159" s="352">
        <f t="shared" si="203"/>
        <v>7</v>
      </c>
      <c r="X159" s="352"/>
      <c r="Y159" s="350">
        <f t="shared" si="204"/>
        <v>7</v>
      </c>
      <c r="Z159" s="350"/>
      <c r="AA159" s="352">
        <f t="shared" si="205"/>
        <v>8</v>
      </c>
      <c r="AB159" s="352"/>
      <c r="AC159" s="307">
        <f t="shared" si="221"/>
        <v>93</v>
      </c>
      <c r="AD159" s="299">
        <f t="shared" si="222"/>
        <v>93</v>
      </c>
      <c r="AE159" s="295">
        <f t="shared" si="206"/>
        <v>6045</v>
      </c>
      <c r="AF159" s="301"/>
      <c r="AG159" s="301"/>
      <c r="AH159" s="301"/>
      <c r="AI159" s="302"/>
      <c r="AM159" s="349">
        <f t="shared" si="207"/>
        <v>-130</v>
      </c>
      <c r="AN159" s="349"/>
      <c r="AO159" s="349">
        <f t="shared" si="208"/>
        <v>-130</v>
      </c>
      <c r="AP159" s="349"/>
      <c r="AQ159" s="349">
        <f t="shared" si="209"/>
        <v>715</v>
      </c>
      <c r="AR159" s="349"/>
      <c r="AS159" s="298"/>
      <c r="AT159" s="349">
        <f t="shared" si="210"/>
        <v>715</v>
      </c>
      <c r="AU159" s="349"/>
      <c r="AV159" s="349">
        <f t="shared" si="211"/>
        <v>715</v>
      </c>
      <c r="AW159" s="349"/>
      <c r="AX159" s="349">
        <f t="shared" si="212"/>
        <v>780</v>
      </c>
      <c r="AY159" s="349"/>
      <c r="AZ159" s="298"/>
      <c r="BA159" s="349">
        <f t="shared" si="213"/>
        <v>715</v>
      </c>
      <c r="BB159" s="349"/>
      <c r="BC159" s="349">
        <f t="shared" si="214"/>
        <v>715</v>
      </c>
      <c r="BD159" s="349"/>
      <c r="BE159" s="349">
        <f t="shared" si="215"/>
        <v>520</v>
      </c>
      <c r="BF159" s="349"/>
      <c r="BG159" s="298"/>
      <c r="BH159" s="349">
        <f t="shared" si="216"/>
        <v>455</v>
      </c>
      <c r="BI159" s="349"/>
      <c r="BJ159" s="349">
        <f t="shared" si="217"/>
        <v>455</v>
      </c>
      <c r="BK159" s="349"/>
      <c r="BL159" s="349">
        <f t="shared" si="218"/>
        <v>520</v>
      </c>
      <c r="BM159" s="349"/>
    </row>
    <row r="160" spans="1:65" x14ac:dyDescent="0.3">
      <c r="A160" s="291" t="s">
        <v>348</v>
      </c>
      <c r="B160" s="350">
        <f t="shared" si="194"/>
        <v>0</v>
      </c>
      <c r="C160" s="350"/>
      <c r="D160" s="350">
        <f t="shared" si="195"/>
        <v>0</v>
      </c>
      <c r="E160" s="350"/>
      <c r="F160" s="350">
        <f t="shared" si="196"/>
        <v>13</v>
      </c>
      <c r="G160" s="350"/>
      <c r="H160" s="292"/>
      <c r="I160" s="350">
        <f t="shared" si="197"/>
        <v>13</v>
      </c>
      <c r="J160" s="350"/>
      <c r="K160" s="350">
        <f t="shared" si="198"/>
        <v>13</v>
      </c>
      <c r="L160" s="350"/>
      <c r="M160" s="351">
        <f t="shared" si="199"/>
        <v>13</v>
      </c>
      <c r="N160" s="351"/>
      <c r="O160" s="292"/>
      <c r="P160" s="350">
        <f t="shared" si="200"/>
        <v>13</v>
      </c>
      <c r="Q160" s="350"/>
      <c r="R160" s="351">
        <f t="shared" si="201"/>
        <v>13</v>
      </c>
      <c r="S160" s="351"/>
      <c r="T160" s="350">
        <f t="shared" si="202"/>
        <v>14</v>
      </c>
      <c r="U160" s="350"/>
      <c r="V160" s="292"/>
      <c r="W160" s="350">
        <f t="shared" si="203"/>
        <v>14</v>
      </c>
      <c r="X160" s="350"/>
      <c r="Y160" s="352">
        <f t="shared" si="204"/>
        <v>12</v>
      </c>
      <c r="Z160" s="352"/>
      <c r="AA160" s="352">
        <f t="shared" si="205"/>
        <v>14</v>
      </c>
      <c r="AB160" s="352"/>
      <c r="AC160" s="307">
        <f t="shared" si="221"/>
        <v>132</v>
      </c>
      <c r="AD160" s="299">
        <f t="shared" si="222"/>
        <v>132</v>
      </c>
      <c r="AE160" s="295">
        <f t="shared" si="206"/>
        <v>9240</v>
      </c>
      <c r="AF160" s="301"/>
      <c r="AG160" s="301"/>
      <c r="AH160" s="301"/>
      <c r="AI160" s="302"/>
      <c r="AM160" s="349">
        <f t="shared" si="207"/>
        <v>0</v>
      </c>
      <c r="AN160" s="349"/>
      <c r="AO160" s="349">
        <f t="shared" si="208"/>
        <v>0</v>
      </c>
      <c r="AP160" s="349"/>
      <c r="AQ160" s="349">
        <f t="shared" si="209"/>
        <v>910</v>
      </c>
      <c r="AR160" s="349"/>
      <c r="AS160" s="298"/>
      <c r="AT160" s="349">
        <f t="shared" si="210"/>
        <v>910</v>
      </c>
      <c r="AU160" s="349"/>
      <c r="AV160" s="349">
        <f t="shared" si="211"/>
        <v>910</v>
      </c>
      <c r="AW160" s="349"/>
      <c r="AX160" s="349">
        <f t="shared" si="212"/>
        <v>910</v>
      </c>
      <c r="AY160" s="349"/>
      <c r="AZ160" s="298"/>
      <c r="BA160" s="349">
        <f t="shared" si="213"/>
        <v>910</v>
      </c>
      <c r="BB160" s="349"/>
      <c r="BC160" s="349">
        <f t="shared" si="214"/>
        <v>910</v>
      </c>
      <c r="BD160" s="349"/>
      <c r="BE160" s="349">
        <f t="shared" si="215"/>
        <v>980</v>
      </c>
      <c r="BF160" s="349"/>
      <c r="BG160" s="298"/>
      <c r="BH160" s="349">
        <f t="shared" si="216"/>
        <v>980</v>
      </c>
      <c r="BI160" s="349"/>
      <c r="BJ160" s="349">
        <f t="shared" si="217"/>
        <v>840</v>
      </c>
      <c r="BK160" s="349"/>
      <c r="BL160" s="349">
        <f t="shared" si="218"/>
        <v>980</v>
      </c>
      <c r="BM160" s="349"/>
    </row>
    <row r="161" spans="1:65" x14ac:dyDescent="0.3">
      <c r="A161" s="291" t="s">
        <v>349</v>
      </c>
      <c r="B161" s="350">
        <f t="shared" si="194"/>
        <v>0</v>
      </c>
      <c r="C161" s="350"/>
      <c r="D161" s="350">
        <f t="shared" si="195"/>
        <v>0</v>
      </c>
      <c r="E161" s="350"/>
      <c r="F161" s="351">
        <f t="shared" si="196"/>
        <v>14</v>
      </c>
      <c r="G161" s="351"/>
      <c r="H161" s="292"/>
      <c r="I161" s="351">
        <f t="shared" si="197"/>
        <v>14</v>
      </c>
      <c r="J161" s="351"/>
      <c r="K161" s="350">
        <f t="shared" si="198"/>
        <v>14</v>
      </c>
      <c r="L161" s="350"/>
      <c r="M161" s="350">
        <f t="shared" si="199"/>
        <v>15</v>
      </c>
      <c r="N161" s="350"/>
      <c r="O161" s="292"/>
      <c r="P161" s="350">
        <f t="shared" si="200"/>
        <v>14</v>
      </c>
      <c r="Q161" s="350"/>
      <c r="R161" s="350">
        <f t="shared" si="201"/>
        <v>14</v>
      </c>
      <c r="S161" s="350"/>
      <c r="T161" s="350">
        <f t="shared" si="202"/>
        <v>16</v>
      </c>
      <c r="U161" s="350"/>
      <c r="V161" s="292"/>
      <c r="W161" s="352">
        <f t="shared" si="203"/>
        <v>15</v>
      </c>
      <c r="X161" s="352"/>
      <c r="Y161" s="352">
        <f t="shared" si="204"/>
        <v>12</v>
      </c>
      <c r="Z161" s="352"/>
      <c r="AA161" s="352">
        <f t="shared" si="205"/>
        <v>16</v>
      </c>
      <c r="AB161" s="352"/>
      <c r="AC161" s="307">
        <f t="shared" si="221"/>
        <v>144</v>
      </c>
      <c r="AD161" s="299">
        <f t="shared" si="222"/>
        <v>144</v>
      </c>
      <c r="AE161" s="295">
        <f t="shared" si="206"/>
        <v>10080</v>
      </c>
      <c r="AF161" s="301"/>
      <c r="AG161" s="301"/>
      <c r="AH161" s="301"/>
      <c r="AI161" s="302"/>
      <c r="AM161" s="349">
        <f t="shared" si="207"/>
        <v>0</v>
      </c>
      <c r="AN161" s="349"/>
      <c r="AO161" s="349">
        <f t="shared" si="208"/>
        <v>0</v>
      </c>
      <c r="AP161" s="349"/>
      <c r="AQ161" s="349">
        <f t="shared" si="209"/>
        <v>980</v>
      </c>
      <c r="AR161" s="349"/>
      <c r="AS161" s="298"/>
      <c r="AT161" s="349">
        <f t="shared" si="210"/>
        <v>980</v>
      </c>
      <c r="AU161" s="349"/>
      <c r="AV161" s="349">
        <f t="shared" si="211"/>
        <v>980</v>
      </c>
      <c r="AW161" s="349"/>
      <c r="AX161" s="349">
        <f t="shared" si="212"/>
        <v>1050</v>
      </c>
      <c r="AY161" s="349"/>
      <c r="AZ161" s="298"/>
      <c r="BA161" s="349">
        <f t="shared" si="213"/>
        <v>980</v>
      </c>
      <c r="BB161" s="349"/>
      <c r="BC161" s="349">
        <f t="shared" si="214"/>
        <v>980</v>
      </c>
      <c r="BD161" s="349"/>
      <c r="BE161" s="349">
        <f t="shared" si="215"/>
        <v>1120</v>
      </c>
      <c r="BF161" s="349"/>
      <c r="BG161" s="298"/>
      <c r="BH161" s="349">
        <f t="shared" si="216"/>
        <v>1050</v>
      </c>
      <c r="BI161" s="349"/>
      <c r="BJ161" s="349">
        <f t="shared" si="217"/>
        <v>840</v>
      </c>
      <c r="BK161" s="349"/>
      <c r="BL161" s="349">
        <f t="shared" si="218"/>
        <v>1120</v>
      </c>
      <c r="BM161" s="349"/>
    </row>
    <row r="162" spans="1:65" x14ac:dyDescent="0.3">
      <c r="A162" s="291" t="s">
        <v>350</v>
      </c>
      <c r="B162" s="350">
        <f t="shared" si="194"/>
        <v>-1</v>
      </c>
      <c r="C162" s="350"/>
      <c r="D162" s="350">
        <f t="shared" si="195"/>
        <v>1</v>
      </c>
      <c r="E162" s="350"/>
      <c r="F162" s="350">
        <f t="shared" si="196"/>
        <v>11</v>
      </c>
      <c r="G162" s="350"/>
      <c r="H162" s="292"/>
      <c r="I162" s="350">
        <f t="shared" si="197"/>
        <v>11</v>
      </c>
      <c r="J162" s="350"/>
      <c r="K162" s="350">
        <f t="shared" si="198"/>
        <v>11</v>
      </c>
      <c r="L162" s="350"/>
      <c r="M162" s="351">
        <f t="shared" si="199"/>
        <v>11</v>
      </c>
      <c r="N162" s="351"/>
      <c r="O162" s="292"/>
      <c r="P162" s="352">
        <f t="shared" si="200"/>
        <v>11</v>
      </c>
      <c r="Q162" s="352"/>
      <c r="R162" s="350">
        <f t="shared" si="201"/>
        <v>11</v>
      </c>
      <c r="S162" s="350"/>
      <c r="T162" s="350">
        <f t="shared" si="202"/>
        <v>11</v>
      </c>
      <c r="U162" s="350"/>
      <c r="V162" s="292"/>
      <c r="W162" s="352">
        <f t="shared" si="203"/>
        <v>11</v>
      </c>
      <c r="X162" s="352"/>
      <c r="Y162" s="350">
        <f t="shared" si="204"/>
        <v>12</v>
      </c>
      <c r="Z162" s="350"/>
      <c r="AA162" s="350">
        <f t="shared" si="205"/>
        <v>11</v>
      </c>
      <c r="AB162" s="350"/>
      <c r="AC162" s="307">
        <f t="shared" si="221"/>
        <v>111</v>
      </c>
      <c r="AD162" s="299">
        <f t="shared" si="222"/>
        <v>111</v>
      </c>
      <c r="AE162" s="295">
        <f t="shared" si="206"/>
        <v>9435</v>
      </c>
      <c r="AF162" s="301"/>
      <c r="AG162" s="301"/>
      <c r="AH162" s="301"/>
      <c r="AI162" s="302"/>
      <c r="AM162" s="349">
        <f t="shared" si="207"/>
        <v>-85</v>
      </c>
      <c r="AN162" s="349"/>
      <c r="AO162" s="349">
        <f t="shared" si="208"/>
        <v>85</v>
      </c>
      <c r="AP162" s="349"/>
      <c r="AQ162" s="349">
        <f t="shared" si="209"/>
        <v>935</v>
      </c>
      <c r="AR162" s="349"/>
      <c r="AS162" s="298"/>
      <c r="AT162" s="349">
        <f t="shared" si="210"/>
        <v>935</v>
      </c>
      <c r="AU162" s="349"/>
      <c r="AV162" s="349">
        <f t="shared" si="211"/>
        <v>935</v>
      </c>
      <c r="AW162" s="349"/>
      <c r="AX162" s="349">
        <f t="shared" si="212"/>
        <v>935</v>
      </c>
      <c r="AY162" s="349"/>
      <c r="AZ162" s="298"/>
      <c r="BA162" s="349">
        <f t="shared" si="213"/>
        <v>935</v>
      </c>
      <c r="BB162" s="349"/>
      <c r="BC162" s="349">
        <f t="shared" si="214"/>
        <v>935</v>
      </c>
      <c r="BD162" s="349"/>
      <c r="BE162" s="349">
        <f t="shared" si="215"/>
        <v>935</v>
      </c>
      <c r="BF162" s="349"/>
      <c r="BG162" s="298"/>
      <c r="BH162" s="349">
        <f t="shared" si="216"/>
        <v>935</v>
      </c>
      <c r="BI162" s="349"/>
      <c r="BJ162" s="349">
        <f t="shared" si="217"/>
        <v>1020</v>
      </c>
      <c r="BK162" s="349"/>
      <c r="BL162" s="349">
        <f t="shared" si="218"/>
        <v>935</v>
      </c>
      <c r="BM162" s="349"/>
    </row>
    <row r="163" spans="1:65" x14ac:dyDescent="0.3">
      <c r="A163" s="291" t="s">
        <v>351</v>
      </c>
      <c r="B163" s="350">
        <f t="shared" si="194"/>
        <v>-2</v>
      </c>
      <c r="C163" s="350"/>
      <c r="D163" s="350">
        <f t="shared" si="195"/>
        <v>0</v>
      </c>
      <c r="E163" s="350"/>
      <c r="F163" s="352">
        <f t="shared" si="196"/>
        <v>7</v>
      </c>
      <c r="G163" s="352"/>
      <c r="H163" s="292"/>
      <c r="I163" s="351">
        <f t="shared" si="197"/>
        <v>7</v>
      </c>
      <c r="J163" s="351"/>
      <c r="K163" s="350">
        <f t="shared" si="198"/>
        <v>7</v>
      </c>
      <c r="L163" s="350"/>
      <c r="M163" s="350">
        <f t="shared" si="199"/>
        <v>6</v>
      </c>
      <c r="N163" s="350"/>
      <c r="O163" s="292"/>
      <c r="P163" s="350">
        <f t="shared" si="200"/>
        <v>7</v>
      </c>
      <c r="Q163" s="350"/>
      <c r="R163" s="350">
        <f t="shared" si="201"/>
        <v>7</v>
      </c>
      <c r="S163" s="350"/>
      <c r="T163" s="352">
        <f t="shared" si="202"/>
        <v>15</v>
      </c>
      <c r="U163" s="352"/>
      <c r="V163" s="292"/>
      <c r="W163" s="350">
        <f t="shared" si="203"/>
        <v>16</v>
      </c>
      <c r="X163" s="350"/>
      <c r="Y163" s="351">
        <f t="shared" si="204"/>
        <v>16</v>
      </c>
      <c r="Z163" s="351"/>
      <c r="AA163" s="350">
        <f t="shared" si="205"/>
        <v>15</v>
      </c>
      <c r="AB163" s="350"/>
      <c r="AC163" s="307">
        <f t="shared" si="221"/>
        <v>101</v>
      </c>
      <c r="AD163" s="299">
        <f t="shared" si="222"/>
        <v>101</v>
      </c>
      <c r="AE163" s="295">
        <f t="shared" si="206"/>
        <v>8585</v>
      </c>
      <c r="AF163" s="301"/>
      <c r="AG163" s="301"/>
      <c r="AH163" s="301"/>
      <c r="AI163" s="302"/>
      <c r="AM163" s="349">
        <f t="shared" si="207"/>
        <v>-170</v>
      </c>
      <c r="AN163" s="349"/>
      <c r="AO163" s="349">
        <f t="shared" si="208"/>
        <v>0</v>
      </c>
      <c r="AP163" s="349"/>
      <c r="AQ163" s="349">
        <f t="shared" si="209"/>
        <v>595</v>
      </c>
      <c r="AR163" s="349"/>
      <c r="AS163" s="298"/>
      <c r="AT163" s="349">
        <f t="shared" si="210"/>
        <v>595</v>
      </c>
      <c r="AU163" s="349"/>
      <c r="AV163" s="349">
        <f t="shared" si="211"/>
        <v>595</v>
      </c>
      <c r="AW163" s="349"/>
      <c r="AX163" s="349">
        <f t="shared" si="212"/>
        <v>510</v>
      </c>
      <c r="AY163" s="349"/>
      <c r="AZ163" s="298"/>
      <c r="BA163" s="349">
        <f t="shared" si="213"/>
        <v>595</v>
      </c>
      <c r="BB163" s="349"/>
      <c r="BC163" s="349">
        <f t="shared" si="214"/>
        <v>595</v>
      </c>
      <c r="BD163" s="349"/>
      <c r="BE163" s="349">
        <f t="shared" si="215"/>
        <v>1275</v>
      </c>
      <c r="BF163" s="349"/>
      <c r="BG163" s="298"/>
      <c r="BH163" s="349">
        <f t="shared" si="216"/>
        <v>1360</v>
      </c>
      <c r="BI163" s="349"/>
      <c r="BJ163" s="349">
        <f t="shared" si="217"/>
        <v>1360</v>
      </c>
      <c r="BK163" s="349"/>
      <c r="BL163" s="349">
        <f t="shared" si="218"/>
        <v>1275</v>
      </c>
      <c r="BM163" s="349"/>
    </row>
    <row r="164" spans="1:65" x14ac:dyDescent="0.3">
      <c r="A164" s="291" t="s">
        <v>352</v>
      </c>
      <c r="B164" s="350">
        <f t="shared" si="194"/>
        <v>-2</v>
      </c>
      <c r="C164" s="350"/>
      <c r="D164" s="352">
        <f t="shared" si="195"/>
        <v>-2</v>
      </c>
      <c r="E164" s="352"/>
      <c r="F164" s="350">
        <f t="shared" si="196"/>
        <v>8</v>
      </c>
      <c r="G164" s="350"/>
      <c r="H164" s="292"/>
      <c r="I164" s="350">
        <f t="shared" si="197"/>
        <v>8</v>
      </c>
      <c r="J164" s="350"/>
      <c r="K164" s="352">
        <f t="shared" si="198"/>
        <v>8</v>
      </c>
      <c r="L164" s="352"/>
      <c r="M164" s="350">
        <f t="shared" si="199"/>
        <v>9</v>
      </c>
      <c r="N164" s="350"/>
      <c r="O164" s="292"/>
      <c r="P164" s="350">
        <f t="shared" si="200"/>
        <v>8</v>
      </c>
      <c r="Q164" s="350"/>
      <c r="R164" s="350">
        <f t="shared" si="201"/>
        <v>8</v>
      </c>
      <c r="S164" s="350"/>
      <c r="T164" s="350">
        <f t="shared" si="202"/>
        <v>9</v>
      </c>
      <c r="U164" s="350"/>
      <c r="V164" s="292"/>
      <c r="W164" s="352">
        <f t="shared" si="203"/>
        <v>8</v>
      </c>
      <c r="X164" s="352"/>
      <c r="Y164" s="350">
        <f t="shared" si="204"/>
        <v>8</v>
      </c>
      <c r="Z164" s="350"/>
      <c r="AA164" s="352">
        <f t="shared" si="205"/>
        <v>9</v>
      </c>
      <c r="AB164" s="352"/>
      <c r="AC164" s="307">
        <f t="shared" si="221"/>
        <v>79</v>
      </c>
      <c r="AD164" s="299">
        <f t="shared" si="222"/>
        <v>79</v>
      </c>
      <c r="AE164" s="295">
        <f t="shared" si="206"/>
        <v>7110</v>
      </c>
      <c r="AF164" s="301"/>
      <c r="AG164" s="301"/>
      <c r="AH164" s="301"/>
      <c r="AI164" s="302"/>
      <c r="AM164" s="349">
        <f t="shared" si="207"/>
        <v>-180</v>
      </c>
      <c r="AN164" s="349"/>
      <c r="AO164" s="349">
        <f t="shared" si="208"/>
        <v>-180</v>
      </c>
      <c r="AP164" s="349"/>
      <c r="AQ164" s="349">
        <f t="shared" si="209"/>
        <v>720</v>
      </c>
      <c r="AR164" s="349"/>
      <c r="AS164" s="298"/>
      <c r="AT164" s="349">
        <f t="shared" si="210"/>
        <v>720</v>
      </c>
      <c r="AU164" s="349"/>
      <c r="AV164" s="349">
        <f t="shared" si="211"/>
        <v>720</v>
      </c>
      <c r="AW164" s="349"/>
      <c r="AX164" s="349">
        <f t="shared" si="212"/>
        <v>810</v>
      </c>
      <c r="AY164" s="349"/>
      <c r="AZ164" s="298"/>
      <c r="BA164" s="349">
        <f t="shared" si="213"/>
        <v>720</v>
      </c>
      <c r="BB164" s="349"/>
      <c r="BC164" s="349">
        <f t="shared" si="214"/>
        <v>720</v>
      </c>
      <c r="BD164" s="349"/>
      <c r="BE164" s="349">
        <f t="shared" si="215"/>
        <v>810</v>
      </c>
      <c r="BF164" s="349"/>
      <c r="BG164" s="298"/>
      <c r="BH164" s="349">
        <f t="shared" si="216"/>
        <v>720</v>
      </c>
      <c r="BI164" s="349"/>
      <c r="BJ164" s="349">
        <f t="shared" si="217"/>
        <v>720</v>
      </c>
      <c r="BK164" s="349"/>
      <c r="BL164" s="349">
        <f t="shared" si="218"/>
        <v>810</v>
      </c>
      <c r="BM164" s="349"/>
    </row>
    <row r="165" spans="1:65" x14ac:dyDescent="0.3">
      <c r="A165" s="291" t="s">
        <v>353</v>
      </c>
      <c r="B165" s="350">
        <f t="shared" si="194"/>
        <v>0</v>
      </c>
      <c r="C165" s="350"/>
      <c r="D165" s="350">
        <f t="shared" si="195"/>
        <v>0</v>
      </c>
      <c r="E165" s="350"/>
      <c r="F165" s="350">
        <f t="shared" si="196"/>
        <v>8</v>
      </c>
      <c r="G165" s="350"/>
      <c r="H165" s="292"/>
      <c r="I165" s="350">
        <f t="shared" si="197"/>
        <v>8</v>
      </c>
      <c r="J165" s="350"/>
      <c r="K165" s="350">
        <f t="shared" si="198"/>
        <v>8</v>
      </c>
      <c r="L165" s="350"/>
      <c r="M165" s="351">
        <f t="shared" si="199"/>
        <v>8</v>
      </c>
      <c r="N165" s="351"/>
      <c r="O165" s="292"/>
      <c r="P165" s="350">
        <f t="shared" si="200"/>
        <v>8</v>
      </c>
      <c r="Q165" s="350"/>
      <c r="R165" s="351">
        <f t="shared" si="201"/>
        <v>8</v>
      </c>
      <c r="S165" s="351"/>
      <c r="T165" s="350">
        <f t="shared" si="202"/>
        <v>10</v>
      </c>
      <c r="U165" s="350"/>
      <c r="V165" s="292"/>
      <c r="W165" s="350">
        <f t="shared" si="203"/>
        <v>10</v>
      </c>
      <c r="X165" s="350"/>
      <c r="Y165" s="352">
        <f t="shared" si="204"/>
        <v>8</v>
      </c>
      <c r="Z165" s="352"/>
      <c r="AA165" s="352">
        <f t="shared" si="205"/>
        <v>10</v>
      </c>
      <c r="AB165" s="352"/>
      <c r="AC165" s="307">
        <f t="shared" si="221"/>
        <v>86</v>
      </c>
      <c r="AD165" s="299">
        <f t="shared" si="222"/>
        <v>86</v>
      </c>
      <c r="AE165" s="295">
        <f t="shared" si="206"/>
        <v>10750</v>
      </c>
      <c r="AF165" s="301"/>
      <c r="AG165" s="301"/>
      <c r="AH165" s="301"/>
      <c r="AI165" s="302"/>
      <c r="AM165" s="349">
        <f t="shared" si="207"/>
        <v>0</v>
      </c>
      <c r="AN165" s="349"/>
      <c r="AO165" s="349">
        <f t="shared" si="208"/>
        <v>0</v>
      </c>
      <c r="AP165" s="349"/>
      <c r="AQ165" s="349">
        <f t="shared" si="209"/>
        <v>1000</v>
      </c>
      <c r="AR165" s="349"/>
      <c r="AS165" s="298"/>
      <c r="AT165" s="349">
        <f t="shared" si="210"/>
        <v>1000</v>
      </c>
      <c r="AU165" s="349"/>
      <c r="AV165" s="349">
        <f t="shared" si="211"/>
        <v>1000</v>
      </c>
      <c r="AW165" s="349"/>
      <c r="AX165" s="349">
        <f t="shared" si="212"/>
        <v>1000</v>
      </c>
      <c r="AY165" s="349"/>
      <c r="AZ165" s="298"/>
      <c r="BA165" s="349">
        <f t="shared" si="213"/>
        <v>1000</v>
      </c>
      <c r="BB165" s="349"/>
      <c r="BC165" s="349">
        <f t="shared" si="214"/>
        <v>1000</v>
      </c>
      <c r="BD165" s="349"/>
      <c r="BE165" s="349">
        <f t="shared" si="215"/>
        <v>1250</v>
      </c>
      <c r="BF165" s="349"/>
      <c r="BG165" s="298"/>
      <c r="BH165" s="349">
        <f t="shared" si="216"/>
        <v>1250</v>
      </c>
      <c r="BI165" s="349"/>
      <c r="BJ165" s="349">
        <f t="shared" si="217"/>
        <v>1000</v>
      </c>
      <c r="BK165" s="349"/>
      <c r="BL165" s="349">
        <f t="shared" si="218"/>
        <v>1250</v>
      </c>
      <c r="BM165" s="349"/>
    </row>
    <row r="166" spans="1:65" x14ac:dyDescent="0.3">
      <c r="A166" s="291" t="s">
        <v>354</v>
      </c>
      <c r="B166" s="350">
        <f t="shared" si="194"/>
        <v>-5</v>
      </c>
      <c r="C166" s="350"/>
      <c r="D166" s="350">
        <f t="shared" si="195"/>
        <v>-6</v>
      </c>
      <c r="E166" s="350"/>
      <c r="F166" s="351">
        <f t="shared" si="196"/>
        <v>10</v>
      </c>
      <c r="G166" s="351"/>
      <c r="H166" s="292"/>
      <c r="I166" s="351">
        <f t="shared" si="197"/>
        <v>10</v>
      </c>
      <c r="J166" s="351"/>
      <c r="K166" s="350">
        <f t="shared" si="198"/>
        <v>10</v>
      </c>
      <c r="L166" s="350"/>
      <c r="M166" s="350">
        <f t="shared" si="199"/>
        <v>11</v>
      </c>
      <c r="N166" s="350"/>
      <c r="O166" s="292"/>
      <c r="P166" s="350">
        <f t="shared" si="200"/>
        <v>10</v>
      </c>
      <c r="Q166" s="350"/>
      <c r="R166" s="350">
        <f t="shared" si="201"/>
        <v>10</v>
      </c>
      <c r="S166" s="350"/>
      <c r="T166" s="350">
        <f t="shared" si="202"/>
        <v>12</v>
      </c>
      <c r="U166" s="350"/>
      <c r="V166" s="292"/>
      <c r="W166" s="352">
        <f t="shared" si="203"/>
        <v>11</v>
      </c>
      <c r="X166" s="352"/>
      <c r="Y166" s="352">
        <f t="shared" si="204"/>
        <v>8</v>
      </c>
      <c r="Z166" s="352"/>
      <c r="AA166" s="352">
        <f t="shared" si="205"/>
        <v>12</v>
      </c>
      <c r="AB166" s="352"/>
      <c r="AC166" s="307">
        <f t="shared" si="221"/>
        <v>93</v>
      </c>
      <c r="AD166" s="299">
        <f t="shared" si="222"/>
        <v>93</v>
      </c>
      <c r="AE166" s="295">
        <f t="shared" si="206"/>
        <v>20925</v>
      </c>
      <c r="AF166" s="301"/>
      <c r="AG166" s="301"/>
      <c r="AH166" s="301"/>
      <c r="AI166" s="302"/>
      <c r="AM166" s="349">
        <f t="shared" si="207"/>
        <v>-1125</v>
      </c>
      <c r="AN166" s="349"/>
      <c r="AO166" s="349">
        <f t="shared" si="208"/>
        <v>-1350</v>
      </c>
      <c r="AP166" s="349"/>
      <c r="AQ166" s="349">
        <f t="shared" si="209"/>
        <v>2250</v>
      </c>
      <c r="AR166" s="349"/>
      <c r="AS166" s="298"/>
      <c r="AT166" s="349">
        <f t="shared" si="210"/>
        <v>2250</v>
      </c>
      <c r="AU166" s="349"/>
      <c r="AV166" s="349">
        <f t="shared" si="211"/>
        <v>2250</v>
      </c>
      <c r="AW166" s="349"/>
      <c r="AX166" s="349">
        <f t="shared" si="212"/>
        <v>2475</v>
      </c>
      <c r="AY166" s="349"/>
      <c r="AZ166" s="298"/>
      <c r="BA166" s="349">
        <f t="shared" si="213"/>
        <v>2250</v>
      </c>
      <c r="BB166" s="349"/>
      <c r="BC166" s="349">
        <f t="shared" si="214"/>
        <v>2250</v>
      </c>
      <c r="BD166" s="349"/>
      <c r="BE166" s="349">
        <f t="shared" si="215"/>
        <v>2700</v>
      </c>
      <c r="BF166" s="349"/>
      <c r="BG166" s="298"/>
      <c r="BH166" s="349">
        <f t="shared" si="216"/>
        <v>2475</v>
      </c>
      <c r="BI166" s="349"/>
      <c r="BJ166" s="349">
        <f t="shared" si="217"/>
        <v>1800</v>
      </c>
      <c r="BK166" s="349"/>
      <c r="BL166" s="349">
        <f t="shared" si="218"/>
        <v>2700</v>
      </c>
      <c r="BM166" s="349"/>
    </row>
    <row r="167" spans="1:65" x14ac:dyDescent="0.3">
      <c r="A167" s="291" t="s">
        <v>355</v>
      </c>
      <c r="B167" s="350">
        <f t="shared" si="194"/>
        <v>-2</v>
      </c>
      <c r="C167" s="350"/>
      <c r="D167" s="352">
        <f t="shared" si="195"/>
        <v>-2</v>
      </c>
      <c r="E167" s="352"/>
      <c r="F167" s="350">
        <f t="shared" si="196"/>
        <v>8</v>
      </c>
      <c r="G167" s="350"/>
      <c r="H167" s="292"/>
      <c r="I167" s="350">
        <f t="shared" si="197"/>
        <v>8</v>
      </c>
      <c r="J167" s="350"/>
      <c r="K167" s="352">
        <f t="shared" si="198"/>
        <v>8</v>
      </c>
      <c r="L167" s="352"/>
      <c r="M167" s="350">
        <f t="shared" si="199"/>
        <v>9</v>
      </c>
      <c r="N167" s="350"/>
      <c r="O167" s="292"/>
      <c r="P167" s="350">
        <f t="shared" si="200"/>
        <v>8</v>
      </c>
      <c r="Q167" s="350"/>
      <c r="R167" s="350">
        <f t="shared" si="201"/>
        <v>8</v>
      </c>
      <c r="S167" s="350"/>
      <c r="T167" s="350">
        <f t="shared" si="202"/>
        <v>9</v>
      </c>
      <c r="U167" s="350"/>
      <c r="V167" s="292"/>
      <c r="W167" s="352">
        <f t="shared" si="203"/>
        <v>8</v>
      </c>
      <c r="X167" s="352"/>
      <c r="Y167" s="350">
        <f t="shared" si="204"/>
        <v>8</v>
      </c>
      <c r="Z167" s="350"/>
      <c r="AA167" s="352">
        <f t="shared" si="205"/>
        <v>9</v>
      </c>
      <c r="AB167" s="352"/>
      <c r="AC167" s="307">
        <f t="shared" ref="AC167:AC169" si="223">SUM(B167:AA167)</f>
        <v>79</v>
      </c>
      <c r="AD167" s="299">
        <f t="shared" ref="AD167:AD169" si="224">SUM(B167:AB167)</f>
        <v>79</v>
      </c>
      <c r="AE167" s="295">
        <f t="shared" si="206"/>
        <v>7110</v>
      </c>
      <c r="AF167" s="301"/>
      <c r="AG167" s="301"/>
      <c r="AH167" s="301"/>
      <c r="AI167" s="302"/>
      <c r="AM167" s="349">
        <f t="shared" si="207"/>
        <v>-180</v>
      </c>
      <c r="AN167" s="349"/>
      <c r="AO167" s="349">
        <f t="shared" si="208"/>
        <v>-180</v>
      </c>
      <c r="AP167" s="349"/>
      <c r="AQ167" s="349">
        <f t="shared" si="209"/>
        <v>720</v>
      </c>
      <c r="AR167" s="349"/>
      <c r="AS167" s="298"/>
      <c r="AT167" s="349">
        <f t="shared" si="210"/>
        <v>720</v>
      </c>
      <c r="AU167" s="349"/>
      <c r="AV167" s="349">
        <f t="shared" si="211"/>
        <v>720</v>
      </c>
      <c r="AW167" s="349"/>
      <c r="AX167" s="349">
        <f t="shared" si="212"/>
        <v>810</v>
      </c>
      <c r="AY167" s="349"/>
      <c r="AZ167" s="298"/>
      <c r="BA167" s="349">
        <f t="shared" si="213"/>
        <v>720</v>
      </c>
      <c r="BB167" s="349"/>
      <c r="BC167" s="349">
        <f t="shared" si="214"/>
        <v>720</v>
      </c>
      <c r="BD167" s="349"/>
      <c r="BE167" s="349">
        <f t="shared" si="215"/>
        <v>810</v>
      </c>
      <c r="BF167" s="349"/>
      <c r="BG167" s="298"/>
      <c r="BH167" s="349">
        <f t="shared" si="216"/>
        <v>720</v>
      </c>
      <c r="BI167" s="349"/>
      <c r="BJ167" s="349">
        <f t="shared" si="217"/>
        <v>720</v>
      </c>
      <c r="BK167" s="349"/>
      <c r="BL167" s="349">
        <f t="shared" si="218"/>
        <v>810</v>
      </c>
      <c r="BM167" s="349"/>
    </row>
    <row r="168" spans="1:65" x14ac:dyDescent="0.3">
      <c r="A168" s="291" t="s">
        <v>356</v>
      </c>
      <c r="B168" s="350">
        <f t="shared" si="194"/>
        <v>0</v>
      </c>
      <c r="C168" s="350"/>
      <c r="D168" s="350">
        <f t="shared" si="195"/>
        <v>0</v>
      </c>
      <c r="E168" s="350"/>
      <c r="F168" s="350">
        <f t="shared" si="196"/>
        <v>8</v>
      </c>
      <c r="G168" s="350"/>
      <c r="H168" s="292"/>
      <c r="I168" s="350">
        <f t="shared" si="197"/>
        <v>8</v>
      </c>
      <c r="J168" s="350"/>
      <c r="K168" s="350">
        <f t="shared" si="198"/>
        <v>8</v>
      </c>
      <c r="L168" s="350"/>
      <c r="M168" s="351">
        <f t="shared" si="199"/>
        <v>8</v>
      </c>
      <c r="N168" s="351"/>
      <c r="O168" s="292"/>
      <c r="P168" s="350">
        <f t="shared" si="200"/>
        <v>8</v>
      </c>
      <c r="Q168" s="350"/>
      <c r="R168" s="351">
        <f t="shared" si="201"/>
        <v>8</v>
      </c>
      <c r="S168" s="351"/>
      <c r="T168" s="350">
        <f t="shared" si="202"/>
        <v>10</v>
      </c>
      <c r="U168" s="350"/>
      <c r="V168" s="292"/>
      <c r="W168" s="350">
        <f t="shared" si="203"/>
        <v>10</v>
      </c>
      <c r="X168" s="350"/>
      <c r="Y168" s="352">
        <f t="shared" si="204"/>
        <v>8</v>
      </c>
      <c r="Z168" s="352"/>
      <c r="AA168" s="352">
        <f t="shared" si="205"/>
        <v>10</v>
      </c>
      <c r="AB168" s="352"/>
      <c r="AC168" s="307">
        <f t="shared" si="223"/>
        <v>86</v>
      </c>
      <c r="AD168" s="299">
        <f t="shared" si="224"/>
        <v>86</v>
      </c>
      <c r="AE168" s="295">
        <f t="shared" si="206"/>
        <v>10750</v>
      </c>
      <c r="AF168" s="301"/>
      <c r="AG168" s="301"/>
      <c r="AH168" s="301"/>
      <c r="AI168" s="302"/>
      <c r="AM168" s="349">
        <f t="shared" si="207"/>
        <v>0</v>
      </c>
      <c r="AN168" s="349"/>
      <c r="AO168" s="349">
        <f t="shared" si="208"/>
        <v>0</v>
      </c>
      <c r="AP168" s="349"/>
      <c r="AQ168" s="349">
        <f t="shared" si="209"/>
        <v>1000</v>
      </c>
      <c r="AR168" s="349"/>
      <c r="AS168" s="298"/>
      <c r="AT168" s="349">
        <f t="shared" si="210"/>
        <v>1000</v>
      </c>
      <c r="AU168" s="349"/>
      <c r="AV168" s="349">
        <f t="shared" si="211"/>
        <v>1000</v>
      </c>
      <c r="AW168" s="349"/>
      <c r="AX168" s="349">
        <f t="shared" si="212"/>
        <v>1000</v>
      </c>
      <c r="AY168" s="349"/>
      <c r="AZ168" s="298"/>
      <c r="BA168" s="349">
        <f t="shared" si="213"/>
        <v>1000</v>
      </c>
      <c r="BB168" s="349"/>
      <c r="BC168" s="349">
        <f t="shared" si="214"/>
        <v>1000</v>
      </c>
      <c r="BD168" s="349"/>
      <c r="BE168" s="349">
        <f t="shared" si="215"/>
        <v>1250</v>
      </c>
      <c r="BF168" s="349"/>
      <c r="BG168" s="298"/>
      <c r="BH168" s="349">
        <f t="shared" si="216"/>
        <v>1250</v>
      </c>
      <c r="BI168" s="349"/>
      <c r="BJ168" s="349">
        <f t="shared" si="217"/>
        <v>1000</v>
      </c>
      <c r="BK168" s="349"/>
      <c r="BL168" s="349">
        <f t="shared" si="218"/>
        <v>1250</v>
      </c>
      <c r="BM168" s="349"/>
    </row>
    <row r="169" spans="1:65" x14ac:dyDescent="0.3">
      <c r="A169" s="291" t="s">
        <v>357</v>
      </c>
      <c r="B169" s="350">
        <f t="shared" si="194"/>
        <v>-5</v>
      </c>
      <c r="C169" s="350"/>
      <c r="D169" s="350">
        <f t="shared" si="195"/>
        <v>-6</v>
      </c>
      <c r="E169" s="350"/>
      <c r="F169" s="351">
        <f t="shared" si="196"/>
        <v>10</v>
      </c>
      <c r="G169" s="351"/>
      <c r="H169" s="292"/>
      <c r="I169" s="351">
        <f t="shared" si="197"/>
        <v>10</v>
      </c>
      <c r="J169" s="351"/>
      <c r="K169" s="350">
        <f t="shared" si="198"/>
        <v>10</v>
      </c>
      <c r="L169" s="350"/>
      <c r="M169" s="350">
        <f t="shared" si="199"/>
        <v>11</v>
      </c>
      <c r="N169" s="350"/>
      <c r="O169" s="292"/>
      <c r="P169" s="350">
        <f t="shared" si="200"/>
        <v>10</v>
      </c>
      <c r="Q169" s="350"/>
      <c r="R169" s="350">
        <f t="shared" si="201"/>
        <v>10</v>
      </c>
      <c r="S169" s="350"/>
      <c r="T169" s="350">
        <f t="shared" si="202"/>
        <v>12</v>
      </c>
      <c r="U169" s="350"/>
      <c r="V169" s="292"/>
      <c r="W169" s="352">
        <f t="shared" si="203"/>
        <v>11</v>
      </c>
      <c r="X169" s="352"/>
      <c r="Y169" s="352">
        <f t="shared" si="204"/>
        <v>8</v>
      </c>
      <c r="Z169" s="352"/>
      <c r="AA169" s="352">
        <f t="shared" si="205"/>
        <v>12</v>
      </c>
      <c r="AB169" s="352"/>
      <c r="AC169" s="307">
        <f t="shared" si="223"/>
        <v>93</v>
      </c>
      <c r="AD169" s="299">
        <f t="shared" si="224"/>
        <v>93</v>
      </c>
      <c r="AE169" s="295">
        <f t="shared" si="206"/>
        <v>20925</v>
      </c>
      <c r="AF169" s="301"/>
      <c r="AG169" s="301"/>
      <c r="AH169" s="301"/>
      <c r="AI169" s="302"/>
      <c r="AM169" s="349">
        <f t="shared" si="207"/>
        <v>-1125</v>
      </c>
      <c r="AN169" s="349"/>
      <c r="AO169" s="349">
        <f t="shared" si="208"/>
        <v>-1350</v>
      </c>
      <c r="AP169" s="349"/>
      <c r="AQ169" s="349">
        <f t="shared" si="209"/>
        <v>2250</v>
      </c>
      <c r="AR169" s="349"/>
      <c r="AS169" s="298"/>
      <c r="AT169" s="349">
        <f t="shared" si="210"/>
        <v>2250</v>
      </c>
      <c r="AU169" s="349"/>
      <c r="AV169" s="349">
        <f t="shared" si="211"/>
        <v>2250</v>
      </c>
      <c r="AW169" s="349"/>
      <c r="AX169" s="349">
        <f t="shared" si="212"/>
        <v>2475</v>
      </c>
      <c r="AY169" s="349"/>
      <c r="AZ169" s="298"/>
      <c r="BA169" s="349">
        <f t="shared" si="213"/>
        <v>2250</v>
      </c>
      <c r="BB169" s="349"/>
      <c r="BC169" s="349">
        <f t="shared" si="214"/>
        <v>2250</v>
      </c>
      <c r="BD169" s="349"/>
      <c r="BE169" s="349">
        <f t="shared" si="215"/>
        <v>2700</v>
      </c>
      <c r="BF169" s="349"/>
      <c r="BG169" s="298"/>
      <c r="BH169" s="349">
        <f t="shared" si="216"/>
        <v>2475</v>
      </c>
      <c r="BI169" s="349"/>
      <c r="BJ169" s="349">
        <f t="shared" si="217"/>
        <v>1800</v>
      </c>
      <c r="BK169" s="349"/>
      <c r="BL169" s="349">
        <f t="shared" si="218"/>
        <v>2700</v>
      </c>
      <c r="BM169" s="349"/>
    </row>
    <row r="170" spans="1:65" x14ac:dyDescent="0.3">
      <c r="AD170" s="284"/>
    </row>
    <row r="171" spans="1:65" x14ac:dyDescent="0.3">
      <c r="AD171" s="284"/>
    </row>
    <row r="172" spans="1:65" x14ac:dyDescent="0.3">
      <c r="A172" s="284" t="s">
        <v>70</v>
      </c>
      <c r="B172" s="360">
        <f>SUM(B137:B169)</f>
        <v>-39</v>
      </c>
      <c r="C172" s="361"/>
      <c r="D172" s="360">
        <f t="shared" ref="D172" si="225">SUM(D137:D169)</f>
        <v>-24</v>
      </c>
      <c r="E172" s="361"/>
      <c r="F172" s="360">
        <f t="shared" ref="F172" si="226">SUM(F137:F169)</f>
        <v>246</v>
      </c>
      <c r="G172" s="361"/>
      <c r="H172" s="303"/>
      <c r="I172" s="360">
        <f>SUM(I137:I169)</f>
        <v>246</v>
      </c>
      <c r="J172" s="361"/>
      <c r="K172" s="360">
        <f t="shared" ref="K172" si="227">SUM(K137:K169)</f>
        <v>246</v>
      </c>
      <c r="L172" s="361"/>
      <c r="M172" s="360">
        <f t="shared" ref="M172" si="228">SUM(M137:M169)</f>
        <v>252</v>
      </c>
      <c r="N172" s="361"/>
      <c r="O172" s="303"/>
      <c r="P172" s="360">
        <f>SUM(P137:P169)</f>
        <v>246</v>
      </c>
      <c r="Q172" s="361"/>
      <c r="R172" s="360">
        <f t="shared" ref="R172" si="229">SUM(R137:R169)</f>
        <v>246</v>
      </c>
      <c r="S172" s="361"/>
      <c r="T172" s="360">
        <f t="shared" ref="T172" si="230">SUM(T137:T169)</f>
        <v>277</v>
      </c>
      <c r="U172" s="361"/>
      <c r="V172" s="303"/>
      <c r="W172" s="360">
        <f>SUM(W137:W169)</f>
        <v>271</v>
      </c>
      <c r="X172" s="361"/>
      <c r="Y172" s="360">
        <f t="shared" ref="Y172" si="231">SUM(Y137:Y169)</f>
        <v>254</v>
      </c>
      <c r="Z172" s="361"/>
      <c r="AA172" s="360">
        <f t="shared" ref="AA172" si="232">SUM(AA137:AA169)</f>
        <v>279</v>
      </c>
      <c r="AB172" s="361"/>
      <c r="AC172" s="285"/>
      <c r="AM172" s="359">
        <f>SUM(AM137:AM169)</f>
        <v>-5135</v>
      </c>
      <c r="AN172" s="359"/>
      <c r="AO172" s="359">
        <f t="shared" ref="AO172" si="233">SUM(AO137:AO169)</f>
        <v>-4560</v>
      </c>
      <c r="AP172" s="359"/>
      <c r="AQ172" s="359">
        <f t="shared" ref="AQ172" si="234">SUM(AQ137:AQ169)</f>
        <v>23370</v>
      </c>
      <c r="AR172" s="359"/>
      <c r="AS172" s="290"/>
      <c r="AT172" s="359">
        <f>SUM(AT137:AT169)</f>
        <v>23370</v>
      </c>
      <c r="AU172" s="359"/>
      <c r="AV172" s="359">
        <f t="shared" ref="AV172" si="235">SUM(AV137:AV169)</f>
        <v>23370</v>
      </c>
      <c r="AW172" s="359"/>
      <c r="AX172" s="359">
        <f t="shared" ref="AX172" si="236">SUM(AX137:AX169)</f>
        <v>24305</v>
      </c>
      <c r="AY172" s="359"/>
      <c r="AZ172" s="290"/>
      <c r="BA172" s="359">
        <f>SUM(BA137:BA169)</f>
        <v>23370</v>
      </c>
      <c r="BB172" s="359"/>
      <c r="BC172" s="359">
        <f t="shared" ref="BC172" si="237">SUM(BC137:BC169)</f>
        <v>23370</v>
      </c>
      <c r="BD172" s="359"/>
      <c r="BE172" s="359">
        <f>SUM(BE137:BE169)</f>
        <v>27070</v>
      </c>
      <c r="BF172" s="359"/>
      <c r="BG172" s="290"/>
      <c r="BH172" s="359">
        <f>SUM(BH137:BH169)</f>
        <v>26135</v>
      </c>
      <c r="BI172" s="359"/>
      <c r="BJ172" s="359">
        <f t="shared" ref="BJ172" si="238">SUM(BJ137:BJ169)</f>
        <v>23170</v>
      </c>
      <c r="BK172" s="359"/>
      <c r="BL172" s="359">
        <f t="shared" ref="BL172" si="239">SUM(BL137:BL169)</f>
        <v>27180</v>
      </c>
      <c r="BM172" s="359"/>
    </row>
    <row r="173" spans="1:65" x14ac:dyDescent="0.3">
      <c r="AD173" s="284"/>
    </row>
    <row r="174" spans="1:65" x14ac:dyDescent="0.3">
      <c r="A174" s="304" t="s">
        <v>257</v>
      </c>
      <c r="B174" s="362">
        <f>AM172</f>
        <v>-5135</v>
      </c>
      <c r="C174" s="363"/>
      <c r="D174" s="362">
        <f t="shared" ref="D174" si="240">AO172</f>
        <v>-4560</v>
      </c>
      <c r="E174" s="363"/>
      <c r="F174" s="362">
        <f t="shared" ref="F174" si="241">AQ172</f>
        <v>23370</v>
      </c>
      <c r="G174" s="363"/>
      <c r="H174" s="303"/>
      <c r="I174" s="362">
        <f>AT172</f>
        <v>23370</v>
      </c>
      <c r="J174" s="363"/>
      <c r="K174" s="362">
        <f t="shared" ref="K174" si="242">AV172</f>
        <v>23370</v>
      </c>
      <c r="L174" s="363"/>
      <c r="M174" s="362">
        <f t="shared" ref="M174" si="243">AX172</f>
        <v>24305</v>
      </c>
      <c r="N174" s="363"/>
      <c r="O174" s="303"/>
      <c r="P174" s="362">
        <f>BA172</f>
        <v>23370</v>
      </c>
      <c r="Q174" s="363"/>
      <c r="R174" s="362">
        <f t="shared" ref="R174" si="244">BC172</f>
        <v>23370</v>
      </c>
      <c r="S174" s="363"/>
      <c r="T174" s="362">
        <f t="shared" ref="T174" si="245">BE172</f>
        <v>27070</v>
      </c>
      <c r="U174" s="363"/>
      <c r="V174" s="303"/>
      <c r="W174" s="362">
        <f>BH172</f>
        <v>26135</v>
      </c>
      <c r="X174" s="363"/>
      <c r="Y174" s="362">
        <f t="shared" ref="Y174" si="246">BJ172</f>
        <v>23170</v>
      </c>
      <c r="Z174" s="363"/>
      <c r="AA174" s="362">
        <f>BL172</f>
        <v>27180</v>
      </c>
      <c r="AB174" s="363"/>
      <c r="AC174" s="285"/>
    </row>
    <row r="175" spans="1:65" x14ac:dyDescent="0.3">
      <c r="A175" s="304"/>
      <c r="B175" s="304"/>
      <c r="C175" s="304"/>
      <c r="D175" s="304"/>
      <c r="E175" s="304"/>
      <c r="F175" s="304"/>
      <c r="G175" s="304"/>
      <c r="H175" s="304"/>
      <c r="I175" s="304"/>
      <c r="J175" s="304"/>
      <c r="K175" s="304"/>
      <c r="L175" s="304"/>
      <c r="M175" s="304"/>
      <c r="N175" s="304"/>
      <c r="O175" s="304"/>
      <c r="P175" s="304"/>
      <c r="Q175" s="304"/>
      <c r="R175" s="304"/>
      <c r="S175" s="304"/>
      <c r="T175" s="304"/>
      <c r="U175" s="304"/>
      <c r="V175" s="304"/>
      <c r="W175" s="304"/>
      <c r="X175" s="304"/>
      <c r="Y175" s="304"/>
      <c r="Z175" s="304"/>
      <c r="AA175" s="304"/>
      <c r="AB175" s="304"/>
      <c r="AC175" s="304"/>
      <c r="AD175" s="304"/>
      <c r="AE175" s="304"/>
      <c r="AF175" s="304"/>
      <c r="AG175" s="304"/>
      <c r="AH175" s="304"/>
      <c r="AI175" s="304"/>
    </row>
    <row r="177" spans="1:1" x14ac:dyDescent="0.3">
      <c r="A177" s="308" t="s">
        <v>255</v>
      </c>
    </row>
    <row r="178" spans="1:1" x14ac:dyDescent="0.3">
      <c r="A178" s="309" t="s">
        <v>256</v>
      </c>
    </row>
    <row r="179" spans="1:1" x14ac:dyDescent="0.3">
      <c r="A179" s="310" t="s">
        <v>253</v>
      </c>
    </row>
  </sheetData>
  <mergeCells count="2916">
    <mergeCell ref="B172:C172"/>
    <mergeCell ref="D172:E172"/>
    <mergeCell ref="F172:G172"/>
    <mergeCell ref="I172:J172"/>
    <mergeCell ref="K172:L172"/>
    <mergeCell ref="M172:N172"/>
    <mergeCell ref="P174:Q174"/>
    <mergeCell ref="R174:S174"/>
    <mergeCell ref="T174:U174"/>
    <mergeCell ref="W174:X174"/>
    <mergeCell ref="Y174:Z174"/>
    <mergeCell ref="AA174:AB174"/>
    <mergeCell ref="B174:C174"/>
    <mergeCell ref="D174:E174"/>
    <mergeCell ref="F174:G174"/>
    <mergeCell ref="I174:J174"/>
    <mergeCell ref="K174:L174"/>
    <mergeCell ref="M174:N174"/>
    <mergeCell ref="BJ151:BK151"/>
    <mergeCell ref="BL151:BM151"/>
    <mergeCell ref="AM151:AN151"/>
    <mergeCell ref="AO151:AP151"/>
    <mergeCell ref="AQ151:AR151"/>
    <mergeCell ref="AT151:AU151"/>
    <mergeCell ref="AV151:AW151"/>
    <mergeCell ref="AX151:AY151"/>
    <mergeCell ref="P151:Q151"/>
    <mergeCell ref="R151:S151"/>
    <mergeCell ref="T151:U151"/>
    <mergeCell ref="W151:X151"/>
    <mergeCell ref="Y151:Z151"/>
    <mergeCell ref="AA151:AB151"/>
    <mergeCell ref="BL172:BM172"/>
    <mergeCell ref="AM172:AN172"/>
    <mergeCell ref="AO172:AP172"/>
    <mergeCell ref="AQ172:AR172"/>
    <mergeCell ref="AT172:AU172"/>
    <mergeCell ref="AV172:AW172"/>
    <mergeCell ref="AX172:AY172"/>
    <mergeCell ref="P172:Q172"/>
    <mergeCell ref="R172:S172"/>
    <mergeCell ref="T172:U172"/>
    <mergeCell ref="W172:X172"/>
    <mergeCell ref="Y172:Z172"/>
    <mergeCell ref="AA172:AB172"/>
    <mergeCell ref="BA172:BB172"/>
    <mergeCell ref="BC172:BD172"/>
    <mergeCell ref="BE172:BF172"/>
    <mergeCell ref="BH172:BI172"/>
    <mergeCell ref="BJ172:BK172"/>
    <mergeCell ref="AX150:AY150"/>
    <mergeCell ref="P150:Q150"/>
    <mergeCell ref="R150:S150"/>
    <mergeCell ref="T150:U150"/>
    <mergeCell ref="W150:X150"/>
    <mergeCell ref="Y150:Z150"/>
    <mergeCell ref="AA150:AB150"/>
    <mergeCell ref="B150:C150"/>
    <mergeCell ref="D150:E150"/>
    <mergeCell ref="F150:G150"/>
    <mergeCell ref="I150:J150"/>
    <mergeCell ref="K150:L150"/>
    <mergeCell ref="M150:N150"/>
    <mergeCell ref="BA151:BB151"/>
    <mergeCell ref="BC151:BD151"/>
    <mergeCell ref="BE151:BF151"/>
    <mergeCell ref="BH151:BI151"/>
    <mergeCell ref="BH149:BI149"/>
    <mergeCell ref="BJ149:BK149"/>
    <mergeCell ref="BL149:BM149"/>
    <mergeCell ref="AM149:AN149"/>
    <mergeCell ref="AO149:AP149"/>
    <mergeCell ref="AQ149:AR149"/>
    <mergeCell ref="AT149:AU149"/>
    <mergeCell ref="AV149:AW149"/>
    <mergeCell ref="AX149:AY149"/>
    <mergeCell ref="P149:Q149"/>
    <mergeCell ref="R149:S149"/>
    <mergeCell ref="T149:U149"/>
    <mergeCell ref="W149:X149"/>
    <mergeCell ref="Y149:Z149"/>
    <mergeCell ref="AA149:AB149"/>
    <mergeCell ref="B151:C151"/>
    <mergeCell ref="D151:E151"/>
    <mergeCell ref="F151:G151"/>
    <mergeCell ref="I151:J151"/>
    <mergeCell ref="K151:L151"/>
    <mergeCell ref="M151:N151"/>
    <mergeCell ref="BA150:BB150"/>
    <mergeCell ref="BC150:BD150"/>
    <mergeCell ref="BE150:BF150"/>
    <mergeCell ref="BH150:BI150"/>
    <mergeCell ref="BJ150:BK150"/>
    <mergeCell ref="BL150:BM150"/>
    <mergeCell ref="AM150:AN150"/>
    <mergeCell ref="AO150:AP150"/>
    <mergeCell ref="AQ150:AR150"/>
    <mergeCell ref="AT150:AU150"/>
    <mergeCell ref="AV150:AW150"/>
    <mergeCell ref="AV148:AW148"/>
    <mergeCell ref="AX148:AY148"/>
    <mergeCell ref="P148:Q148"/>
    <mergeCell ref="R148:S148"/>
    <mergeCell ref="T148:U148"/>
    <mergeCell ref="W148:X148"/>
    <mergeCell ref="Y148:Z148"/>
    <mergeCell ref="AA148:AB148"/>
    <mergeCell ref="B148:C148"/>
    <mergeCell ref="D148:E148"/>
    <mergeCell ref="F148:G148"/>
    <mergeCell ref="I148:J148"/>
    <mergeCell ref="K148:L148"/>
    <mergeCell ref="M148:N148"/>
    <mergeCell ref="BA149:BB149"/>
    <mergeCell ref="BC149:BD149"/>
    <mergeCell ref="BE149:BF149"/>
    <mergeCell ref="BE147:BF147"/>
    <mergeCell ref="BH147:BI147"/>
    <mergeCell ref="BJ147:BK147"/>
    <mergeCell ref="BL147:BM147"/>
    <mergeCell ref="AM147:AN147"/>
    <mergeCell ref="AO147:AP147"/>
    <mergeCell ref="AQ147:AR147"/>
    <mergeCell ref="AT147:AU147"/>
    <mergeCell ref="AV147:AW147"/>
    <mergeCell ref="AX147:AY147"/>
    <mergeCell ref="P147:Q147"/>
    <mergeCell ref="R147:S147"/>
    <mergeCell ref="T147:U147"/>
    <mergeCell ref="W147:X147"/>
    <mergeCell ref="Y147:Z147"/>
    <mergeCell ref="AA147:AB147"/>
    <mergeCell ref="B149:C149"/>
    <mergeCell ref="D149:E149"/>
    <mergeCell ref="F149:G149"/>
    <mergeCell ref="I149:J149"/>
    <mergeCell ref="K149:L149"/>
    <mergeCell ref="M149:N149"/>
    <mergeCell ref="BA148:BB148"/>
    <mergeCell ref="BC148:BD148"/>
    <mergeCell ref="BE148:BF148"/>
    <mergeCell ref="BH148:BI148"/>
    <mergeCell ref="BJ148:BK148"/>
    <mergeCell ref="BL148:BM148"/>
    <mergeCell ref="AM148:AN148"/>
    <mergeCell ref="AO148:AP148"/>
    <mergeCell ref="AQ148:AR148"/>
    <mergeCell ref="AT148:AU148"/>
    <mergeCell ref="B147:C147"/>
    <mergeCell ref="D147:E147"/>
    <mergeCell ref="F147:G147"/>
    <mergeCell ref="I147:J147"/>
    <mergeCell ref="K147:L147"/>
    <mergeCell ref="M147:N147"/>
    <mergeCell ref="BA146:BB146"/>
    <mergeCell ref="BC146:BD146"/>
    <mergeCell ref="BE146:BF146"/>
    <mergeCell ref="BH146:BI146"/>
    <mergeCell ref="BJ146:BK146"/>
    <mergeCell ref="BL146:BM146"/>
    <mergeCell ref="AM146:AN146"/>
    <mergeCell ref="AO146:AP146"/>
    <mergeCell ref="AQ146:AR146"/>
    <mergeCell ref="AT146:AU146"/>
    <mergeCell ref="AV146:AW146"/>
    <mergeCell ref="AX146:AY146"/>
    <mergeCell ref="P146:Q146"/>
    <mergeCell ref="R146:S146"/>
    <mergeCell ref="T146:U146"/>
    <mergeCell ref="W146:X146"/>
    <mergeCell ref="Y146:Z146"/>
    <mergeCell ref="AA146:AB146"/>
    <mergeCell ref="B146:C146"/>
    <mergeCell ref="D146:E146"/>
    <mergeCell ref="F146:G146"/>
    <mergeCell ref="I146:J146"/>
    <mergeCell ref="K146:L146"/>
    <mergeCell ref="M146:N146"/>
    <mergeCell ref="BA147:BB147"/>
    <mergeCell ref="BC147:BD147"/>
    <mergeCell ref="R144:S144"/>
    <mergeCell ref="T144:U144"/>
    <mergeCell ref="W144:X144"/>
    <mergeCell ref="Y144:Z144"/>
    <mergeCell ref="AA144:AB144"/>
    <mergeCell ref="B144:C144"/>
    <mergeCell ref="D144:E144"/>
    <mergeCell ref="F144:G144"/>
    <mergeCell ref="I144:J144"/>
    <mergeCell ref="K144:L144"/>
    <mergeCell ref="M144:N144"/>
    <mergeCell ref="BA145:BB145"/>
    <mergeCell ref="BC145:BD145"/>
    <mergeCell ref="BE145:BF145"/>
    <mergeCell ref="BH145:BI145"/>
    <mergeCell ref="BJ145:BK145"/>
    <mergeCell ref="BL145:BM145"/>
    <mergeCell ref="AM145:AN145"/>
    <mergeCell ref="AO145:AP145"/>
    <mergeCell ref="AQ145:AR145"/>
    <mergeCell ref="AT145:AU145"/>
    <mergeCell ref="AV145:AW145"/>
    <mergeCell ref="AX145:AY145"/>
    <mergeCell ref="P145:Q145"/>
    <mergeCell ref="R145:S145"/>
    <mergeCell ref="T145:U145"/>
    <mergeCell ref="W145:X145"/>
    <mergeCell ref="Y145:Z145"/>
    <mergeCell ref="AA145:AB145"/>
    <mergeCell ref="BL143:BM143"/>
    <mergeCell ref="AM143:AN143"/>
    <mergeCell ref="AO143:AP143"/>
    <mergeCell ref="AQ143:AR143"/>
    <mergeCell ref="AT143:AU143"/>
    <mergeCell ref="AV143:AW143"/>
    <mergeCell ref="AX143:AY143"/>
    <mergeCell ref="P143:Q143"/>
    <mergeCell ref="R143:S143"/>
    <mergeCell ref="T143:U143"/>
    <mergeCell ref="W143:X143"/>
    <mergeCell ref="Y143:Z143"/>
    <mergeCell ref="AA143:AB143"/>
    <mergeCell ref="B145:C145"/>
    <mergeCell ref="D145:E145"/>
    <mergeCell ref="F145:G145"/>
    <mergeCell ref="I145:J145"/>
    <mergeCell ref="K145:L145"/>
    <mergeCell ref="M145:N145"/>
    <mergeCell ref="BA144:BB144"/>
    <mergeCell ref="BC144:BD144"/>
    <mergeCell ref="BE144:BF144"/>
    <mergeCell ref="BH144:BI144"/>
    <mergeCell ref="BJ144:BK144"/>
    <mergeCell ref="BL144:BM144"/>
    <mergeCell ref="AM144:AN144"/>
    <mergeCell ref="AO144:AP144"/>
    <mergeCell ref="AQ144:AR144"/>
    <mergeCell ref="AT144:AU144"/>
    <mergeCell ref="AV144:AW144"/>
    <mergeCell ref="AX144:AY144"/>
    <mergeCell ref="P144:Q144"/>
    <mergeCell ref="P142:Q142"/>
    <mergeCell ref="R142:S142"/>
    <mergeCell ref="T142:U142"/>
    <mergeCell ref="W142:X142"/>
    <mergeCell ref="Y142:Z142"/>
    <mergeCell ref="AA142:AB142"/>
    <mergeCell ref="B142:C142"/>
    <mergeCell ref="D142:E142"/>
    <mergeCell ref="F142:G142"/>
    <mergeCell ref="I142:J142"/>
    <mergeCell ref="K142:L142"/>
    <mergeCell ref="M142:N142"/>
    <mergeCell ref="BA143:BB143"/>
    <mergeCell ref="BC143:BD143"/>
    <mergeCell ref="BE143:BF143"/>
    <mergeCell ref="BH143:BI143"/>
    <mergeCell ref="BJ143:BK143"/>
    <mergeCell ref="BJ141:BK141"/>
    <mergeCell ref="BL141:BM141"/>
    <mergeCell ref="AM141:AN141"/>
    <mergeCell ref="AO141:AP141"/>
    <mergeCell ref="AQ141:AR141"/>
    <mergeCell ref="AT141:AU141"/>
    <mergeCell ref="AV141:AW141"/>
    <mergeCell ref="AX141:AY141"/>
    <mergeCell ref="P141:Q141"/>
    <mergeCell ref="R141:S141"/>
    <mergeCell ref="T141:U141"/>
    <mergeCell ref="W141:X141"/>
    <mergeCell ref="Y141:Z141"/>
    <mergeCell ref="AA141:AB141"/>
    <mergeCell ref="B143:C143"/>
    <mergeCell ref="D143:E143"/>
    <mergeCell ref="F143:G143"/>
    <mergeCell ref="I143:J143"/>
    <mergeCell ref="K143:L143"/>
    <mergeCell ref="M143:N143"/>
    <mergeCell ref="BA142:BB142"/>
    <mergeCell ref="BC142:BD142"/>
    <mergeCell ref="BE142:BF142"/>
    <mergeCell ref="BH142:BI142"/>
    <mergeCell ref="BJ142:BK142"/>
    <mergeCell ref="BL142:BM142"/>
    <mergeCell ref="AM142:AN142"/>
    <mergeCell ref="AO142:AP142"/>
    <mergeCell ref="AQ142:AR142"/>
    <mergeCell ref="AT142:AU142"/>
    <mergeCell ref="AV142:AW142"/>
    <mergeCell ref="AX142:AY142"/>
    <mergeCell ref="AX140:AY140"/>
    <mergeCell ref="P140:Q140"/>
    <mergeCell ref="R140:S140"/>
    <mergeCell ref="T140:U140"/>
    <mergeCell ref="W140:X140"/>
    <mergeCell ref="Y140:Z140"/>
    <mergeCell ref="AA140:AB140"/>
    <mergeCell ref="B140:C140"/>
    <mergeCell ref="D140:E140"/>
    <mergeCell ref="F140:G140"/>
    <mergeCell ref="I140:J140"/>
    <mergeCell ref="K140:L140"/>
    <mergeCell ref="M140:N140"/>
    <mergeCell ref="BA141:BB141"/>
    <mergeCell ref="BC141:BD141"/>
    <mergeCell ref="BE141:BF141"/>
    <mergeCell ref="BH141:BI141"/>
    <mergeCell ref="BH139:BI139"/>
    <mergeCell ref="BJ139:BK139"/>
    <mergeCell ref="BL139:BM139"/>
    <mergeCell ref="AM139:AN139"/>
    <mergeCell ref="AO139:AP139"/>
    <mergeCell ref="AQ139:AR139"/>
    <mergeCell ref="AT139:AU139"/>
    <mergeCell ref="AV139:AW139"/>
    <mergeCell ref="AX139:AY139"/>
    <mergeCell ref="P139:Q139"/>
    <mergeCell ref="R139:S139"/>
    <mergeCell ref="T139:U139"/>
    <mergeCell ref="W139:X139"/>
    <mergeCell ref="Y139:Z139"/>
    <mergeCell ref="AA139:AB139"/>
    <mergeCell ref="B141:C141"/>
    <mergeCell ref="D141:E141"/>
    <mergeCell ref="F141:G141"/>
    <mergeCell ref="I141:J141"/>
    <mergeCell ref="K141:L141"/>
    <mergeCell ref="M141:N141"/>
    <mergeCell ref="BA140:BB140"/>
    <mergeCell ref="BC140:BD140"/>
    <mergeCell ref="BE140:BF140"/>
    <mergeCell ref="BH140:BI140"/>
    <mergeCell ref="BJ140:BK140"/>
    <mergeCell ref="BL140:BM140"/>
    <mergeCell ref="AM140:AN140"/>
    <mergeCell ref="AO140:AP140"/>
    <mergeCell ref="AQ140:AR140"/>
    <mergeCell ref="AT140:AU140"/>
    <mergeCell ref="AV140:AW140"/>
    <mergeCell ref="AV138:AW138"/>
    <mergeCell ref="AX138:AY138"/>
    <mergeCell ref="P138:Q138"/>
    <mergeCell ref="R138:S138"/>
    <mergeCell ref="T138:U138"/>
    <mergeCell ref="W138:X138"/>
    <mergeCell ref="Y138:Z138"/>
    <mergeCell ref="AA138:AB138"/>
    <mergeCell ref="B138:C138"/>
    <mergeCell ref="D138:E138"/>
    <mergeCell ref="F138:G138"/>
    <mergeCell ref="I138:J138"/>
    <mergeCell ref="K138:L138"/>
    <mergeCell ref="M138:N138"/>
    <mergeCell ref="BA139:BB139"/>
    <mergeCell ref="BC139:BD139"/>
    <mergeCell ref="BE139:BF139"/>
    <mergeCell ref="BE137:BF137"/>
    <mergeCell ref="BH137:BI137"/>
    <mergeCell ref="BJ137:BK137"/>
    <mergeCell ref="BL137:BM137"/>
    <mergeCell ref="AM137:AN137"/>
    <mergeCell ref="AO137:AP137"/>
    <mergeCell ref="AQ137:AR137"/>
    <mergeCell ref="AT137:AU137"/>
    <mergeCell ref="AV137:AW137"/>
    <mergeCell ref="AX137:AY137"/>
    <mergeCell ref="P137:Q137"/>
    <mergeCell ref="R137:S137"/>
    <mergeCell ref="T137:U137"/>
    <mergeCell ref="W137:X137"/>
    <mergeCell ref="Y137:Z137"/>
    <mergeCell ref="AA137:AB137"/>
    <mergeCell ref="B139:C139"/>
    <mergeCell ref="D139:E139"/>
    <mergeCell ref="F139:G139"/>
    <mergeCell ref="I139:J139"/>
    <mergeCell ref="K139:L139"/>
    <mergeCell ref="M139:N139"/>
    <mergeCell ref="BA138:BB138"/>
    <mergeCell ref="BC138:BD138"/>
    <mergeCell ref="BE138:BF138"/>
    <mergeCell ref="BH138:BI138"/>
    <mergeCell ref="BJ138:BK138"/>
    <mergeCell ref="BL138:BM138"/>
    <mergeCell ref="AM138:AN138"/>
    <mergeCell ref="AO138:AP138"/>
    <mergeCell ref="AQ138:AR138"/>
    <mergeCell ref="AT138:AU138"/>
    <mergeCell ref="B137:C137"/>
    <mergeCell ref="D137:E137"/>
    <mergeCell ref="F137:G137"/>
    <mergeCell ref="I137:J137"/>
    <mergeCell ref="K137:L137"/>
    <mergeCell ref="M137:N137"/>
    <mergeCell ref="BA136:BB136"/>
    <mergeCell ref="BC136:BD136"/>
    <mergeCell ref="BE136:BF136"/>
    <mergeCell ref="BH136:BI136"/>
    <mergeCell ref="BJ136:BK136"/>
    <mergeCell ref="BL136:BM136"/>
    <mergeCell ref="AM136:AN136"/>
    <mergeCell ref="AO136:AP136"/>
    <mergeCell ref="AQ136:AR136"/>
    <mergeCell ref="AT136:AU136"/>
    <mergeCell ref="AV136:AW136"/>
    <mergeCell ref="AX136:AY136"/>
    <mergeCell ref="P136:Q136"/>
    <mergeCell ref="R136:S136"/>
    <mergeCell ref="T136:U136"/>
    <mergeCell ref="W136:X136"/>
    <mergeCell ref="Y136:Z136"/>
    <mergeCell ref="AA136:AB136"/>
    <mergeCell ref="B136:C136"/>
    <mergeCell ref="D136:E136"/>
    <mergeCell ref="F136:G136"/>
    <mergeCell ref="I136:J136"/>
    <mergeCell ref="K136:L136"/>
    <mergeCell ref="M136:N136"/>
    <mergeCell ref="BA137:BB137"/>
    <mergeCell ref="BC137:BD137"/>
    <mergeCell ref="B129:C129"/>
    <mergeCell ref="D129:E129"/>
    <mergeCell ref="F129:G129"/>
    <mergeCell ref="I129:J129"/>
    <mergeCell ref="K129:L129"/>
    <mergeCell ref="M129:N129"/>
    <mergeCell ref="P131:Q131"/>
    <mergeCell ref="R131:S131"/>
    <mergeCell ref="T131:U131"/>
    <mergeCell ref="W131:X131"/>
    <mergeCell ref="Y131:Z131"/>
    <mergeCell ref="AA131:AB131"/>
    <mergeCell ref="B131:C131"/>
    <mergeCell ref="D131:E131"/>
    <mergeCell ref="F131:G131"/>
    <mergeCell ref="I131:J131"/>
    <mergeCell ref="K131:L131"/>
    <mergeCell ref="M131:N131"/>
    <mergeCell ref="BL129:BM129"/>
    <mergeCell ref="AM129:AN129"/>
    <mergeCell ref="AO129:AP129"/>
    <mergeCell ref="AQ129:AR129"/>
    <mergeCell ref="AT129:AU129"/>
    <mergeCell ref="AV129:AW129"/>
    <mergeCell ref="AX129:AY129"/>
    <mergeCell ref="P129:Q129"/>
    <mergeCell ref="R129:S129"/>
    <mergeCell ref="T129:U129"/>
    <mergeCell ref="W129:X129"/>
    <mergeCell ref="Y129:Z129"/>
    <mergeCell ref="AA129:AB129"/>
    <mergeCell ref="BA129:BB129"/>
    <mergeCell ref="BC129:BD129"/>
    <mergeCell ref="BE129:BF129"/>
    <mergeCell ref="BH129:BI129"/>
    <mergeCell ref="BJ129:BK129"/>
    <mergeCell ref="B108:C108"/>
    <mergeCell ref="D108:E108"/>
    <mergeCell ref="F108:G108"/>
    <mergeCell ref="I108:J108"/>
    <mergeCell ref="K108:L108"/>
    <mergeCell ref="M108:N108"/>
    <mergeCell ref="P107:Q107"/>
    <mergeCell ref="R107:S107"/>
    <mergeCell ref="T107:U107"/>
    <mergeCell ref="W107:X107"/>
    <mergeCell ref="Y107:Z107"/>
    <mergeCell ref="AA107:AB107"/>
    <mergeCell ref="B107:C107"/>
    <mergeCell ref="D107:E107"/>
    <mergeCell ref="F107:G107"/>
    <mergeCell ref="I107:J107"/>
    <mergeCell ref="K107:L107"/>
    <mergeCell ref="M107:N107"/>
    <mergeCell ref="P108:Q108"/>
    <mergeCell ref="R108:S108"/>
    <mergeCell ref="T108:U108"/>
    <mergeCell ref="W108:X108"/>
    <mergeCell ref="Y108:Z108"/>
    <mergeCell ref="AA108:AB108"/>
    <mergeCell ref="B106:C106"/>
    <mergeCell ref="D106:E106"/>
    <mergeCell ref="F106:G106"/>
    <mergeCell ref="I106:J106"/>
    <mergeCell ref="K106:L106"/>
    <mergeCell ref="M106:N106"/>
    <mergeCell ref="P105:Q105"/>
    <mergeCell ref="R105:S105"/>
    <mergeCell ref="T105:U105"/>
    <mergeCell ref="W105:X105"/>
    <mergeCell ref="Y105:Z105"/>
    <mergeCell ref="AA105:AB105"/>
    <mergeCell ref="B105:C105"/>
    <mergeCell ref="D105:E105"/>
    <mergeCell ref="F105:G105"/>
    <mergeCell ref="I105:J105"/>
    <mergeCell ref="K105:L105"/>
    <mergeCell ref="M105:N105"/>
    <mergeCell ref="P106:Q106"/>
    <mergeCell ref="R106:S106"/>
    <mergeCell ref="T106:U106"/>
    <mergeCell ref="W106:X106"/>
    <mergeCell ref="Y106:Z106"/>
    <mergeCell ref="AA106:AB106"/>
    <mergeCell ref="B104:C104"/>
    <mergeCell ref="D104:E104"/>
    <mergeCell ref="F104:G104"/>
    <mergeCell ref="I104:J104"/>
    <mergeCell ref="K104:L104"/>
    <mergeCell ref="M104:N104"/>
    <mergeCell ref="P103:Q103"/>
    <mergeCell ref="R103:S103"/>
    <mergeCell ref="T103:U103"/>
    <mergeCell ref="W103:X103"/>
    <mergeCell ref="Y103:Z103"/>
    <mergeCell ref="AA103:AB103"/>
    <mergeCell ref="B103:C103"/>
    <mergeCell ref="D103:E103"/>
    <mergeCell ref="F103:G103"/>
    <mergeCell ref="I103:J103"/>
    <mergeCell ref="K103:L103"/>
    <mergeCell ref="M103:N103"/>
    <mergeCell ref="P104:Q104"/>
    <mergeCell ref="R104:S104"/>
    <mergeCell ref="T104:U104"/>
    <mergeCell ref="W104:X104"/>
    <mergeCell ref="Y104:Z104"/>
    <mergeCell ref="AA104:AB104"/>
    <mergeCell ref="B102:C102"/>
    <mergeCell ref="D102:E102"/>
    <mergeCell ref="F102:G102"/>
    <mergeCell ref="I102:J102"/>
    <mergeCell ref="K102:L102"/>
    <mergeCell ref="M102:N102"/>
    <mergeCell ref="P101:Q101"/>
    <mergeCell ref="R101:S101"/>
    <mergeCell ref="T101:U101"/>
    <mergeCell ref="W101:X101"/>
    <mergeCell ref="Y101:Z101"/>
    <mergeCell ref="AA101:AB101"/>
    <mergeCell ref="B101:C101"/>
    <mergeCell ref="D101:E101"/>
    <mergeCell ref="F101:G101"/>
    <mergeCell ref="I101:J101"/>
    <mergeCell ref="K101:L101"/>
    <mergeCell ref="M101:N101"/>
    <mergeCell ref="P102:Q102"/>
    <mergeCell ref="R102:S102"/>
    <mergeCell ref="T102:U102"/>
    <mergeCell ref="W102:X102"/>
    <mergeCell ref="Y102:Z102"/>
    <mergeCell ref="AA102:AB102"/>
    <mergeCell ref="B100:C100"/>
    <mergeCell ref="D100:E100"/>
    <mergeCell ref="F100:G100"/>
    <mergeCell ref="I100:J100"/>
    <mergeCell ref="K100:L100"/>
    <mergeCell ref="M100:N100"/>
    <mergeCell ref="P99:Q99"/>
    <mergeCell ref="R99:S99"/>
    <mergeCell ref="T99:U99"/>
    <mergeCell ref="W99:X99"/>
    <mergeCell ref="Y99:Z99"/>
    <mergeCell ref="AA99:AB99"/>
    <mergeCell ref="B99:C99"/>
    <mergeCell ref="D99:E99"/>
    <mergeCell ref="F99:G99"/>
    <mergeCell ref="I99:J99"/>
    <mergeCell ref="K99:L99"/>
    <mergeCell ref="M99:N99"/>
    <mergeCell ref="P100:Q100"/>
    <mergeCell ref="R100:S100"/>
    <mergeCell ref="T100:U100"/>
    <mergeCell ref="W100:X100"/>
    <mergeCell ref="Y100:Z100"/>
    <mergeCell ref="AA100:AB100"/>
    <mergeCell ref="B98:C98"/>
    <mergeCell ref="D98:E98"/>
    <mergeCell ref="F98:G98"/>
    <mergeCell ref="I98:J98"/>
    <mergeCell ref="K98:L98"/>
    <mergeCell ref="M98:N98"/>
    <mergeCell ref="P97:Q97"/>
    <mergeCell ref="R97:S97"/>
    <mergeCell ref="T97:U97"/>
    <mergeCell ref="W97:X97"/>
    <mergeCell ref="Y97:Z97"/>
    <mergeCell ref="AA97:AB97"/>
    <mergeCell ref="B97:C97"/>
    <mergeCell ref="D97:E97"/>
    <mergeCell ref="F97:G97"/>
    <mergeCell ref="I97:J97"/>
    <mergeCell ref="K97:L97"/>
    <mergeCell ref="M97:N97"/>
    <mergeCell ref="P98:Q98"/>
    <mergeCell ref="R98:S98"/>
    <mergeCell ref="T98:U98"/>
    <mergeCell ref="W98:X98"/>
    <mergeCell ref="Y98:Z98"/>
    <mergeCell ref="AA98:AB98"/>
    <mergeCell ref="W94:X94"/>
    <mergeCell ref="Y94:Z94"/>
    <mergeCell ref="AA94:AB94"/>
    <mergeCell ref="B96:C96"/>
    <mergeCell ref="D96:E96"/>
    <mergeCell ref="F96:G96"/>
    <mergeCell ref="I96:J96"/>
    <mergeCell ref="K96:L96"/>
    <mergeCell ref="M96:N96"/>
    <mergeCell ref="P95:Q95"/>
    <mergeCell ref="R95:S95"/>
    <mergeCell ref="T95:U95"/>
    <mergeCell ref="W95:X95"/>
    <mergeCell ref="Y95:Z95"/>
    <mergeCell ref="AA95:AB95"/>
    <mergeCell ref="B95:C95"/>
    <mergeCell ref="D95:E95"/>
    <mergeCell ref="F95:G95"/>
    <mergeCell ref="I95:J95"/>
    <mergeCell ref="K95:L95"/>
    <mergeCell ref="M95:N95"/>
    <mergeCell ref="P96:Q96"/>
    <mergeCell ref="R96:S96"/>
    <mergeCell ref="T96:U96"/>
    <mergeCell ref="W96:X96"/>
    <mergeCell ref="Y96:Z96"/>
    <mergeCell ref="AA96:AB96"/>
    <mergeCell ref="B94:C94"/>
    <mergeCell ref="D94:E94"/>
    <mergeCell ref="F94:G94"/>
    <mergeCell ref="I94:J94"/>
    <mergeCell ref="BA93:BB93"/>
    <mergeCell ref="BC93:BD93"/>
    <mergeCell ref="BE93:BF93"/>
    <mergeCell ref="BH93:BI93"/>
    <mergeCell ref="BJ93:BK93"/>
    <mergeCell ref="BL93:BM93"/>
    <mergeCell ref="AM93:AN93"/>
    <mergeCell ref="AO93:AP93"/>
    <mergeCell ref="AQ93:AR93"/>
    <mergeCell ref="AT93:AU93"/>
    <mergeCell ref="AV93:AW93"/>
    <mergeCell ref="AX93:AY93"/>
    <mergeCell ref="P93:Q93"/>
    <mergeCell ref="R93:S93"/>
    <mergeCell ref="T93:U93"/>
    <mergeCell ref="W93:X93"/>
    <mergeCell ref="Y93:Z93"/>
    <mergeCell ref="AA93:AB93"/>
    <mergeCell ref="B93:C93"/>
    <mergeCell ref="D93:E93"/>
    <mergeCell ref="F93:G93"/>
    <mergeCell ref="I93:J93"/>
    <mergeCell ref="K93:L93"/>
    <mergeCell ref="M93:N93"/>
    <mergeCell ref="P94:Q94"/>
    <mergeCell ref="R94:S94"/>
    <mergeCell ref="B85:C85"/>
    <mergeCell ref="D85:E85"/>
    <mergeCell ref="F85:G85"/>
    <mergeCell ref="I85:J85"/>
    <mergeCell ref="K85:L85"/>
    <mergeCell ref="M85:N85"/>
    <mergeCell ref="P87:Q87"/>
    <mergeCell ref="R87:S87"/>
    <mergeCell ref="T87:U87"/>
    <mergeCell ref="T85:U85"/>
    <mergeCell ref="K94:L94"/>
    <mergeCell ref="M94:N94"/>
    <mergeCell ref="T94:U94"/>
    <mergeCell ref="W87:X87"/>
    <mergeCell ref="Y87:Z87"/>
    <mergeCell ref="AA87:AB87"/>
    <mergeCell ref="B87:C87"/>
    <mergeCell ref="D87:E87"/>
    <mergeCell ref="F87:G87"/>
    <mergeCell ref="I87:J87"/>
    <mergeCell ref="K87:L87"/>
    <mergeCell ref="M87:N87"/>
    <mergeCell ref="BJ64:BK64"/>
    <mergeCell ref="BL64:BM64"/>
    <mergeCell ref="AM64:AN64"/>
    <mergeCell ref="AO64:AP64"/>
    <mergeCell ref="AQ64:AR64"/>
    <mergeCell ref="AT64:AU64"/>
    <mergeCell ref="AV64:AW64"/>
    <mergeCell ref="AX64:AY64"/>
    <mergeCell ref="P64:Q64"/>
    <mergeCell ref="R64:S64"/>
    <mergeCell ref="T64:U64"/>
    <mergeCell ref="W64:X64"/>
    <mergeCell ref="Y64:Z64"/>
    <mergeCell ref="AA64:AB64"/>
    <mergeCell ref="BL85:BM85"/>
    <mergeCell ref="AM85:AN85"/>
    <mergeCell ref="AO85:AP85"/>
    <mergeCell ref="AQ85:AR85"/>
    <mergeCell ref="AT85:AU85"/>
    <mergeCell ref="AV85:AW85"/>
    <mergeCell ref="AX85:AY85"/>
    <mergeCell ref="P85:Q85"/>
    <mergeCell ref="R85:S85"/>
    <mergeCell ref="W85:X85"/>
    <mergeCell ref="Y85:Z85"/>
    <mergeCell ref="AA85:AB85"/>
    <mergeCell ref="BA85:BB85"/>
    <mergeCell ref="BC85:BD85"/>
    <mergeCell ref="BE85:BF85"/>
    <mergeCell ref="BH85:BI85"/>
    <mergeCell ref="BJ85:BK85"/>
    <mergeCell ref="AX63:AY63"/>
    <mergeCell ref="P63:Q63"/>
    <mergeCell ref="R63:S63"/>
    <mergeCell ref="T63:U63"/>
    <mergeCell ref="W63:X63"/>
    <mergeCell ref="Y63:Z63"/>
    <mergeCell ref="AA63:AB63"/>
    <mergeCell ref="B63:C63"/>
    <mergeCell ref="D63:E63"/>
    <mergeCell ref="F63:G63"/>
    <mergeCell ref="I63:J63"/>
    <mergeCell ref="K63:L63"/>
    <mergeCell ref="M63:N63"/>
    <mergeCell ref="BA64:BB64"/>
    <mergeCell ref="BC64:BD64"/>
    <mergeCell ref="BE64:BF64"/>
    <mergeCell ref="BH64:BI64"/>
    <mergeCell ref="B65:C65"/>
    <mergeCell ref="D65:E65"/>
    <mergeCell ref="F65:G65"/>
    <mergeCell ref="I65:J65"/>
    <mergeCell ref="K65:L65"/>
    <mergeCell ref="M65:N65"/>
    <mergeCell ref="P65:Q65"/>
    <mergeCell ref="BH62:BI62"/>
    <mergeCell ref="BJ62:BK62"/>
    <mergeCell ref="BL62:BM62"/>
    <mergeCell ref="AM62:AN62"/>
    <mergeCell ref="AO62:AP62"/>
    <mergeCell ref="AQ62:AR62"/>
    <mergeCell ref="AT62:AU62"/>
    <mergeCell ref="AV62:AW62"/>
    <mergeCell ref="AX62:AY62"/>
    <mergeCell ref="P62:Q62"/>
    <mergeCell ref="R62:S62"/>
    <mergeCell ref="T62:U62"/>
    <mergeCell ref="W62:X62"/>
    <mergeCell ref="Y62:Z62"/>
    <mergeCell ref="AA62:AB62"/>
    <mergeCell ref="B64:C64"/>
    <mergeCell ref="D64:E64"/>
    <mergeCell ref="F64:G64"/>
    <mergeCell ref="I64:J64"/>
    <mergeCell ref="K64:L64"/>
    <mergeCell ref="M64:N64"/>
    <mergeCell ref="BA63:BB63"/>
    <mergeCell ref="BC63:BD63"/>
    <mergeCell ref="BE63:BF63"/>
    <mergeCell ref="BH63:BI63"/>
    <mergeCell ref="BJ63:BK63"/>
    <mergeCell ref="BL63:BM63"/>
    <mergeCell ref="AM63:AN63"/>
    <mergeCell ref="AO63:AP63"/>
    <mergeCell ref="AQ63:AR63"/>
    <mergeCell ref="AT63:AU63"/>
    <mergeCell ref="AV63:AW63"/>
    <mergeCell ref="AV61:AW61"/>
    <mergeCell ref="AX61:AY61"/>
    <mergeCell ref="P61:Q61"/>
    <mergeCell ref="R61:S61"/>
    <mergeCell ref="T61:U61"/>
    <mergeCell ref="W61:X61"/>
    <mergeCell ref="Y61:Z61"/>
    <mergeCell ref="AA61:AB61"/>
    <mergeCell ref="B61:C61"/>
    <mergeCell ref="D61:E61"/>
    <mergeCell ref="F61:G61"/>
    <mergeCell ref="I61:J61"/>
    <mergeCell ref="K61:L61"/>
    <mergeCell ref="M61:N61"/>
    <mergeCell ref="BA62:BB62"/>
    <mergeCell ref="BC62:BD62"/>
    <mergeCell ref="BE62:BF62"/>
    <mergeCell ref="BE60:BF60"/>
    <mergeCell ref="BH60:BI60"/>
    <mergeCell ref="BJ60:BK60"/>
    <mergeCell ref="BL60:BM60"/>
    <mergeCell ref="AM60:AN60"/>
    <mergeCell ref="AO60:AP60"/>
    <mergeCell ref="AQ60:AR60"/>
    <mergeCell ref="AT60:AU60"/>
    <mergeCell ref="AV60:AW60"/>
    <mergeCell ref="AX60:AY60"/>
    <mergeCell ref="P60:Q60"/>
    <mergeCell ref="R60:S60"/>
    <mergeCell ref="T60:U60"/>
    <mergeCell ref="W60:X60"/>
    <mergeCell ref="Y60:Z60"/>
    <mergeCell ref="AA60:AB60"/>
    <mergeCell ref="B62:C62"/>
    <mergeCell ref="D62:E62"/>
    <mergeCell ref="F62:G62"/>
    <mergeCell ref="I62:J62"/>
    <mergeCell ref="K62:L62"/>
    <mergeCell ref="M62:N62"/>
    <mergeCell ref="BA61:BB61"/>
    <mergeCell ref="BC61:BD61"/>
    <mergeCell ref="BE61:BF61"/>
    <mergeCell ref="BH61:BI61"/>
    <mergeCell ref="BJ61:BK61"/>
    <mergeCell ref="BL61:BM61"/>
    <mergeCell ref="AM61:AN61"/>
    <mergeCell ref="AO61:AP61"/>
    <mergeCell ref="AQ61:AR61"/>
    <mergeCell ref="AT61:AU61"/>
    <mergeCell ref="B60:C60"/>
    <mergeCell ref="D60:E60"/>
    <mergeCell ref="F60:G60"/>
    <mergeCell ref="I60:J60"/>
    <mergeCell ref="K60:L60"/>
    <mergeCell ref="M60:N60"/>
    <mergeCell ref="BA59:BB59"/>
    <mergeCell ref="BC59:BD59"/>
    <mergeCell ref="BE59:BF59"/>
    <mergeCell ref="BH59:BI59"/>
    <mergeCell ref="BJ59:BK59"/>
    <mergeCell ref="BL59:BM59"/>
    <mergeCell ref="AM59:AN59"/>
    <mergeCell ref="AO59:AP59"/>
    <mergeCell ref="AQ59:AR59"/>
    <mergeCell ref="AT59:AU59"/>
    <mergeCell ref="AV59:AW59"/>
    <mergeCell ref="AX59:AY59"/>
    <mergeCell ref="P59:Q59"/>
    <mergeCell ref="R59:S59"/>
    <mergeCell ref="T59:U59"/>
    <mergeCell ref="W59:X59"/>
    <mergeCell ref="Y59:Z59"/>
    <mergeCell ref="AA59:AB59"/>
    <mergeCell ref="B59:C59"/>
    <mergeCell ref="D59:E59"/>
    <mergeCell ref="F59:G59"/>
    <mergeCell ref="I59:J59"/>
    <mergeCell ref="K59:L59"/>
    <mergeCell ref="M59:N59"/>
    <mergeCell ref="BA60:BB60"/>
    <mergeCell ref="BC60:BD60"/>
    <mergeCell ref="R57:S57"/>
    <mergeCell ref="T57:U57"/>
    <mergeCell ref="W57:X57"/>
    <mergeCell ref="Y57:Z57"/>
    <mergeCell ref="AA57:AB57"/>
    <mergeCell ref="B57:C57"/>
    <mergeCell ref="D57:E57"/>
    <mergeCell ref="F57:G57"/>
    <mergeCell ref="I57:J57"/>
    <mergeCell ref="K57:L57"/>
    <mergeCell ref="M57:N57"/>
    <mergeCell ref="BA58:BB58"/>
    <mergeCell ref="BC58:BD58"/>
    <mergeCell ref="BE58:BF58"/>
    <mergeCell ref="BH58:BI58"/>
    <mergeCell ref="BJ58:BK58"/>
    <mergeCell ref="BL58:BM58"/>
    <mergeCell ref="AM58:AN58"/>
    <mergeCell ref="AO58:AP58"/>
    <mergeCell ref="AQ58:AR58"/>
    <mergeCell ref="AT58:AU58"/>
    <mergeCell ref="AV58:AW58"/>
    <mergeCell ref="AX58:AY58"/>
    <mergeCell ref="P58:Q58"/>
    <mergeCell ref="R58:S58"/>
    <mergeCell ref="T58:U58"/>
    <mergeCell ref="W58:X58"/>
    <mergeCell ref="Y58:Z58"/>
    <mergeCell ref="AA58:AB58"/>
    <mergeCell ref="BL56:BM56"/>
    <mergeCell ref="AM56:AN56"/>
    <mergeCell ref="AO56:AP56"/>
    <mergeCell ref="AQ56:AR56"/>
    <mergeCell ref="AT56:AU56"/>
    <mergeCell ref="AV56:AW56"/>
    <mergeCell ref="AX56:AY56"/>
    <mergeCell ref="P56:Q56"/>
    <mergeCell ref="R56:S56"/>
    <mergeCell ref="T56:U56"/>
    <mergeCell ref="W56:X56"/>
    <mergeCell ref="Y56:Z56"/>
    <mergeCell ref="AA56:AB56"/>
    <mergeCell ref="B58:C58"/>
    <mergeCell ref="D58:E58"/>
    <mergeCell ref="F58:G58"/>
    <mergeCell ref="I58:J58"/>
    <mergeCell ref="K58:L58"/>
    <mergeCell ref="M58:N58"/>
    <mergeCell ref="BA57:BB57"/>
    <mergeCell ref="BC57:BD57"/>
    <mergeCell ref="BE57:BF57"/>
    <mergeCell ref="BH57:BI57"/>
    <mergeCell ref="BJ57:BK57"/>
    <mergeCell ref="BL57:BM57"/>
    <mergeCell ref="AM57:AN57"/>
    <mergeCell ref="AO57:AP57"/>
    <mergeCell ref="AQ57:AR57"/>
    <mergeCell ref="AT57:AU57"/>
    <mergeCell ref="AV57:AW57"/>
    <mergeCell ref="AX57:AY57"/>
    <mergeCell ref="P57:Q57"/>
    <mergeCell ref="P55:Q55"/>
    <mergeCell ref="R55:S55"/>
    <mergeCell ref="T55:U55"/>
    <mergeCell ref="W55:X55"/>
    <mergeCell ref="Y55:Z55"/>
    <mergeCell ref="AA55:AB55"/>
    <mergeCell ref="B55:C55"/>
    <mergeCell ref="D55:E55"/>
    <mergeCell ref="F55:G55"/>
    <mergeCell ref="I55:J55"/>
    <mergeCell ref="K55:L55"/>
    <mergeCell ref="M55:N55"/>
    <mergeCell ref="BA56:BB56"/>
    <mergeCell ref="BC56:BD56"/>
    <mergeCell ref="BE56:BF56"/>
    <mergeCell ref="BH56:BI56"/>
    <mergeCell ref="BJ56:BK56"/>
    <mergeCell ref="BJ54:BK54"/>
    <mergeCell ref="BL54:BM54"/>
    <mergeCell ref="AM54:AN54"/>
    <mergeCell ref="AO54:AP54"/>
    <mergeCell ref="AQ54:AR54"/>
    <mergeCell ref="AT54:AU54"/>
    <mergeCell ref="AV54:AW54"/>
    <mergeCell ref="AX54:AY54"/>
    <mergeCell ref="P54:Q54"/>
    <mergeCell ref="R54:S54"/>
    <mergeCell ref="T54:U54"/>
    <mergeCell ref="W54:X54"/>
    <mergeCell ref="Y54:Z54"/>
    <mergeCell ref="AA54:AB54"/>
    <mergeCell ref="B56:C56"/>
    <mergeCell ref="D56:E56"/>
    <mergeCell ref="F56:G56"/>
    <mergeCell ref="I56:J56"/>
    <mergeCell ref="K56:L56"/>
    <mergeCell ref="M56:N56"/>
    <mergeCell ref="BA55:BB55"/>
    <mergeCell ref="BC55:BD55"/>
    <mergeCell ref="BE55:BF55"/>
    <mergeCell ref="BH55:BI55"/>
    <mergeCell ref="BJ55:BK55"/>
    <mergeCell ref="BL55:BM55"/>
    <mergeCell ref="AM55:AN55"/>
    <mergeCell ref="AO55:AP55"/>
    <mergeCell ref="AQ55:AR55"/>
    <mergeCell ref="AT55:AU55"/>
    <mergeCell ref="AV55:AW55"/>
    <mergeCell ref="AX55:AY55"/>
    <mergeCell ref="AX53:AY53"/>
    <mergeCell ref="P53:Q53"/>
    <mergeCell ref="R53:S53"/>
    <mergeCell ref="T53:U53"/>
    <mergeCell ref="W53:X53"/>
    <mergeCell ref="Y53:Z53"/>
    <mergeCell ref="AA53:AB53"/>
    <mergeCell ref="B53:C53"/>
    <mergeCell ref="D53:E53"/>
    <mergeCell ref="F53:G53"/>
    <mergeCell ref="I53:J53"/>
    <mergeCell ref="K53:L53"/>
    <mergeCell ref="M53:N53"/>
    <mergeCell ref="BA54:BB54"/>
    <mergeCell ref="BC54:BD54"/>
    <mergeCell ref="BE54:BF54"/>
    <mergeCell ref="BH54:BI54"/>
    <mergeCell ref="BH52:BI52"/>
    <mergeCell ref="BJ52:BK52"/>
    <mergeCell ref="BL52:BM52"/>
    <mergeCell ref="AM52:AN52"/>
    <mergeCell ref="AO52:AP52"/>
    <mergeCell ref="AQ52:AR52"/>
    <mergeCell ref="AT52:AU52"/>
    <mergeCell ref="AV52:AW52"/>
    <mergeCell ref="AX52:AY52"/>
    <mergeCell ref="P52:Q52"/>
    <mergeCell ref="R52:S52"/>
    <mergeCell ref="T52:U52"/>
    <mergeCell ref="W52:X52"/>
    <mergeCell ref="Y52:Z52"/>
    <mergeCell ref="AA52:AB52"/>
    <mergeCell ref="B54:C54"/>
    <mergeCell ref="D54:E54"/>
    <mergeCell ref="F54:G54"/>
    <mergeCell ref="I54:J54"/>
    <mergeCell ref="K54:L54"/>
    <mergeCell ref="M54:N54"/>
    <mergeCell ref="BA53:BB53"/>
    <mergeCell ref="BC53:BD53"/>
    <mergeCell ref="BE53:BF53"/>
    <mergeCell ref="BH53:BI53"/>
    <mergeCell ref="BJ53:BK53"/>
    <mergeCell ref="BL53:BM53"/>
    <mergeCell ref="AM53:AN53"/>
    <mergeCell ref="AO53:AP53"/>
    <mergeCell ref="AQ53:AR53"/>
    <mergeCell ref="AT53:AU53"/>
    <mergeCell ref="AV53:AW53"/>
    <mergeCell ref="AV51:AW51"/>
    <mergeCell ref="AX51:AY51"/>
    <mergeCell ref="P51:Q51"/>
    <mergeCell ref="R51:S51"/>
    <mergeCell ref="T51:U51"/>
    <mergeCell ref="W51:X51"/>
    <mergeCell ref="Y51:Z51"/>
    <mergeCell ref="AA51:AB51"/>
    <mergeCell ref="B51:C51"/>
    <mergeCell ref="D51:E51"/>
    <mergeCell ref="F51:G51"/>
    <mergeCell ref="I51:J51"/>
    <mergeCell ref="K51:L51"/>
    <mergeCell ref="M51:N51"/>
    <mergeCell ref="BA52:BB52"/>
    <mergeCell ref="BC52:BD52"/>
    <mergeCell ref="BE52:BF52"/>
    <mergeCell ref="BE50:BF50"/>
    <mergeCell ref="BH50:BI50"/>
    <mergeCell ref="BJ50:BK50"/>
    <mergeCell ref="BL50:BM50"/>
    <mergeCell ref="AM50:AN50"/>
    <mergeCell ref="AO50:AP50"/>
    <mergeCell ref="AQ50:AR50"/>
    <mergeCell ref="AT50:AU50"/>
    <mergeCell ref="AV50:AW50"/>
    <mergeCell ref="AX50:AY50"/>
    <mergeCell ref="P50:Q50"/>
    <mergeCell ref="R50:S50"/>
    <mergeCell ref="T50:U50"/>
    <mergeCell ref="W50:X50"/>
    <mergeCell ref="Y50:Z50"/>
    <mergeCell ref="AA50:AB50"/>
    <mergeCell ref="B52:C52"/>
    <mergeCell ref="D52:E52"/>
    <mergeCell ref="F52:G52"/>
    <mergeCell ref="I52:J52"/>
    <mergeCell ref="K52:L52"/>
    <mergeCell ref="M52:N52"/>
    <mergeCell ref="BA51:BB51"/>
    <mergeCell ref="BC51:BD51"/>
    <mergeCell ref="BE51:BF51"/>
    <mergeCell ref="BH51:BI51"/>
    <mergeCell ref="BJ51:BK51"/>
    <mergeCell ref="BL51:BM51"/>
    <mergeCell ref="AM51:AN51"/>
    <mergeCell ref="AO51:AP51"/>
    <mergeCell ref="AQ51:AR51"/>
    <mergeCell ref="AT51:AU51"/>
    <mergeCell ref="B50:C50"/>
    <mergeCell ref="D50:E50"/>
    <mergeCell ref="F50:G50"/>
    <mergeCell ref="I50:J50"/>
    <mergeCell ref="K50:L50"/>
    <mergeCell ref="M50:N50"/>
    <mergeCell ref="BA49:BB49"/>
    <mergeCell ref="BC49:BD49"/>
    <mergeCell ref="BE49:BF49"/>
    <mergeCell ref="BH49:BI49"/>
    <mergeCell ref="BJ49:BK49"/>
    <mergeCell ref="BL49:BM49"/>
    <mergeCell ref="AM49:AN49"/>
    <mergeCell ref="AO49:AP49"/>
    <mergeCell ref="AQ49:AR49"/>
    <mergeCell ref="AT49:AU49"/>
    <mergeCell ref="AV49:AW49"/>
    <mergeCell ref="AX49:AY49"/>
    <mergeCell ref="P49:Q49"/>
    <mergeCell ref="R49:S49"/>
    <mergeCell ref="T49:U49"/>
    <mergeCell ref="W49:X49"/>
    <mergeCell ref="Y49:Z49"/>
    <mergeCell ref="AA49:AB49"/>
    <mergeCell ref="B49:C49"/>
    <mergeCell ref="D49:E49"/>
    <mergeCell ref="F49:G49"/>
    <mergeCell ref="I49:J49"/>
    <mergeCell ref="K49:L49"/>
    <mergeCell ref="M49:N49"/>
    <mergeCell ref="BA50:BB50"/>
    <mergeCell ref="BC50:BD50"/>
    <mergeCell ref="B40:C40"/>
    <mergeCell ref="D40:E40"/>
    <mergeCell ref="F40:G40"/>
    <mergeCell ref="I40:J40"/>
    <mergeCell ref="K40:L40"/>
    <mergeCell ref="M40:N40"/>
    <mergeCell ref="P42:Q42"/>
    <mergeCell ref="R42:S42"/>
    <mergeCell ref="T42:U42"/>
    <mergeCell ref="W42:X42"/>
    <mergeCell ref="Y42:Z42"/>
    <mergeCell ref="AA42:AB42"/>
    <mergeCell ref="B42:C42"/>
    <mergeCell ref="D42:E42"/>
    <mergeCell ref="F42:G42"/>
    <mergeCell ref="I42:J42"/>
    <mergeCell ref="K42:L42"/>
    <mergeCell ref="M42:N42"/>
    <mergeCell ref="BL40:BM40"/>
    <mergeCell ref="AM40:AN40"/>
    <mergeCell ref="AO40:AP40"/>
    <mergeCell ref="AQ40:AR40"/>
    <mergeCell ref="AT40:AU40"/>
    <mergeCell ref="AV40:AW40"/>
    <mergeCell ref="AX40:AY40"/>
    <mergeCell ref="P40:Q40"/>
    <mergeCell ref="R40:S40"/>
    <mergeCell ref="T40:U40"/>
    <mergeCell ref="W40:X40"/>
    <mergeCell ref="Y40:Z40"/>
    <mergeCell ref="AA40:AB40"/>
    <mergeCell ref="BA40:BB40"/>
    <mergeCell ref="BC40:BD40"/>
    <mergeCell ref="BE40:BF40"/>
    <mergeCell ref="BH40:BI40"/>
    <mergeCell ref="BJ40:BK40"/>
    <mergeCell ref="D18:E18"/>
    <mergeCell ref="F18:G18"/>
    <mergeCell ref="I18:J18"/>
    <mergeCell ref="K18:L18"/>
    <mergeCell ref="M18:N18"/>
    <mergeCell ref="BA19:BB19"/>
    <mergeCell ref="BC19:BD19"/>
    <mergeCell ref="BE19:BF19"/>
    <mergeCell ref="BH19:BI19"/>
    <mergeCell ref="BJ19:BK19"/>
    <mergeCell ref="BL19:BM19"/>
    <mergeCell ref="AT19:AU19"/>
    <mergeCell ref="AV19:AW19"/>
    <mergeCell ref="AX19:AY19"/>
    <mergeCell ref="P19:Q19"/>
    <mergeCell ref="R19:S19"/>
    <mergeCell ref="T19:U19"/>
    <mergeCell ref="W19:X19"/>
    <mergeCell ref="Y19:Z19"/>
    <mergeCell ref="AA19:AB19"/>
    <mergeCell ref="BL17:BM17"/>
    <mergeCell ref="AT17:AU17"/>
    <mergeCell ref="AV17:AW17"/>
    <mergeCell ref="AX17:AY17"/>
    <mergeCell ref="P17:Q17"/>
    <mergeCell ref="R17:S17"/>
    <mergeCell ref="T17:U17"/>
    <mergeCell ref="W17:X17"/>
    <mergeCell ref="Y17:Z17"/>
    <mergeCell ref="AA17:AB17"/>
    <mergeCell ref="B19:C19"/>
    <mergeCell ref="D19:E19"/>
    <mergeCell ref="F19:G19"/>
    <mergeCell ref="I19:J19"/>
    <mergeCell ref="K19:L19"/>
    <mergeCell ref="M19:N19"/>
    <mergeCell ref="BA18:BB18"/>
    <mergeCell ref="BC18:BD18"/>
    <mergeCell ref="BE18:BF18"/>
    <mergeCell ref="BH18:BI18"/>
    <mergeCell ref="BJ18:BK18"/>
    <mergeCell ref="BL18:BM18"/>
    <mergeCell ref="AT18:AU18"/>
    <mergeCell ref="AV18:AW18"/>
    <mergeCell ref="AX18:AY18"/>
    <mergeCell ref="P18:Q18"/>
    <mergeCell ref="R18:S18"/>
    <mergeCell ref="T18:U18"/>
    <mergeCell ref="W18:X18"/>
    <mergeCell ref="Y18:Z18"/>
    <mergeCell ref="AA18:AB18"/>
    <mergeCell ref="B18:C18"/>
    <mergeCell ref="B17:C17"/>
    <mergeCell ref="D17:E17"/>
    <mergeCell ref="F17:G17"/>
    <mergeCell ref="I17:J17"/>
    <mergeCell ref="K17:L17"/>
    <mergeCell ref="M17:N17"/>
    <mergeCell ref="BA16:BB16"/>
    <mergeCell ref="BC16:BD16"/>
    <mergeCell ref="BE16:BF16"/>
    <mergeCell ref="BH16:BI16"/>
    <mergeCell ref="BJ16:BK16"/>
    <mergeCell ref="BL16:BM16"/>
    <mergeCell ref="AT16:AU16"/>
    <mergeCell ref="AV16:AW16"/>
    <mergeCell ref="AX16:AY16"/>
    <mergeCell ref="P16:Q16"/>
    <mergeCell ref="R16:S16"/>
    <mergeCell ref="T16:U16"/>
    <mergeCell ref="W16:X16"/>
    <mergeCell ref="Y16:Z16"/>
    <mergeCell ref="AA16:AB16"/>
    <mergeCell ref="B16:C16"/>
    <mergeCell ref="D16:E16"/>
    <mergeCell ref="F16:G16"/>
    <mergeCell ref="I16:J16"/>
    <mergeCell ref="K16:L16"/>
    <mergeCell ref="M16:N16"/>
    <mergeCell ref="BA17:BB17"/>
    <mergeCell ref="BC17:BD17"/>
    <mergeCell ref="BE17:BF17"/>
    <mergeCell ref="BH17:BI17"/>
    <mergeCell ref="BJ17:BK17"/>
    <mergeCell ref="D14:E14"/>
    <mergeCell ref="F14:G14"/>
    <mergeCell ref="I14:J14"/>
    <mergeCell ref="K14:L14"/>
    <mergeCell ref="M14:N14"/>
    <mergeCell ref="BA15:BB15"/>
    <mergeCell ref="BC15:BD15"/>
    <mergeCell ref="BE15:BF15"/>
    <mergeCell ref="BH15:BI15"/>
    <mergeCell ref="BJ15:BK15"/>
    <mergeCell ref="BL15:BM15"/>
    <mergeCell ref="AT15:AU15"/>
    <mergeCell ref="AV15:AW15"/>
    <mergeCell ref="AX15:AY15"/>
    <mergeCell ref="P15:Q15"/>
    <mergeCell ref="R15:S15"/>
    <mergeCell ref="T15:U15"/>
    <mergeCell ref="W15:X15"/>
    <mergeCell ref="Y15:Z15"/>
    <mergeCell ref="AA15:AB15"/>
    <mergeCell ref="BL13:BM13"/>
    <mergeCell ref="AT13:AU13"/>
    <mergeCell ref="AV13:AW13"/>
    <mergeCell ref="AX13:AY13"/>
    <mergeCell ref="P13:Q13"/>
    <mergeCell ref="R13:S13"/>
    <mergeCell ref="T13:U13"/>
    <mergeCell ref="W13:X13"/>
    <mergeCell ref="Y13:Z13"/>
    <mergeCell ref="AA13:AB13"/>
    <mergeCell ref="B15:C15"/>
    <mergeCell ref="D15:E15"/>
    <mergeCell ref="F15:G15"/>
    <mergeCell ref="I15:J15"/>
    <mergeCell ref="K15:L15"/>
    <mergeCell ref="M15:N15"/>
    <mergeCell ref="BA14:BB14"/>
    <mergeCell ref="BC14:BD14"/>
    <mergeCell ref="BE14:BF14"/>
    <mergeCell ref="BH14:BI14"/>
    <mergeCell ref="BJ14:BK14"/>
    <mergeCell ref="BL14:BM14"/>
    <mergeCell ref="AT14:AU14"/>
    <mergeCell ref="AV14:AW14"/>
    <mergeCell ref="AX14:AY14"/>
    <mergeCell ref="P14:Q14"/>
    <mergeCell ref="R14:S14"/>
    <mergeCell ref="T14:U14"/>
    <mergeCell ref="W14:X14"/>
    <mergeCell ref="Y14:Z14"/>
    <mergeCell ref="AA14:AB14"/>
    <mergeCell ref="B14:C14"/>
    <mergeCell ref="B13:C13"/>
    <mergeCell ref="D13:E13"/>
    <mergeCell ref="F13:G13"/>
    <mergeCell ref="I13:J13"/>
    <mergeCell ref="K13:L13"/>
    <mergeCell ref="M13:N13"/>
    <mergeCell ref="BA12:BB12"/>
    <mergeCell ref="BC12:BD12"/>
    <mergeCell ref="BE12:BF12"/>
    <mergeCell ref="BH12:BI12"/>
    <mergeCell ref="BJ12:BK12"/>
    <mergeCell ref="BL12:BM12"/>
    <mergeCell ref="AT12:AU12"/>
    <mergeCell ref="AV12:AW12"/>
    <mergeCell ref="AX12:AY12"/>
    <mergeCell ref="P12:Q12"/>
    <mergeCell ref="R12:S12"/>
    <mergeCell ref="T12:U12"/>
    <mergeCell ref="W12:X12"/>
    <mergeCell ref="Y12:Z12"/>
    <mergeCell ref="AA12:AB12"/>
    <mergeCell ref="B12:C12"/>
    <mergeCell ref="D12:E12"/>
    <mergeCell ref="F12:G12"/>
    <mergeCell ref="I12:J12"/>
    <mergeCell ref="K12:L12"/>
    <mergeCell ref="M12:N12"/>
    <mergeCell ref="BA13:BB13"/>
    <mergeCell ref="BC13:BD13"/>
    <mergeCell ref="BE13:BF13"/>
    <mergeCell ref="BH13:BI13"/>
    <mergeCell ref="BJ13:BK13"/>
    <mergeCell ref="D10:E10"/>
    <mergeCell ref="F10:G10"/>
    <mergeCell ref="I10:J10"/>
    <mergeCell ref="K10:L10"/>
    <mergeCell ref="M10:N10"/>
    <mergeCell ref="BA11:BB11"/>
    <mergeCell ref="BC11:BD11"/>
    <mergeCell ref="BE11:BF11"/>
    <mergeCell ref="BH11:BI11"/>
    <mergeCell ref="BJ11:BK11"/>
    <mergeCell ref="BL11:BM11"/>
    <mergeCell ref="AT11:AU11"/>
    <mergeCell ref="AV11:AW11"/>
    <mergeCell ref="AX11:AY11"/>
    <mergeCell ref="P11:Q11"/>
    <mergeCell ref="R11:S11"/>
    <mergeCell ref="T11:U11"/>
    <mergeCell ref="W11:X11"/>
    <mergeCell ref="Y11:Z11"/>
    <mergeCell ref="AA11:AB11"/>
    <mergeCell ref="BL9:BM9"/>
    <mergeCell ref="AT9:AU9"/>
    <mergeCell ref="AV9:AW9"/>
    <mergeCell ref="AX9:AY9"/>
    <mergeCell ref="P9:Q9"/>
    <mergeCell ref="R9:S9"/>
    <mergeCell ref="T9:U9"/>
    <mergeCell ref="W9:X9"/>
    <mergeCell ref="Y9:Z9"/>
    <mergeCell ref="AA9:AB9"/>
    <mergeCell ref="B11:C11"/>
    <mergeCell ref="D11:E11"/>
    <mergeCell ref="F11:G11"/>
    <mergeCell ref="I11:J11"/>
    <mergeCell ref="K11:L11"/>
    <mergeCell ref="M11:N11"/>
    <mergeCell ref="BA10:BB10"/>
    <mergeCell ref="BC10:BD10"/>
    <mergeCell ref="BE10:BF10"/>
    <mergeCell ref="BH10:BI10"/>
    <mergeCell ref="BJ10:BK10"/>
    <mergeCell ref="BL10:BM10"/>
    <mergeCell ref="AT10:AU10"/>
    <mergeCell ref="AV10:AW10"/>
    <mergeCell ref="AX10:AY10"/>
    <mergeCell ref="P10:Q10"/>
    <mergeCell ref="R10:S10"/>
    <mergeCell ref="T10:U10"/>
    <mergeCell ref="W10:X10"/>
    <mergeCell ref="Y10:Z10"/>
    <mergeCell ref="AA10:AB10"/>
    <mergeCell ref="B10:C10"/>
    <mergeCell ref="B9:C9"/>
    <mergeCell ref="D9:E9"/>
    <mergeCell ref="F9:G9"/>
    <mergeCell ref="I9:J9"/>
    <mergeCell ref="K9:L9"/>
    <mergeCell ref="M9:N9"/>
    <mergeCell ref="BA8:BB8"/>
    <mergeCell ref="BC8:BD8"/>
    <mergeCell ref="BE8:BF8"/>
    <mergeCell ref="BH8:BI8"/>
    <mergeCell ref="BJ8:BK8"/>
    <mergeCell ref="BL8:BM8"/>
    <mergeCell ref="AT8:AU8"/>
    <mergeCell ref="AV8:AW8"/>
    <mergeCell ref="AX8:AY8"/>
    <mergeCell ref="P8:Q8"/>
    <mergeCell ref="R8:S8"/>
    <mergeCell ref="T8:U8"/>
    <mergeCell ref="W8:X8"/>
    <mergeCell ref="Y8:Z8"/>
    <mergeCell ref="AA8:AB8"/>
    <mergeCell ref="B8:C8"/>
    <mergeCell ref="D8:E8"/>
    <mergeCell ref="F8:G8"/>
    <mergeCell ref="I8:J8"/>
    <mergeCell ref="K8:L8"/>
    <mergeCell ref="M8:N8"/>
    <mergeCell ref="BA9:BB9"/>
    <mergeCell ref="BC9:BD9"/>
    <mergeCell ref="BE9:BF9"/>
    <mergeCell ref="BH9:BI9"/>
    <mergeCell ref="BJ9:BK9"/>
    <mergeCell ref="R6:S6"/>
    <mergeCell ref="T6:U6"/>
    <mergeCell ref="W6:X6"/>
    <mergeCell ref="Y6:Z6"/>
    <mergeCell ref="AA6:AB6"/>
    <mergeCell ref="B6:C6"/>
    <mergeCell ref="D6:E6"/>
    <mergeCell ref="F6:G6"/>
    <mergeCell ref="I6:J6"/>
    <mergeCell ref="K6:L6"/>
    <mergeCell ref="M6:N6"/>
    <mergeCell ref="BA7:BB7"/>
    <mergeCell ref="BC7:BD7"/>
    <mergeCell ref="BE7:BF7"/>
    <mergeCell ref="BH7:BI7"/>
    <mergeCell ref="BJ7:BK7"/>
    <mergeCell ref="BL7:BM7"/>
    <mergeCell ref="AT7:AU7"/>
    <mergeCell ref="AV7:AW7"/>
    <mergeCell ref="AX7:AY7"/>
    <mergeCell ref="P7:Q7"/>
    <mergeCell ref="R7:S7"/>
    <mergeCell ref="T7:U7"/>
    <mergeCell ref="W7:X7"/>
    <mergeCell ref="Y7:Z7"/>
    <mergeCell ref="AA7:AB7"/>
    <mergeCell ref="M4:N4"/>
    <mergeCell ref="BA5:BB5"/>
    <mergeCell ref="BC5:BD5"/>
    <mergeCell ref="BE5:BF5"/>
    <mergeCell ref="BH5:BI5"/>
    <mergeCell ref="BJ5:BK5"/>
    <mergeCell ref="BL5:BM5"/>
    <mergeCell ref="AT5:AU5"/>
    <mergeCell ref="AV5:AW5"/>
    <mergeCell ref="AX5:AY5"/>
    <mergeCell ref="P5:Q5"/>
    <mergeCell ref="R5:S5"/>
    <mergeCell ref="T5:U5"/>
    <mergeCell ref="W5:X5"/>
    <mergeCell ref="Y5:Z5"/>
    <mergeCell ref="AA5:AB5"/>
    <mergeCell ref="B7:C7"/>
    <mergeCell ref="D7:E7"/>
    <mergeCell ref="F7:G7"/>
    <mergeCell ref="I7:J7"/>
    <mergeCell ref="K7:L7"/>
    <mergeCell ref="M7:N7"/>
    <mergeCell ref="BA6:BB6"/>
    <mergeCell ref="BC6:BD6"/>
    <mergeCell ref="BE6:BF6"/>
    <mergeCell ref="BH6:BI6"/>
    <mergeCell ref="BJ6:BK6"/>
    <mergeCell ref="BL6:BM6"/>
    <mergeCell ref="AT6:AU6"/>
    <mergeCell ref="AV6:AW6"/>
    <mergeCell ref="AX6:AY6"/>
    <mergeCell ref="P6:Q6"/>
    <mergeCell ref="AM3:BM3"/>
    <mergeCell ref="AM48:BM48"/>
    <mergeCell ref="AM92:BM92"/>
    <mergeCell ref="B5:C5"/>
    <mergeCell ref="D5:E5"/>
    <mergeCell ref="F5:G5"/>
    <mergeCell ref="I5:J5"/>
    <mergeCell ref="K5:L5"/>
    <mergeCell ref="M5:N5"/>
    <mergeCell ref="BA4:BB4"/>
    <mergeCell ref="BC4:BD4"/>
    <mergeCell ref="BE4:BF4"/>
    <mergeCell ref="BH4:BI4"/>
    <mergeCell ref="BJ4:BK4"/>
    <mergeCell ref="BL4:BM4"/>
    <mergeCell ref="AM4:AN4"/>
    <mergeCell ref="AO4:AP4"/>
    <mergeCell ref="AQ4:AR4"/>
    <mergeCell ref="AT4:AU4"/>
    <mergeCell ref="AV4:AW4"/>
    <mergeCell ref="AX4:AY4"/>
    <mergeCell ref="P4:Q4"/>
    <mergeCell ref="R4:S4"/>
    <mergeCell ref="T4:U4"/>
    <mergeCell ref="W4:X4"/>
    <mergeCell ref="Y4:Z4"/>
    <mergeCell ref="AA4:AB4"/>
    <mergeCell ref="B4:C4"/>
    <mergeCell ref="D4:E4"/>
    <mergeCell ref="F4:G4"/>
    <mergeCell ref="I4:J4"/>
    <mergeCell ref="K4:L4"/>
    <mergeCell ref="R65:S65"/>
    <mergeCell ref="T65:U65"/>
    <mergeCell ref="W65:X65"/>
    <mergeCell ref="Y65:Z65"/>
    <mergeCell ref="AA65:AB65"/>
    <mergeCell ref="AM65:AN65"/>
    <mergeCell ref="AO65:AP65"/>
    <mergeCell ref="AQ65:AR65"/>
    <mergeCell ref="AT65:AU65"/>
    <mergeCell ref="AV65:AW65"/>
    <mergeCell ref="AX65:AY65"/>
    <mergeCell ref="BA65:BB65"/>
    <mergeCell ref="BC65:BD65"/>
    <mergeCell ref="BE65:BF65"/>
    <mergeCell ref="BH65:BI65"/>
    <mergeCell ref="BJ65:BK65"/>
    <mergeCell ref="BL65:BM65"/>
    <mergeCell ref="BA66:BB66"/>
    <mergeCell ref="BC66:BD66"/>
    <mergeCell ref="BE66:BF66"/>
    <mergeCell ref="BH66:BI66"/>
    <mergeCell ref="BJ66:BK66"/>
    <mergeCell ref="BL66:BM66"/>
    <mergeCell ref="B67:C67"/>
    <mergeCell ref="D67:E67"/>
    <mergeCell ref="F67:G67"/>
    <mergeCell ref="I67:J67"/>
    <mergeCell ref="K67:L67"/>
    <mergeCell ref="M67:N67"/>
    <mergeCell ref="P67:Q67"/>
    <mergeCell ref="R67:S67"/>
    <mergeCell ref="T67:U67"/>
    <mergeCell ref="W67:X67"/>
    <mergeCell ref="Y67:Z67"/>
    <mergeCell ref="AA67:AB67"/>
    <mergeCell ref="AM67:AN67"/>
    <mergeCell ref="AO67:AP67"/>
    <mergeCell ref="AQ67:AR67"/>
    <mergeCell ref="AT67:AU67"/>
    <mergeCell ref="AV67:AW67"/>
    <mergeCell ref="AX67:AY67"/>
    <mergeCell ref="BA67:BB67"/>
    <mergeCell ref="BC67:BD67"/>
    <mergeCell ref="BE67:BF67"/>
    <mergeCell ref="BH67:BI67"/>
    <mergeCell ref="BJ67:BK67"/>
    <mergeCell ref="BL67:BM67"/>
    <mergeCell ref="B66:C66"/>
    <mergeCell ref="D66:E66"/>
    <mergeCell ref="D68:E68"/>
    <mergeCell ref="F68:G68"/>
    <mergeCell ref="I68:J68"/>
    <mergeCell ref="K68:L68"/>
    <mergeCell ref="M68:N68"/>
    <mergeCell ref="P68:Q68"/>
    <mergeCell ref="R68:S68"/>
    <mergeCell ref="T68:U68"/>
    <mergeCell ref="W68:X68"/>
    <mergeCell ref="Y68:Z68"/>
    <mergeCell ref="AA68:AB68"/>
    <mergeCell ref="AM68:AN68"/>
    <mergeCell ref="AO68:AP68"/>
    <mergeCell ref="AQ68:AR68"/>
    <mergeCell ref="AT68:AU68"/>
    <mergeCell ref="AV68:AW68"/>
    <mergeCell ref="AX66:AY66"/>
    <mergeCell ref="F66:G66"/>
    <mergeCell ref="I66:J66"/>
    <mergeCell ref="K66:L66"/>
    <mergeCell ref="M66:N66"/>
    <mergeCell ref="P66:Q66"/>
    <mergeCell ref="R66:S66"/>
    <mergeCell ref="T66:U66"/>
    <mergeCell ref="W66:X66"/>
    <mergeCell ref="Y66:Z66"/>
    <mergeCell ref="AA66:AB66"/>
    <mergeCell ref="AM66:AN66"/>
    <mergeCell ref="AO66:AP66"/>
    <mergeCell ref="AQ66:AR66"/>
    <mergeCell ref="AT66:AU66"/>
    <mergeCell ref="AV66:AW66"/>
    <mergeCell ref="AX68:AY68"/>
    <mergeCell ref="BA68:BB68"/>
    <mergeCell ref="BC68:BD68"/>
    <mergeCell ref="BE68:BF68"/>
    <mergeCell ref="BH68:BI68"/>
    <mergeCell ref="BJ68:BK68"/>
    <mergeCell ref="BL68:BM68"/>
    <mergeCell ref="B69:C69"/>
    <mergeCell ref="D69:E69"/>
    <mergeCell ref="F69:G69"/>
    <mergeCell ref="I69:J69"/>
    <mergeCell ref="K69:L69"/>
    <mergeCell ref="M69:N69"/>
    <mergeCell ref="P69:Q69"/>
    <mergeCell ref="R69:S69"/>
    <mergeCell ref="T69:U69"/>
    <mergeCell ref="W69:X69"/>
    <mergeCell ref="Y69:Z69"/>
    <mergeCell ref="AA69:AB69"/>
    <mergeCell ref="AM69:AN69"/>
    <mergeCell ref="AO69:AP69"/>
    <mergeCell ref="AQ69:AR69"/>
    <mergeCell ref="AT69:AU69"/>
    <mergeCell ref="AV69:AW69"/>
    <mergeCell ref="AX69:AY69"/>
    <mergeCell ref="BA69:BB69"/>
    <mergeCell ref="BC69:BD69"/>
    <mergeCell ref="BE69:BF69"/>
    <mergeCell ref="BH69:BI69"/>
    <mergeCell ref="BJ69:BK69"/>
    <mergeCell ref="BL69:BM69"/>
    <mergeCell ref="B68:C68"/>
    <mergeCell ref="BA70:BB70"/>
    <mergeCell ref="BC70:BD70"/>
    <mergeCell ref="BE70:BF70"/>
    <mergeCell ref="BH70:BI70"/>
    <mergeCell ref="BJ70:BK70"/>
    <mergeCell ref="BL70:BM70"/>
    <mergeCell ref="B71:C71"/>
    <mergeCell ref="D71:E71"/>
    <mergeCell ref="F71:G71"/>
    <mergeCell ref="I71:J71"/>
    <mergeCell ref="K71:L71"/>
    <mergeCell ref="M71:N71"/>
    <mergeCell ref="P71:Q71"/>
    <mergeCell ref="R71:S71"/>
    <mergeCell ref="T71:U71"/>
    <mergeCell ref="W71:X71"/>
    <mergeCell ref="Y71:Z71"/>
    <mergeCell ref="AA71:AB71"/>
    <mergeCell ref="AM71:AN71"/>
    <mergeCell ref="AO71:AP71"/>
    <mergeCell ref="AQ71:AR71"/>
    <mergeCell ref="AT71:AU71"/>
    <mergeCell ref="AV71:AW71"/>
    <mergeCell ref="AX71:AY71"/>
    <mergeCell ref="BA71:BB71"/>
    <mergeCell ref="BC71:BD71"/>
    <mergeCell ref="BE71:BF71"/>
    <mergeCell ref="BH71:BI71"/>
    <mergeCell ref="BJ71:BK71"/>
    <mergeCell ref="BL71:BM71"/>
    <mergeCell ref="B70:C70"/>
    <mergeCell ref="D70:E70"/>
    <mergeCell ref="D72:E72"/>
    <mergeCell ref="F72:G72"/>
    <mergeCell ref="I72:J72"/>
    <mergeCell ref="K72:L72"/>
    <mergeCell ref="M72:N72"/>
    <mergeCell ref="P72:Q72"/>
    <mergeCell ref="R72:S72"/>
    <mergeCell ref="T72:U72"/>
    <mergeCell ref="W72:X72"/>
    <mergeCell ref="Y72:Z72"/>
    <mergeCell ref="AA72:AB72"/>
    <mergeCell ref="AM72:AN72"/>
    <mergeCell ref="AO72:AP72"/>
    <mergeCell ref="AQ72:AR72"/>
    <mergeCell ref="AT72:AU72"/>
    <mergeCell ref="AV72:AW72"/>
    <mergeCell ref="AX70:AY70"/>
    <mergeCell ref="F70:G70"/>
    <mergeCell ref="I70:J70"/>
    <mergeCell ref="K70:L70"/>
    <mergeCell ref="M70:N70"/>
    <mergeCell ref="P70:Q70"/>
    <mergeCell ref="R70:S70"/>
    <mergeCell ref="T70:U70"/>
    <mergeCell ref="W70:X70"/>
    <mergeCell ref="Y70:Z70"/>
    <mergeCell ref="AA70:AB70"/>
    <mergeCell ref="AM70:AN70"/>
    <mergeCell ref="AO70:AP70"/>
    <mergeCell ref="AQ70:AR70"/>
    <mergeCell ref="AT70:AU70"/>
    <mergeCell ref="AV70:AW70"/>
    <mergeCell ref="AX72:AY72"/>
    <mergeCell ref="BA72:BB72"/>
    <mergeCell ref="BC72:BD72"/>
    <mergeCell ref="BE72:BF72"/>
    <mergeCell ref="BH72:BI72"/>
    <mergeCell ref="BJ72:BK72"/>
    <mergeCell ref="BL72:BM72"/>
    <mergeCell ref="B73:C73"/>
    <mergeCell ref="D73:E73"/>
    <mergeCell ref="F73:G73"/>
    <mergeCell ref="I73:J73"/>
    <mergeCell ref="K73:L73"/>
    <mergeCell ref="M73:N73"/>
    <mergeCell ref="P73:Q73"/>
    <mergeCell ref="R73:S73"/>
    <mergeCell ref="T73:U73"/>
    <mergeCell ref="W73:X73"/>
    <mergeCell ref="Y73:Z73"/>
    <mergeCell ref="AA73:AB73"/>
    <mergeCell ref="AM73:AN73"/>
    <mergeCell ref="AO73:AP73"/>
    <mergeCell ref="AQ73:AR73"/>
    <mergeCell ref="AT73:AU73"/>
    <mergeCell ref="AV73:AW73"/>
    <mergeCell ref="AX73:AY73"/>
    <mergeCell ref="BA73:BB73"/>
    <mergeCell ref="BC73:BD73"/>
    <mergeCell ref="BE73:BF73"/>
    <mergeCell ref="BH73:BI73"/>
    <mergeCell ref="BJ73:BK73"/>
    <mergeCell ref="BL73:BM73"/>
    <mergeCell ref="B72:C72"/>
    <mergeCell ref="BA74:BB74"/>
    <mergeCell ref="BC74:BD74"/>
    <mergeCell ref="BE74:BF74"/>
    <mergeCell ref="BH74:BI74"/>
    <mergeCell ref="BJ74:BK74"/>
    <mergeCell ref="BL74:BM74"/>
    <mergeCell ref="B75:C75"/>
    <mergeCell ref="D75:E75"/>
    <mergeCell ref="F75:G75"/>
    <mergeCell ref="I75:J75"/>
    <mergeCell ref="K75:L75"/>
    <mergeCell ref="M75:N75"/>
    <mergeCell ref="P75:Q75"/>
    <mergeCell ref="R75:S75"/>
    <mergeCell ref="T75:U75"/>
    <mergeCell ref="W75:X75"/>
    <mergeCell ref="Y75:Z75"/>
    <mergeCell ref="AA75:AB75"/>
    <mergeCell ref="AM75:AN75"/>
    <mergeCell ref="AO75:AP75"/>
    <mergeCell ref="AQ75:AR75"/>
    <mergeCell ref="AT75:AU75"/>
    <mergeCell ref="AV75:AW75"/>
    <mergeCell ref="AX75:AY75"/>
    <mergeCell ref="BA75:BB75"/>
    <mergeCell ref="BC75:BD75"/>
    <mergeCell ref="BE75:BF75"/>
    <mergeCell ref="BH75:BI75"/>
    <mergeCell ref="BJ75:BK75"/>
    <mergeCell ref="BL75:BM75"/>
    <mergeCell ref="B74:C74"/>
    <mergeCell ref="D74:E74"/>
    <mergeCell ref="D76:E76"/>
    <mergeCell ref="F76:G76"/>
    <mergeCell ref="I76:J76"/>
    <mergeCell ref="K76:L76"/>
    <mergeCell ref="M76:N76"/>
    <mergeCell ref="P76:Q76"/>
    <mergeCell ref="R76:S76"/>
    <mergeCell ref="T76:U76"/>
    <mergeCell ref="W76:X76"/>
    <mergeCell ref="Y76:Z76"/>
    <mergeCell ref="AA76:AB76"/>
    <mergeCell ref="AM76:AN76"/>
    <mergeCell ref="AO76:AP76"/>
    <mergeCell ref="AQ76:AR76"/>
    <mergeCell ref="AT76:AU76"/>
    <mergeCell ref="AV76:AW76"/>
    <mergeCell ref="AX74:AY74"/>
    <mergeCell ref="F74:G74"/>
    <mergeCell ref="I74:J74"/>
    <mergeCell ref="K74:L74"/>
    <mergeCell ref="M74:N74"/>
    <mergeCell ref="P74:Q74"/>
    <mergeCell ref="R74:S74"/>
    <mergeCell ref="T74:U74"/>
    <mergeCell ref="W74:X74"/>
    <mergeCell ref="Y74:Z74"/>
    <mergeCell ref="AA74:AB74"/>
    <mergeCell ref="AM74:AN74"/>
    <mergeCell ref="AO74:AP74"/>
    <mergeCell ref="AQ74:AR74"/>
    <mergeCell ref="AT74:AU74"/>
    <mergeCell ref="AV74:AW74"/>
    <mergeCell ref="AX76:AY76"/>
    <mergeCell ref="BA76:BB76"/>
    <mergeCell ref="BC76:BD76"/>
    <mergeCell ref="BE76:BF76"/>
    <mergeCell ref="BH76:BI76"/>
    <mergeCell ref="BJ76:BK76"/>
    <mergeCell ref="BL76:BM76"/>
    <mergeCell ref="B77:C77"/>
    <mergeCell ref="D77:E77"/>
    <mergeCell ref="F77:G77"/>
    <mergeCell ref="I77:J77"/>
    <mergeCell ref="K77:L77"/>
    <mergeCell ref="M77:N77"/>
    <mergeCell ref="P77:Q77"/>
    <mergeCell ref="R77:S77"/>
    <mergeCell ref="T77:U77"/>
    <mergeCell ref="W77:X77"/>
    <mergeCell ref="Y77:Z77"/>
    <mergeCell ref="AA77:AB77"/>
    <mergeCell ref="AM77:AN77"/>
    <mergeCell ref="AO77:AP77"/>
    <mergeCell ref="AQ77:AR77"/>
    <mergeCell ref="AT77:AU77"/>
    <mergeCell ref="AV77:AW77"/>
    <mergeCell ref="AX77:AY77"/>
    <mergeCell ref="BA77:BB77"/>
    <mergeCell ref="BC77:BD77"/>
    <mergeCell ref="BE77:BF77"/>
    <mergeCell ref="BH77:BI77"/>
    <mergeCell ref="BJ77:BK77"/>
    <mergeCell ref="BL77:BM77"/>
    <mergeCell ref="B76:C76"/>
    <mergeCell ref="BA78:BB78"/>
    <mergeCell ref="BC78:BD78"/>
    <mergeCell ref="BE78:BF78"/>
    <mergeCell ref="BH78:BI78"/>
    <mergeCell ref="BJ78:BK78"/>
    <mergeCell ref="BL78:BM78"/>
    <mergeCell ref="B79:C79"/>
    <mergeCell ref="D79:E79"/>
    <mergeCell ref="F79:G79"/>
    <mergeCell ref="I79:J79"/>
    <mergeCell ref="K79:L79"/>
    <mergeCell ref="M79:N79"/>
    <mergeCell ref="P79:Q79"/>
    <mergeCell ref="R79:S79"/>
    <mergeCell ref="T79:U79"/>
    <mergeCell ref="W79:X79"/>
    <mergeCell ref="Y79:Z79"/>
    <mergeCell ref="AA79:AB79"/>
    <mergeCell ref="AM79:AN79"/>
    <mergeCell ref="AO79:AP79"/>
    <mergeCell ref="AQ79:AR79"/>
    <mergeCell ref="AT79:AU79"/>
    <mergeCell ref="AV79:AW79"/>
    <mergeCell ref="AX79:AY79"/>
    <mergeCell ref="BA79:BB79"/>
    <mergeCell ref="BC79:BD79"/>
    <mergeCell ref="BE79:BF79"/>
    <mergeCell ref="BH79:BI79"/>
    <mergeCell ref="BJ79:BK79"/>
    <mergeCell ref="BL79:BM79"/>
    <mergeCell ref="B78:C78"/>
    <mergeCell ref="D78:E78"/>
    <mergeCell ref="D80:E80"/>
    <mergeCell ref="F80:G80"/>
    <mergeCell ref="I80:J80"/>
    <mergeCell ref="K80:L80"/>
    <mergeCell ref="M80:N80"/>
    <mergeCell ref="P80:Q80"/>
    <mergeCell ref="R80:S80"/>
    <mergeCell ref="T80:U80"/>
    <mergeCell ref="W80:X80"/>
    <mergeCell ref="Y80:Z80"/>
    <mergeCell ref="AA80:AB80"/>
    <mergeCell ref="AM80:AN80"/>
    <mergeCell ref="AO80:AP80"/>
    <mergeCell ref="AQ80:AR80"/>
    <mergeCell ref="AT80:AU80"/>
    <mergeCell ref="AV80:AW80"/>
    <mergeCell ref="AX78:AY78"/>
    <mergeCell ref="F78:G78"/>
    <mergeCell ref="I78:J78"/>
    <mergeCell ref="K78:L78"/>
    <mergeCell ref="M78:N78"/>
    <mergeCell ref="P78:Q78"/>
    <mergeCell ref="R78:S78"/>
    <mergeCell ref="T78:U78"/>
    <mergeCell ref="W78:X78"/>
    <mergeCell ref="Y78:Z78"/>
    <mergeCell ref="AA78:AB78"/>
    <mergeCell ref="AM78:AN78"/>
    <mergeCell ref="AO78:AP78"/>
    <mergeCell ref="AQ78:AR78"/>
    <mergeCell ref="AT78:AU78"/>
    <mergeCell ref="AV78:AW78"/>
    <mergeCell ref="AX80:AY80"/>
    <mergeCell ref="BA80:BB80"/>
    <mergeCell ref="BC80:BD80"/>
    <mergeCell ref="BE80:BF80"/>
    <mergeCell ref="BH80:BI80"/>
    <mergeCell ref="BJ80:BK80"/>
    <mergeCell ref="BL80:BM80"/>
    <mergeCell ref="B81:C81"/>
    <mergeCell ref="D81:E81"/>
    <mergeCell ref="F81:G81"/>
    <mergeCell ref="I81:J81"/>
    <mergeCell ref="K81:L81"/>
    <mergeCell ref="M81:N81"/>
    <mergeCell ref="P81:Q81"/>
    <mergeCell ref="R81:S81"/>
    <mergeCell ref="T81:U81"/>
    <mergeCell ref="W81:X81"/>
    <mergeCell ref="Y81:Z81"/>
    <mergeCell ref="AA81:AB81"/>
    <mergeCell ref="AM81:AN81"/>
    <mergeCell ref="AO81:AP81"/>
    <mergeCell ref="AQ81:AR81"/>
    <mergeCell ref="AT81:AU81"/>
    <mergeCell ref="AV81:AW81"/>
    <mergeCell ref="AX81:AY81"/>
    <mergeCell ref="BA81:BB81"/>
    <mergeCell ref="BC81:BD81"/>
    <mergeCell ref="BE81:BF81"/>
    <mergeCell ref="BH81:BI81"/>
    <mergeCell ref="BJ81:BK81"/>
    <mergeCell ref="BL81:BM81"/>
    <mergeCell ref="B80:C80"/>
    <mergeCell ref="B82:C82"/>
    <mergeCell ref="D82:E82"/>
    <mergeCell ref="F82:G82"/>
    <mergeCell ref="I82:J82"/>
    <mergeCell ref="K82:L82"/>
    <mergeCell ref="M82:N82"/>
    <mergeCell ref="P82:Q82"/>
    <mergeCell ref="R82:S82"/>
    <mergeCell ref="T82:U82"/>
    <mergeCell ref="W82:X82"/>
    <mergeCell ref="Y82:Z82"/>
    <mergeCell ref="AA82:AB82"/>
    <mergeCell ref="AM82:AN82"/>
    <mergeCell ref="AO82:AP82"/>
    <mergeCell ref="AQ82:AR82"/>
    <mergeCell ref="AT82:AU82"/>
    <mergeCell ref="AV82:AW82"/>
    <mergeCell ref="AX82:AY82"/>
    <mergeCell ref="BA82:BB82"/>
    <mergeCell ref="BC82:BD82"/>
    <mergeCell ref="BE82:BF82"/>
    <mergeCell ref="BH82:BI82"/>
    <mergeCell ref="BJ82:BK82"/>
    <mergeCell ref="BL82:BM82"/>
    <mergeCell ref="B20:C20"/>
    <mergeCell ref="D20:E20"/>
    <mergeCell ref="F20:G20"/>
    <mergeCell ref="I20:J20"/>
    <mergeCell ref="K20:L20"/>
    <mergeCell ref="M20:N20"/>
    <mergeCell ref="P20:Q20"/>
    <mergeCell ref="R20:S20"/>
    <mergeCell ref="T20:U20"/>
    <mergeCell ref="W20:X20"/>
    <mergeCell ref="Y20:Z20"/>
    <mergeCell ref="AA20:AB20"/>
    <mergeCell ref="AT20:AU20"/>
    <mergeCell ref="AV20:AW20"/>
    <mergeCell ref="AX20:AY20"/>
    <mergeCell ref="BA20:BB20"/>
    <mergeCell ref="BC20:BD20"/>
    <mergeCell ref="BE20:BF20"/>
    <mergeCell ref="BH20:BI20"/>
    <mergeCell ref="BJ20:BK20"/>
    <mergeCell ref="BL20:BM20"/>
    <mergeCell ref="B21:C21"/>
    <mergeCell ref="D21:E21"/>
    <mergeCell ref="F21:G21"/>
    <mergeCell ref="I21:J21"/>
    <mergeCell ref="K21:L21"/>
    <mergeCell ref="M21:N21"/>
    <mergeCell ref="P21:Q21"/>
    <mergeCell ref="R21:S21"/>
    <mergeCell ref="T21:U21"/>
    <mergeCell ref="W21:X21"/>
    <mergeCell ref="Y21:Z21"/>
    <mergeCell ref="AA21:AB21"/>
    <mergeCell ref="AT21:AU21"/>
    <mergeCell ref="AV21:AW21"/>
    <mergeCell ref="AX21:AY21"/>
    <mergeCell ref="BA21:BB21"/>
    <mergeCell ref="BC21:BD21"/>
    <mergeCell ref="BE21:BF21"/>
    <mergeCell ref="BH21:BI21"/>
    <mergeCell ref="BJ21:BK21"/>
    <mergeCell ref="BL21:BM21"/>
    <mergeCell ref="BH23:BI23"/>
    <mergeCell ref="BJ23:BK23"/>
    <mergeCell ref="BL23:BM23"/>
    <mergeCell ref="B22:C22"/>
    <mergeCell ref="D22:E22"/>
    <mergeCell ref="F22:G22"/>
    <mergeCell ref="I22:J22"/>
    <mergeCell ref="K22:L22"/>
    <mergeCell ref="M22:N22"/>
    <mergeCell ref="P22:Q22"/>
    <mergeCell ref="R22:S22"/>
    <mergeCell ref="T22:U22"/>
    <mergeCell ref="W22:X22"/>
    <mergeCell ref="Y22:Z22"/>
    <mergeCell ref="AA22:AB22"/>
    <mergeCell ref="AT22:AU22"/>
    <mergeCell ref="AV22:AW22"/>
    <mergeCell ref="AX22:AY22"/>
    <mergeCell ref="BA22:BB22"/>
    <mergeCell ref="BC22:BD22"/>
    <mergeCell ref="R24:S24"/>
    <mergeCell ref="T24:U24"/>
    <mergeCell ref="W24:X24"/>
    <mergeCell ref="Y24:Z24"/>
    <mergeCell ref="AA24:AB24"/>
    <mergeCell ref="AT24:AU24"/>
    <mergeCell ref="AV24:AW24"/>
    <mergeCell ref="AX24:AY24"/>
    <mergeCell ref="BA24:BB24"/>
    <mergeCell ref="BC24:BD24"/>
    <mergeCell ref="BE22:BF22"/>
    <mergeCell ref="BH22:BI22"/>
    <mergeCell ref="BJ22:BK22"/>
    <mergeCell ref="BL22:BM22"/>
    <mergeCell ref="B23:C23"/>
    <mergeCell ref="D23:E23"/>
    <mergeCell ref="F23:G23"/>
    <mergeCell ref="I23:J23"/>
    <mergeCell ref="K23:L23"/>
    <mergeCell ref="M23:N23"/>
    <mergeCell ref="P23:Q23"/>
    <mergeCell ref="R23:S23"/>
    <mergeCell ref="T23:U23"/>
    <mergeCell ref="W23:X23"/>
    <mergeCell ref="Y23:Z23"/>
    <mergeCell ref="AA23:AB23"/>
    <mergeCell ref="AT23:AU23"/>
    <mergeCell ref="AV23:AW23"/>
    <mergeCell ref="AX23:AY23"/>
    <mergeCell ref="BA23:BB23"/>
    <mergeCell ref="BC23:BD23"/>
    <mergeCell ref="BE23:BF23"/>
    <mergeCell ref="BE24:BF24"/>
    <mergeCell ref="BH24:BI24"/>
    <mergeCell ref="BJ24:BK24"/>
    <mergeCell ref="BL24:BM24"/>
    <mergeCell ref="B25:C25"/>
    <mergeCell ref="D25:E25"/>
    <mergeCell ref="F25:G25"/>
    <mergeCell ref="I25:J25"/>
    <mergeCell ref="K25:L25"/>
    <mergeCell ref="M25:N25"/>
    <mergeCell ref="P25:Q25"/>
    <mergeCell ref="R25:S25"/>
    <mergeCell ref="T25:U25"/>
    <mergeCell ref="W25:X25"/>
    <mergeCell ref="Y25:Z25"/>
    <mergeCell ref="AA25:AB25"/>
    <mergeCell ref="AT25:AU25"/>
    <mergeCell ref="AV25:AW25"/>
    <mergeCell ref="AX25:AY25"/>
    <mergeCell ref="BA25:BB25"/>
    <mergeCell ref="BC25:BD25"/>
    <mergeCell ref="BE25:BF25"/>
    <mergeCell ref="BH25:BI25"/>
    <mergeCell ref="BJ25:BK25"/>
    <mergeCell ref="BL25:BM25"/>
    <mergeCell ref="B24:C24"/>
    <mergeCell ref="D24:E24"/>
    <mergeCell ref="F24:G24"/>
    <mergeCell ref="I24:J24"/>
    <mergeCell ref="K24:L24"/>
    <mergeCell ref="M24:N24"/>
    <mergeCell ref="P24:Q24"/>
    <mergeCell ref="BH27:BI27"/>
    <mergeCell ref="BJ27:BK27"/>
    <mergeCell ref="BL27:BM27"/>
    <mergeCell ref="B26:C26"/>
    <mergeCell ref="D26:E26"/>
    <mergeCell ref="F26:G26"/>
    <mergeCell ref="I26:J26"/>
    <mergeCell ref="K26:L26"/>
    <mergeCell ref="M26:N26"/>
    <mergeCell ref="P26:Q26"/>
    <mergeCell ref="R26:S26"/>
    <mergeCell ref="T26:U26"/>
    <mergeCell ref="W26:X26"/>
    <mergeCell ref="Y26:Z26"/>
    <mergeCell ref="AA26:AB26"/>
    <mergeCell ref="AT26:AU26"/>
    <mergeCell ref="AV26:AW26"/>
    <mergeCell ref="AX26:AY26"/>
    <mergeCell ref="BA26:BB26"/>
    <mergeCell ref="BC26:BD26"/>
    <mergeCell ref="R28:S28"/>
    <mergeCell ref="T28:U28"/>
    <mergeCell ref="W28:X28"/>
    <mergeCell ref="Y28:Z28"/>
    <mergeCell ref="AA28:AB28"/>
    <mergeCell ref="AT28:AU28"/>
    <mergeCell ref="AV28:AW28"/>
    <mergeCell ref="AX28:AY28"/>
    <mergeCell ref="BA28:BB28"/>
    <mergeCell ref="BC28:BD28"/>
    <mergeCell ref="BE26:BF26"/>
    <mergeCell ref="BH26:BI26"/>
    <mergeCell ref="BJ26:BK26"/>
    <mergeCell ref="BL26:BM26"/>
    <mergeCell ref="B27:C27"/>
    <mergeCell ref="D27:E27"/>
    <mergeCell ref="F27:G27"/>
    <mergeCell ref="I27:J27"/>
    <mergeCell ref="K27:L27"/>
    <mergeCell ref="M27:N27"/>
    <mergeCell ref="P27:Q27"/>
    <mergeCell ref="R27:S27"/>
    <mergeCell ref="T27:U27"/>
    <mergeCell ref="W27:X27"/>
    <mergeCell ref="Y27:Z27"/>
    <mergeCell ref="AA27:AB27"/>
    <mergeCell ref="AT27:AU27"/>
    <mergeCell ref="AV27:AW27"/>
    <mergeCell ref="AX27:AY27"/>
    <mergeCell ref="BA27:BB27"/>
    <mergeCell ref="BC27:BD27"/>
    <mergeCell ref="BE27:BF27"/>
    <mergeCell ref="BE28:BF28"/>
    <mergeCell ref="BH28:BI28"/>
    <mergeCell ref="BJ28:BK28"/>
    <mergeCell ref="BL28:BM28"/>
    <mergeCell ref="B29:C29"/>
    <mergeCell ref="D29:E29"/>
    <mergeCell ref="F29:G29"/>
    <mergeCell ref="I29:J29"/>
    <mergeCell ref="K29:L29"/>
    <mergeCell ref="M29:N29"/>
    <mergeCell ref="P29:Q29"/>
    <mergeCell ref="R29:S29"/>
    <mergeCell ref="T29:U29"/>
    <mergeCell ref="W29:X29"/>
    <mergeCell ref="Y29:Z29"/>
    <mergeCell ref="AA29:AB29"/>
    <mergeCell ref="AT29:AU29"/>
    <mergeCell ref="AV29:AW29"/>
    <mergeCell ref="AX29:AY29"/>
    <mergeCell ref="BA29:BB29"/>
    <mergeCell ref="BC29:BD29"/>
    <mergeCell ref="BE29:BF29"/>
    <mergeCell ref="BH29:BI29"/>
    <mergeCell ref="BJ29:BK29"/>
    <mergeCell ref="BL29:BM29"/>
    <mergeCell ref="B28:C28"/>
    <mergeCell ref="D28:E28"/>
    <mergeCell ref="F28:G28"/>
    <mergeCell ref="I28:J28"/>
    <mergeCell ref="K28:L28"/>
    <mergeCell ref="M28:N28"/>
    <mergeCell ref="P28:Q28"/>
    <mergeCell ref="BH31:BI31"/>
    <mergeCell ref="BJ31:BK31"/>
    <mergeCell ref="BL31:BM31"/>
    <mergeCell ref="B30:C30"/>
    <mergeCell ref="D30:E30"/>
    <mergeCell ref="F30:G30"/>
    <mergeCell ref="I30:J30"/>
    <mergeCell ref="K30:L30"/>
    <mergeCell ref="M30:N30"/>
    <mergeCell ref="P30:Q30"/>
    <mergeCell ref="R30:S30"/>
    <mergeCell ref="T30:U30"/>
    <mergeCell ref="W30:X30"/>
    <mergeCell ref="Y30:Z30"/>
    <mergeCell ref="AA30:AB30"/>
    <mergeCell ref="AT30:AU30"/>
    <mergeCell ref="AV30:AW30"/>
    <mergeCell ref="AX30:AY30"/>
    <mergeCell ref="BA30:BB30"/>
    <mergeCell ref="BC30:BD30"/>
    <mergeCell ref="R32:S32"/>
    <mergeCell ref="T32:U32"/>
    <mergeCell ref="W32:X32"/>
    <mergeCell ref="Y32:Z32"/>
    <mergeCell ref="AA32:AB32"/>
    <mergeCell ref="AT32:AU32"/>
    <mergeCell ref="AV32:AW32"/>
    <mergeCell ref="AX32:AY32"/>
    <mergeCell ref="BA32:BB32"/>
    <mergeCell ref="BC32:BD32"/>
    <mergeCell ref="BE30:BF30"/>
    <mergeCell ref="BH30:BI30"/>
    <mergeCell ref="BJ30:BK30"/>
    <mergeCell ref="BL30:BM30"/>
    <mergeCell ref="B31:C31"/>
    <mergeCell ref="D31:E31"/>
    <mergeCell ref="F31:G31"/>
    <mergeCell ref="I31:J31"/>
    <mergeCell ref="K31:L31"/>
    <mergeCell ref="M31:N31"/>
    <mergeCell ref="P31:Q31"/>
    <mergeCell ref="R31:S31"/>
    <mergeCell ref="T31:U31"/>
    <mergeCell ref="W31:X31"/>
    <mergeCell ref="Y31:Z31"/>
    <mergeCell ref="AA31:AB31"/>
    <mergeCell ref="AT31:AU31"/>
    <mergeCell ref="AV31:AW31"/>
    <mergeCell ref="AX31:AY31"/>
    <mergeCell ref="BA31:BB31"/>
    <mergeCell ref="BC31:BD31"/>
    <mergeCell ref="BE31:BF31"/>
    <mergeCell ref="BE32:BF32"/>
    <mergeCell ref="BH32:BI32"/>
    <mergeCell ref="BJ32:BK32"/>
    <mergeCell ref="BL32:BM32"/>
    <mergeCell ref="B33:C33"/>
    <mergeCell ref="D33:E33"/>
    <mergeCell ref="F33:G33"/>
    <mergeCell ref="I33:J33"/>
    <mergeCell ref="K33:L33"/>
    <mergeCell ref="M33:N33"/>
    <mergeCell ref="P33:Q33"/>
    <mergeCell ref="R33:S33"/>
    <mergeCell ref="T33:U33"/>
    <mergeCell ref="W33:X33"/>
    <mergeCell ref="Y33:Z33"/>
    <mergeCell ref="AA33:AB33"/>
    <mergeCell ref="AT33:AU33"/>
    <mergeCell ref="AV33:AW33"/>
    <mergeCell ref="AX33:AY33"/>
    <mergeCell ref="BA33:BB33"/>
    <mergeCell ref="BC33:BD33"/>
    <mergeCell ref="BE33:BF33"/>
    <mergeCell ref="BH33:BI33"/>
    <mergeCell ref="BJ33:BK33"/>
    <mergeCell ref="BL33:BM33"/>
    <mergeCell ref="B32:C32"/>
    <mergeCell ref="D32:E32"/>
    <mergeCell ref="F32:G32"/>
    <mergeCell ref="I32:J32"/>
    <mergeCell ref="K32:L32"/>
    <mergeCell ref="M32:N32"/>
    <mergeCell ref="P32:Q32"/>
    <mergeCell ref="BH35:BI35"/>
    <mergeCell ref="BJ35:BK35"/>
    <mergeCell ref="BL35:BM35"/>
    <mergeCell ref="B34:C34"/>
    <mergeCell ref="D34:E34"/>
    <mergeCell ref="F34:G34"/>
    <mergeCell ref="I34:J34"/>
    <mergeCell ref="K34:L34"/>
    <mergeCell ref="M34:N34"/>
    <mergeCell ref="P34:Q34"/>
    <mergeCell ref="R34:S34"/>
    <mergeCell ref="T34:U34"/>
    <mergeCell ref="W34:X34"/>
    <mergeCell ref="Y34:Z34"/>
    <mergeCell ref="AA34:AB34"/>
    <mergeCell ref="AT34:AU34"/>
    <mergeCell ref="AV34:AW34"/>
    <mergeCell ref="AX34:AY34"/>
    <mergeCell ref="BA34:BB34"/>
    <mergeCell ref="BC34:BD34"/>
    <mergeCell ref="R36:S36"/>
    <mergeCell ref="T36:U36"/>
    <mergeCell ref="W36:X36"/>
    <mergeCell ref="Y36:Z36"/>
    <mergeCell ref="AA36:AB36"/>
    <mergeCell ref="AT36:AU36"/>
    <mergeCell ref="AV36:AW36"/>
    <mergeCell ref="AX36:AY36"/>
    <mergeCell ref="BA36:BB36"/>
    <mergeCell ref="BC36:BD36"/>
    <mergeCell ref="BE34:BF34"/>
    <mergeCell ref="BH34:BI34"/>
    <mergeCell ref="BJ34:BK34"/>
    <mergeCell ref="BL34:BM34"/>
    <mergeCell ref="B35:C35"/>
    <mergeCell ref="D35:E35"/>
    <mergeCell ref="F35:G35"/>
    <mergeCell ref="I35:J35"/>
    <mergeCell ref="K35:L35"/>
    <mergeCell ref="M35:N35"/>
    <mergeCell ref="P35:Q35"/>
    <mergeCell ref="R35:S35"/>
    <mergeCell ref="T35:U35"/>
    <mergeCell ref="W35:X35"/>
    <mergeCell ref="Y35:Z35"/>
    <mergeCell ref="AA35:AB35"/>
    <mergeCell ref="AT35:AU35"/>
    <mergeCell ref="AV35:AW35"/>
    <mergeCell ref="AX35:AY35"/>
    <mergeCell ref="BA35:BB35"/>
    <mergeCell ref="BC35:BD35"/>
    <mergeCell ref="BE35:BF35"/>
    <mergeCell ref="BE36:BF36"/>
    <mergeCell ref="BH36:BI36"/>
    <mergeCell ref="BJ36:BK36"/>
    <mergeCell ref="BL36:BM36"/>
    <mergeCell ref="B37:C37"/>
    <mergeCell ref="D37:E37"/>
    <mergeCell ref="F37:G37"/>
    <mergeCell ref="I37:J37"/>
    <mergeCell ref="K37:L37"/>
    <mergeCell ref="M37:N37"/>
    <mergeCell ref="P37:Q37"/>
    <mergeCell ref="R37:S37"/>
    <mergeCell ref="T37:U37"/>
    <mergeCell ref="W37:X37"/>
    <mergeCell ref="Y37:Z37"/>
    <mergeCell ref="AA37:AB37"/>
    <mergeCell ref="AT37:AU37"/>
    <mergeCell ref="AV37:AW37"/>
    <mergeCell ref="AX37:AY37"/>
    <mergeCell ref="BA37:BB37"/>
    <mergeCell ref="BC37:BD37"/>
    <mergeCell ref="BE37:BF37"/>
    <mergeCell ref="BH37:BI37"/>
    <mergeCell ref="BJ37:BK37"/>
    <mergeCell ref="BL37:BM37"/>
    <mergeCell ref="B36:C36"/>
    <mergeCell ref="D36:E36"/>
    <mergeCell ref="F36:G36"/>
    <mergeCell ref="I36:J36"/>
    <mergeCell ref="K36:L36"/>
    <mergeCell ref="M36:N36"/>
    <mergeCell ref="P36:Q36"/>
    <mergeCell ref="B109:C109"/>
    <mergeCell ref="D109:E109"/>
    <mergeCell ref="F109:G109"/>
    <mergeCell ref="I109:J109"/>
    <mergeCell ref="K109:L109"/>
    <mergeCell ref="M109:N109"/>
    <mergeCell ref="P109:Q109"/>
    <mergeCell ref="R109:S109"/>
    <mergeCell ref="T109:U109"/>
    <mergeCell ref="W109:X109"/>
    <mergeCell ref="Y109:Z109"/>
    <mergeCell ref="AA109:AB109"/>
    <mergeCell ref="B110:C110"/>
    <mergeCell ref="D110:E110"/>
    <mergeCell ref="F110:G110"/>
    <mergeCell ref="I110:J110"/>
    <mergeCell ref="K110:L110"/>
    <mergeCell ref="M110:N110"/>
    <mergeCell ref="P110:Q110"/>
    <mergeCell ref="R110:S110"/>
    <mergeCell ref="T110:U110"/>
    <mergeCell ref="W110:X110"/>
    <mergeCell ref="Y110:Z110"/>
    <mergeCell ref="AA110:AB110"/>
    <mergeCell ref="B111:C111"/>
    <mergeCell ref="D111:E111"/>
    <mergeCell ref="F111:G111"/>
    <mergeCell ref="I111:J111"/>
    <mergeCell ref="K111:L111"/>
    <mergeCell ref="M111:N111"/>
    <mergeCell ref="P111:Q111"/>
    <mergeCell ref="R111:S111"/>
    <mergeCell ref="T111:U111"/>
    <mergeCell ref="W111:X111"/>
    <mergeCell ref="Y111:Z111"/>
    <mergeCell ref="AA111:AB111"/>
    <mergeCell ref="B112:C112"/>
    <mergeCell ref="D112:E112"/>
    <mergeCell ref="F112:G112"/>
    <mergeCell ref="I112:J112"/>
    <mergeCell ref="K112:L112"/>
    <mergeCell ref="M112:N112"/>
    <mergeCell ref="P112:Q112"/>
    <mergeCell ref="R112:S112"/>
    <mergeCell ref="T112:U112"/>
    <mergeCell ref="W112:X112"/>
    <mergeCell ref="Y112:Z112"/>
    <mergeCell ref="AA112:AB112"/>
    <mergeCell ref="B113:C113"/>
    <mergeCell ref="D113:E113"/>
    <mergeCell ref="F113:G113"/>
    <mergeCell ref="I113:J113"/>
    <mergeCell ref="K113:L113"/>
    <mergeCell ref="M113:N113"/>
    <mergeCell ref="P113:Q113"/>
    <mergeCell ref="R113:S113"/>
    <mergeCell ref="T113:U113"/>
    <mergeCell ref="W113:X113"/>
    <mergeCell ref="Y113:Z113"/>
    <mergeCell ref="AA113:AB113"/>
    <mergeCell ref="B114:C114"/>
    <mergeCell ref="D114:E114"/>
    <mergeCell ref="F114:G114"/>
    <mergeCell ref="I114:J114"/>
    <mergeCell ref="K114:L114"/>
    <mergeCell ref="M114:N114"/>
    <mergeCell ref="P114:Q114"/>
    <mergeCell ref="R114:S114"/>
    <mergeCell ref="T114:U114"/>
    <mergeCell ref="W114:X114"/>
    <mergeCell ref="Y114:Z114"/>
    <mergeCell ref="AA114:AB114"/>
    <mergeCell ref="B115:C115"/>
    <mergeCell ref="D115:E115"/>
    <mergeCell ref="F115:G115"/>
    <mergeCell ref="I115:J115"/>
    <mergeCell ref="K115:L115"/>
    <mergeCell ref="M115:N115"/>
    <mergeCell ref="P115:Q115"/>
    <mergeCell ref="R115:S115"/>
    <mergeCell ref="T115:U115"/>
    <mergeCell ref="W115:X115"/>
    <mergeCell ref="Y115:Z115"/>
    <mergeCell ref="AA115:AB115"/>
    <mergeCell ref="B116:C116"/>
    <mergeCell ref="D116:E116"/>
    <mergeCell ref="F116:G116"/>
    <mergeCell ref="I116:J116"/>
    <mergeCell ref="K116:L116"/>
    <mergeCell ref="M116:N116"/>
    <mergeCell ref="P116:Q116"/>
    <mergeCell ref="R116:S116"/>
    <mergeCell ref="T116:U116"/>
    <mergeCell ref="W116:X116"/>
    <mergeCell ref="Y116:Z116"/>
    <mergeCell ref="AA116:AB116"/>
    <mergeCell ref="B117:C117"/>
    <mergeCell ref="D117:E117"/>
    <mergeCell ref="F117:G117"/>
    <mergeCell ref="I117:J117"/>
    <mergeCell ref="K117:L117"/>
    <mergeCell ref="M117:N117"/>
    <mergeCell ref="P117:Q117"/>
    <mergeCell ref="R117:S117"/>
    <mergeCell ref="T117:U117"/>
    <mergeCell ref="W117:X117"/>
    <mergeCell ref="Y117:Z117"/>
    <mergeCell ref="AA117:AB117"/>
    <mergeCell ref="B118:C118"/>
    <mergeCell ref="D118:E118"/>
    <mergeCell ref="F118:G118"/>
    <mergeCell ref="I118:J118"/>
    <mergeCell ref="K118:L118"/>
    <mergeCell ref="M118:N118"/>
    <mergeCell ref="P118:Q118"/>
    <mergeCell ref="R118:S118"/>
    <mergeCell ref="T118:U118"/>
    <mergeCell ref="W118:X118"/>
    <mergeCell ref="Y118:Z118"/>
    <mergeCell ref="AA118:AB118"/>
    <mergeCell ref="B119:C119"/>
    <mergeCell ref="D119:E119"/>
    <mergeCell ref="F119:G119"/>
    <mergeCell ref="I119:J119"/>
    <mergeCell ref="K119:L119"/>
    <mergeCell ref="M119:N119"/>
    <mergeCell ref="P119:Q119"/>
    <mergeCell ref="R119:S119"/>
    <mergeCell ref="T119:U119"/>
    <mergeCell ref="W119:X119"/>
    <mergeCell ref="Y119:Z119"/>
    <mergeCell ref="AA119:AB119"/>
    <mergeCell ref="B120:C120"/>
    <mergeCell ref="D120:E120"/>
    <mergeCell ref="F120:G120"/>
    <mergeCell ref="I120:J120"/>
    <mergeCell ref="K120:L120"/>
    <mergeCell ref="M120:N120"/>
    <mergeCell ref="P120:Q120"/>
    <mergeCell ref="R120:S120"/>
    <mergeCell ref="T120:U120"/>
    <mergeCell ref="W120:X120"/>
    <mergeCell ref="Y120:Z120"/>
    <mergeCell ref="AA120:AB120"/>
    <mergeCell ref="B121:C121"/>
    <mergeCell ref="D121:E121"/>
    <mergeCell ref="F121:G121"/>
    <mergeCell ref="I121:J121"/>
    <mergeCell ref="K121:L121"/>
    <mergeCell ref="M121:N121"/>
    <mergeCell ref="P121:Q121"/>
    <mergeCell ref="R121:S121"/>
    <mergeCell ref="T121:U121"/>
    <mergeCell ref="W121:X121"/>
    <mergeCell ref="Y121:Z121"/>
    <mergeCell ref="AA121:AB121"/>
    <mergeCell ref="B122:C122"/>
    <mergeCell ref="D122:E122"/>
    <mergeCell ref="F122:G122"/>
    <mergeCell ref="I122:J122"/>
    <mergeCell ref="K122:L122"/>
    <mergeCell ref="M122:N122"/>
    <mergeCell ref="P122:Q122"/>
    <mergeCell ref="R122:S122"/>
    <mergeCell ref="T122:U122"/>
    <mergeCell ref="W122:X122"/>
    <mergeCell ref="Y122:Z122"/>
    <mergeCell ref="AA122:AB122"/>
    <mergeCell ref="K126:L126"/>
    <mergeCell ref="M126:N126"/>
    <mergeCell ref="P126:Q126"/>
    <mergeCell ref="R126:S126"/>
    <mergeCell ref="T126:U126"/>
    <mergeCell ref="W126:X126"/>
    <mergeCell ref="Y126:Z126"/>
    <mergeCell ref="AA126:AB126"/>
    <mergeCell ref="B123:C123"/>
    <mergeCell ref="D123:E123"/>
    <mergeCell ref="F123:G123"/>
    <mergeCell ref="I123:J123"/>
    <mergeCell ref="K123:L123"/>
    <mergeCell ref="M123:N123"/>
    <mergeCell ref="P123:Q123"/>
    <mergeCell ref="R123:S123"/>
    <mergeCell ref="T123:U123"/>
    <mergeCell ref="W123:X123"/>
    <mergeCell ref="Y123:Z123"/>
    <mergeCell ref="AA123:AB123"/>
    <mergeCell ref="B124:C124"/>
    <mergeCell ref="D124:E124"/>
    <mergeCell ref="F124:G124"/>
    <mergeCell ref="I124:J124"/>
    <mergeCell ref="K124:L124"/>
    <mergeCell ref="M124:N124"/>
    <mergeCell ref="P124:Q124"/>
    <mergeCell ref="R124:S124"/>
    <mergeCell ref="T124:U124"/>
    <mergeCell ref="W124:X124"/>
    <mergeCell ref="Y124:Z124"/>
    <mergeCell ref="AA124:AB124"/>
    <mergeCell ref="D152:E152"/>
    <mergeCell ref="F152:G152"/>
    <mergeCell ref="I152:J152"/>
    <mergeCell ref="K152:L152"/>
    <mergeCell ref="M152:N152"/>
    <mergeCell ref="P152:Q152"/>
    <mergeCell ref="R152:S152"/>
    <mergeCell ref="T152:U152"/>
    <mergeCell ref="W152:X152"/>
    <mergeCell ref="Y152:Z152"/>
    <mergeCell ref="AA152:AB152"/>
    <mergeCell ref="AM152:AN152"/>
    <mergeCell ref="AO152:AP152"/>
    <mergeCell ref="AQ152:AR152"/>
    <mergeCell ref="AT152:AU152"/>
    <mergeCell ref="AV152:AW152"/>
    <mergeCell ref="B125:C125"/>
    <mergeCell ref="D125:E125"/>
    <mergeCell ref="F125:G125"/>
    <mergeCell ref="I125:J125"/>
    <mergeCell ref="K125:L125"/>
    <mergeCell ref="M125:N125"/>
    <mergeCell ref="P125:Q125"/>
    <mergeCell ref="R125:S125"/>
    <mergeCell ref="T125:U125"/>
    <mergeCell ref="W125:X125"/>
    <mergeCell ref="Y125:Z125"/>
    <mergeCell ref="AA125:AB125"/>
    <mergeCell ref="B126:C126"/>
    <mergeCell ref="D126:E126"/>
    <mergeCell ref="F126:G126"/>
    <mergeCell ref="I126:J126"/>
    <mergeCell ref="AX152:AY152"/>
    <mergeCell ref="BA152:BB152"/>
    <mergeCell ref="BC152:BD152"/>
    <mergeCell ref="BE152:BF152"/>
    <mergeCell ref="BH152:BI152"/>
    <mergeCell ref="BJ152:BK152"/>
    <mergeCell ref="BL152:BM152"/>
    <mergeCell ref="B153:C153"/>
    <mergeCell ref="D153:E153"/>
    <mergeCell ref="F153:G153"/>
    <mergeCell ref="I153:J153"/>
    <mergeCell ref="K153:L153"/>
    <mergeCell ref="M153:N153"/>
    <mergeCell ref="P153:Q153"/>
    <mergeCell ref="R153:S153"/>
    <mergeCell ref="T153:U153"/>
    <mergeCell ref="W153:X153"/>
    <mergeCell ref="Y153:Z153"/>
    <mergeCell ref="AA153:AB153"/>
    <mergeCell ref="AM153:AN153"/>
    <mergeCell ref="AO153:AP153"/>
    <mergeCell ref="AQ153:AR153"/>
    <mergeCell ref="AT153:AU153"/>
    <mergeCell ref="AV153:AW153"/>
    <mergeCell ref="AX153:AY153"/>
    <mergeCell ref="BA153:BB153"/>
    <mergeCell ref="BC153:BD153"/>
    <mergeCell ref="BE153:BF153"/>
    <mergeCell ref="BH153:BI153"/>
    <mergeCell ref="BJ153:BK153"/>
    <mergeCell ref="BL153:BM153"/>
    <mergeCell ref="B152:C152"/>
    <mergeCell ref="BA154:BB154"/>
    <mergeCell ref="BC154:BD154"/>
    <mergeCell ref="BE154:BF154"/>
    <mergeCell ref="BH154:BI154"/>
    <mergeCell ref="BJ154:BK154"/>
    <mergeCell ref="BL154:BM154"/>
    <mergeCell ref="B155:C155"/>
    <mergeCell ref="D155:E155"/>
    <mergeCell ref="F155:G155"/>
    <mergeCell ref="I155:J155"/>
    <mergeCell ref="K155:L155"/>
    <mergeCell ref="M155:N155"/>
    <mergeCell ref="P155:Q155"/>
    <mergeCell ref="R155:S155"/>
    <mergeCell ref="T155:U155"/>
    <mergeCell ref="W155:X155"/>
    <mergeCell ref="Y155:Z155"/>
    <mergeCell ref="AA155:AB155"/>
    <mergeCell ref="AM155:AN155"/>
    <mergeCell ref="AO155:AP155"/>
    <mergeCell ref="AQ155:AR155"/>
    <mergeCell ref="AT155:AU155"/>
    <mergeCell ref="AV155:AW155"/>
    <mergeCell ref="AX155:AY155"/>
    <mergeCell ref="BA155:BB155"/>
    <mergeCell ref="BC155:BD155"/>
    <mergeCell ref="BE155:BF155"/>
    <mergeCell ref="BH155:BI155"/>
    <mergeCell ref="BJ155:BK155"/>
    <mergeCell ref="BL155:BM155"/>
    <mergeCell ref="B154:C154"/>
    <mergeCell ref="D154:E154"/>
    <mergeCell ref="D156:E156"/>
    <mergeCell ref="F156:G156"/>
    <mergeCell ref="I156:J156"/>
    <mergeCell ref="K156:L156"/>
    <mergeCell ref="M156:N156"/>
    <mergeCell ref="P156:Q156"/>
    <mergeCell ref="R156:S156"/>
    <mergeCell ref="T156:U156"/>
    <mergeCell ref="W156:X156"/>
    <mergeCell ref="Y156:Z156"/>
    <mergeCell ref="AA156:AB156"/>
    <mergeCell ref="AM156:AN156"/>
    <mergeCell ref="AO156:AP156"/>
    <mergeCell ref="AQ156:AR156"/>
    <mergeCell ref="AT156:AU156"/>
    <mergeCell ref="AV156:AW156"/>
    <mergeCell ref="AX154:AY154"/>
    <mergeCell ref="F154:G154"/>
    <mergeCell ref="I154:J154"/>
    <mergeCell ref="K154:L154"/>
    <mergeCell ref="M154:N154"/>
    <mergeCell ref="P154:Q154"/>
    <mergeCell ref="R154:S154"/>
    <mergeCell ref="T154:U154"/>
    <mergeCell ref="W154:X154"/>
    <mergeCell ref="Y154:Z154"/>
    <mergeCell ref="AA154:AB154"/>
    <mergeCell ref="AM154:AN154"/>
    <mergeCell ref="AO154:AP154"/>
    <mergeCell ref="AQ154:AR154"/>
    <mergeCell ref="AT154:AU154"/>
    <mergeCell ref="AV154:AW154"/>
    <mergeCell ref="AX156:AY156"/>
    <mergeCell ref="BA156:BB156"/>
    <mergeCell ref="BC156:BD156"/>
    <mergeCell ref="BE156:BF156"/>
    <mergeCell ref="BH156:BI156"/>
    <mergeCell ref="BJ156:BK156"/>
    <mergeCell ref="BL156:BM156"/>
    <mergeCell ref="B157:C157"/>
    <mergeCell ref="D157:E157"/>
    <mergeCell ref="F157:G157"/>
    <mergeCell ref="I157:J157"/>
    <mergeCell ref="K157:L157"/>
    <mergeCell ref="M157:N157"/>
    <mergeCell ref="P157:Q157"/>
    <mergeCell ref="R157:S157"/>
    <mergeCell ref="T157:U157"/>
    <mergeCell ref="W157:X157"/>
    <mergeCell ref="Y157:Z157"/>
    <mergeCell ref="AA157:AB157"/>
    <mergeCell ref="AM157:AN157"/>
    <mergeCell ref="AO157:AP157"/>
    <mergeCell ref="AQ157:AR157"/>
    <mergeCell ref="AT157:AU157"/>
    <mergeCell ref="AV157:AW157"/>
    <mergeCell ref="AX157:AY157"/>
    <mergeCell ref="BA157:BB157"/>
    <mergeCell ref="BC157:BD157"/>
    <mergeCell ref="BE157:BF157"/>
    <mergeCell ref="BH157:BI157"/>
    <mergeCell ref="BJ157:BK157"/>
    <mergeCell ref="BL157:BM157"/>
    <mergeCell ref="B156:C156"/>
    <mergeCell ref="BA158:BB158"/>
    <mergeCell ref="BC158:BD158"/>
    <mergeCell ref="BE158:BF158"/>
    <mergeCell ref="BH158:BI158"/>
    <mergeCell ref="BJ158:BK158"/>
    <mergeCell ref="BL158:BM158"/>
    <mergeCell ref="B159:C159"/>
    <mergeCell ref="D159:E159"/>
    <mergeCell ref="F159:G159"/>
    <mergeCell ref="I159:J159"/>
    <mergeCell ref="K159:L159"/>
    <mergeCell ref="M159:N159"/>
    <mergeCell ref="P159:Q159"/>
    <mergeCell ref="R159:S159"/>
    <mergeCell ref="T159:U159"/>
    <mergeCell ref="W159:X159"/>
    <mergeCell ref="Y159:Z159"/>
    <mergeCell ref="AA159:AB159"/>
    <mergeCell ref="AM159:AN159"/>
    <mergeCell ref="AO159:AP159"/>
    <mergeCell ref="AQ159:AR159"/>
    <mergeCell ref="AT159:AU159"/>
    <mergeCell ref="AV159:AW159"/>
    <mergeCell ref="AX159:AY159"/>
    <mergeCell ref="BA159:BB159"/>
    <mergeCell ref="BC159:BD159"/>
    <mergeCell ref="BE159:BF159"/>
    <mergeCell ref="BH159:BI159"/>
    <mergeCell ref="BJ159:BK159"/>
    <mergeCell ref="BL159:BM159"/>
    <mergeCell ref="B158:C158"/>
    <mergeCell ref="D158:E158"/>
    <mergeCell ref="D160:E160"/>
    <mergeCell ref="F160:G160"/>
    <mergeCell ref="I160:J160"/>
    <mergeCell ref="K160:L160"/>
    <mergeCell ref="M160:N160"/>
    <mergeCell ref="P160:Q160"/>
    <mergeCell ref="R160:S160"/>
    <mergeCell ref="T160:U160"/>
    <mergeCell ref="W160:X160"/>
    <mergeCell ref="Y160:Z160"/>
    <mergeCell ref="AA160:AB160"/>
    <mergeCell ref="AM160:AN160"/>
    <mergeCell ref="AO160:AP160"/>
    <mergeCell ref="AQ160:AR160"/>
    <mergeCell ref="AT160:AU160"/>
    <mergeCell ref="AV160:AW160"/>
    <mergeCell ref="AX158:AY158"/>
    <mergeCell ref="F158:G158"/>
    <mergeCell ref="I158:J158"/>
    <mergeCell ref="K158:L158"/>
    <mergeCell ref="M158:N158"/>
    <mergeCell ref="P158:Q158"/>
    <mergeCell ref="R158:S158"/>
    <mergeCell ref="T158:U158"/>
    <mergeCell ref="W158:X158"/>
    <mergeCell ref="Y158:Z158"/>
    <mergeCell ref="AA158:AB158"/>
    <mergeCell ref="AM158:AN158"/>
    <mergeCell ref="AO158:AP158"/>
    <mergeCell ref="AQ158:AR158"/>
    <mergeCell ref="AT158:AU158"/>
    <mergeCell ref="AV158:AW158"/>
    <mergeCell ref="AX160:AY160"/>
    <mergeCell ref="BA160:BB160"/>
    <mergeCell ref="BC160:BD160"/>
    <mergeCell ref="BE160:BF160"/>
    <mergeCell ref="BH160:BI160"/>
    <mergeCell ref="BJ160:BK160"/>
    <mergeCell ref="BL160:BM160"/>
    <mergeCell ref="B161:C161"/>
    <mergeCell ref="D161:E161"/>
    <mergeCell ref="F161:G161"/>
    <mergeCell ref="I161:J161"/>
    <mergeCell ref="K161:L161"/>
    <mergeCell ref="M161:N161"/>
    <mergeCell ref="P161:Q161"/>
    <mergeCell ref="R161:S161"/>
    <mergeCell ref="T161:U161"/>
    <mergeCell ref="W161:X161"/>
    <mergeCell ref="Y161:Z161"/>
    <mergeCell ref="AA161:AB161"/>
    <mergeCell ref="AM161:AN161"/>
    <mergeCell ref="AO161:AP161"/>
    <mergeCell ref="AQ161:AR161"/>
    <mergeCell ref="AT161:AU161"/>
    <mergeCell ref="AV161:AW161"/>
    <mergeCell ref="AX161:AY161"/>
    <mergeCell ref="BA161:BB161"/>
    <mergeCell ref="BC161:BD161"/>
    <mergeCell ref="BE161:BF161"/>
    <mergeCell ref="BH161:BI161"/>
    <mergeCell ref="BJ161:BK161"/>
    <mergeCell ref="BL161:BM161"/>
    <mergeCell ref="B160:C160"/>
    <mergeCell ref="BA162:BB162"/>
    <mergeCell ref="BC162:BD162"/>
    <mergeCell ref="BE162:BF162"/>
    <mergeCell ref="BH162:BI162"/>
    <mergeCell ref="BJ162:BK162"/>
    <mergeCell ref="BL162:BM162"/>
    <mergeCell ref="B163:C163"/>
    <mergeCell ref="D163:E163"/>
    <mergeCell ref="F163:G163"/>
    <mergeCell ref="I163:J163"/>
    <mergeCell ref="K163:L163"/>
    <mergeCell ref="M163:N163"/>
    <mergeCell ref="P163:Q163"/>
    <mergeCell ref="R163:S163"/>
    <mergeCell ref="T163:U163"/>
    <mergeCell ref="W163:X163"/>
    <mergeCell ref="Y163:Z163"/>
    <mergeCell ref="AA163:AB163"/>
    <mergeCell ref="AM163:AN163"/>
    <mergeCell ref="AO163:AP163"/>
    <mergeCell ref="AQ163:AR163"/>
    <mergeCell ref="AT163:AU163"/>
    <mergeCell ref="AV163:AW163"/>
    <mergeCell ref="AX163:AY163"/>
    <mergeCell ref="BA163:BB163"/>
    <mergeCell ref="BC163:BD163"/>
    <mergeCell ref="BE163:BF163"/>
    <mergeCell ref="BH163:BI163"/>
    <mergeCell ref="BJ163:BK163"/>
    <mergeCell ref="BL163:BM163"/>
    <mergeCell ref="B162:C162"/>
    <mergeCell ref="D162:E162"/>
    <mergeCell ref="D164:E164"/>
    <mergeCell ref="F164:G164"/>
    <mergeCell ref="I164:J164"/>
    <mergeCell ref="K164:L164"/>
    <mergeCell ref="M164:N164"/>
    <mergeCell ref="P164:Q164"/>
    <mergeCell ref="R164:S164"/>
    <mergeCell ref="T164:U164"/>
    <mergeCell ref="W164:X164"/>
    <mergeCell ref="Y164:Z164"/>
    <mergeCell ref="AA164:AB164"/>
    <mergeCell ref="AM164:AN164"/>
    <mergeCell ref="AO164:AP164"/>
    <mergeCell ref="AQ164:AR164"/>
    <mergeCell ref="AT164:AU164"/>
    <mergeCell ref="AV164:AW164"/>
    <mergeCell ref="AX162:AY162"/>
    <mergeCell ref="F162:G162"/>
    <mergeCell ref="I162:J162"/>
    <mergeCell ref="K162:L162"/>
    <mergeCell ref="M162:N162"/>
    <mergeCell ref="P162:Q162"/>
    <mergeCell ref="R162:S162"/>
    <mergeCell ref="T162:U162"/>
    <mergeCell ref="W162:X162"/>
    <mergeCell ref="Y162:Z162"/>
    <mergeCell ref="AA162:AB162"/>
    <mergeCell ref="AM162:AN162"/>
    <mergeCell ref="AO162:AP162"/>
    <mergeCell ref="AQ162:AR162"/>
    <mergeCell ref="AT162:AU162"/>
    <mergeCell ref="AV162:AW162"/>
    <mergeCell ref="AX164:AY164"/>
    <mergeCell ref="BA164:BB164"/>
    <mergeCell ref="BC164:BD164"/>
    <mergeCell ref="BE164:BF164"/>
    <mergeCell ref="BH164:BI164"/>
    <mergeCell ref="BJ164:BK164"/>
    <mergeCell ref="BL164:BM164"/>
    <mergeCell ref="B165:C165"/>
    <mergeCell ref="D165:E165"/>
    <mergeCell ref="F165:G165"/>
    <mergeCell ref="I165:J165"/>
    <mergeCell ref="K165:L165"/>
    <mergeCell ref="M165:N165"/>
    <mergeCell ref="P165:Q165"/>
    <mergeCell ref="R165:S165"/>
    <mergeCell ref="T165:U165"/>
    <mergeCell ref="W165:X165"/>
    <mergeCell ref="Y165:Z165"/>
    <mergeCell ref="AA165:AB165"/>
    <mergeCell ref="AM165:AN165"/>
    <mergeCell ref="AO165:AP165"/>
    <mergeCell ref="AQ165:AR165"/>
    <mergeCell ref="AT165:AU165"/>
    <mergeCell ref="AV165:AW165"/>
    <mergeCell ref="AX165:AY165"/>
    <mergeCell ref="BA165:BB165"/>
    <mergeCell ref="BC165:BD165"/>
    <mergeCell ref="BE165:BF165"/>
    <mergeCell ref="BH165:BI165"/>
    <mergeCell ref="BJ165:BK165"/>
    <mergeCell ref="BL165:BM165"/>
    <mergeCell ref="B164:C164"/>
    <mergeCell ref="BA166:BB166"/>
    <mergeCell ref="BC166:BD166"/>
    <mergeCell ref="BE166:BF166"/>
    <mergeCell ref="BH166:BI166"/>
    <mergeCell ref="BJ166:BK166"/>
    <mergeCell ref="BL166:BM166"/>
    <mergeCell ref="B167:C167"/>
    <mergeCell ref="D167:E167"/>
    <mergeCell ref="F167:G167"/>
    <mergeCell ref="I167:J167"/>
    <mergeCell ref="K167:L167"/>
    <mergeCell ref="M167:N167"/>
    <mergeCell ref="P167:Q167"/>
    <mergeCell ref="R167:S167"/>
    <mergeCell ref="T167:U167"/>
    <mergeCell ref="W167:X167"/>
    <mergeCell ref="Y167:Z167"/>
    <mergeCell ref="AA167:AB167"/>
    <mergeCell ref="AM167:AN167"/>
    <mergeCell ref="AO167:AP167"/>
    <mergeCell ref="AQ167:AR167"/>
    <mergeCell ref="AT167:AU167"/>
    <mergeCell ref="AV167:AW167"/>
    <mergeCell ref="AX167:AY167"/>
    <mergeCell ref="BA167:BB167"/>
    <mergeCell ref="BC167:BD167"/>
    <mergeCell ref="BE167:BF167"/>
    <mergeCell ref="BH167:BI167"/>
    <mergeCell ref="BJ167:BK167"/>
    <mergeCell ref="BL167:BM167"/>
    <mergeCell ref="B166:C166"/>
    <mergeCell ref="D166:E166"/>
    <mergeCell ref="D168:E168"/>
    <mergeCell ref="F168:G168"/>
    <mergeCell ref="I168:J168"/>
    <mergeCell ref="K168:L168"/>
    <mergeCell ref="M168:N168"/>
    <mergeCell ref="P168:Q168"/>
    <mergeCell ref="R168:S168"/>
    <mergeCell ref="T168:U168"/>
    <mergeCell ref="W168:X168"/>
    <mergeCell ref="Y168:Z168"/>
    <mergeCell ref="AA168:AB168"/>
    <mergeCell ref="AM168:AN168"/>
    <mergeCell ref="AO168:AP168"/>
    <mergeCell ref="AQ168:AR168"/>
    <mergeCell ref="AT168:AU168"/>
    <mergeCell ref="AV168:AW168"/>
    <mergeCell ref="AX166:AY166"/>
    <mergeCell ref="F166:G166"/>
    <mergeCell ref="I166:J166"/>
    <mergeCell ref="K166:L166"/>
    <mergeCell ref="M166:N166"/>
    <mergeCell ref="P166:Q166"/>
    <mergeCell ref="R166:S166"/>
    <mergeCell ref="T166:U166"/>
    <mergeCell ref="W166:X166"/>
    <mergeCell ref="Y166:Z166"/>
    <mergeCell ref="AA166:AB166"/>
    <mergeCell ref="AM166:AN166"/>
    <mergeCell ref="AO166:AP166"/>
    <mergeCell ref="AQ166:AR166"/>
    <mergeCell ref="AT166:AU166"/>
    <mergeCell ref="AV166:AW166"/>
    <mergeCell ref="AX168:AY168"/>
    <mergeCell ref="BA168:BB168"/>
    <mergeCell ref="BC168:BD168"/>
    <mergeCell ref="BE168:BF168"/>
    <mergeCell ref="BH168:BI168"/>
    <mergeCell ref="BJ168:BK168"/>
    <mergeCell ref="BL168:BM168"/>
    <mergeCell ref="B169:C169"/>
    <mergeCell ref="D169:E169"/>
    <mergeCell ref="F169:G169"/>
    <mergeCell ref="I169:J169"/>
    <mergeCell ref="K169:L169"/>
    <mergeCell ref="M169:N169"/>
    <mergeCell ref="P169:Q169"/>
    <mergeCell ref="R169:S169"/>
    <mergeCell ref="T169:U169"/>
    <mergeCell ref="W169:X169"/>
    <mergeCell ref="Y169:Z169"/>
    <mergeCell ref="AA169:AB169"/>
    <mergeCell ref="AM169:AN169"/>
    <mergeCell ref="AO169:AP169"/>
    <mergeCell ref="AQ169:AR169"/>
    <mergeCell ref="AT169:AU169"/>
    <mergeCell ref="AV169:AW169"/>
    <mergeCell ref="AX169:AY169"/>
    <mergeCell ref="BA169:BB169"/>
    <mergeCell ref="BC169:BD169"/>
    <mergeCell ref="BE169:BF169"/>
    <mergeCell ref="BH169:BI169"/>
    <mergeCell ref="BJ169:BK169"/>
    <mergeCell ref="BL169:BM169"/>
    <mergeCell ref="B168:C168"/>
  </mergeCells>
  <phoneticPr fontId="7" type="noConversion"/>
  <conditionalFormatting sqref="B137:AC169">
    <cfRule type="cellIs" dxfId="13" priority="1" operator="between">
      <formula>1</formula>
      <formula>20</formula>
    </cfRule>
    <cfRule type="cellIs" dxfId="12" priority="2" operator="between">
      <formula>-20</formula>
      <formula>-1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867D-A35F-407E-8EA4-B2A4D82E260A}">
  <sheetPr codeName="Sheet1"/>
  <dimension ref="B2:V99"/>
  <sheetViews>
    <sheetView showGridLines="0" topLeftCell="A47" zoomScale="96" zoomScaleNormal="96" workbookViewId="0">
      <selection activeCell="D94" sqref="D94"/>
    </sheetView>
  </sheetViews>
  <sheetFormatPr defaultRowHeight="14.4" x14ac:dyDescent="0.3"/>
  <cols>
    <col min="1" max="1" width="2.44140625" customWidth="1"/>
    <col min="5" max="5" width="12.6640625" customWidth="1"/>
    <col min="6" max="6" width="11.109375" customWidth="1"/>
    <col min="7" max="7" width="11.5546875" customWidth="1"/>
    <col min="8" max="9" width="11.6640625" customWidth="1"/>
    <col min="10" max="10" width="3.6640625" customWidth="1"/>
    <col min="11" max="11" width="12.77734375" customWidth="1"/>
    <col min="12" max="12" width="10.109375" bestFit="1" customWidth="1"/>
    <col min="13" max="13" width="10.33203125" customWidth="1"/>
    <col min="14" max="15" width="10.109375" customWidth="1"/>
    <col min="16" max="16" width="10" customWidth="1"/>
    <col min="17" max="18" width="10.109375" customWidth="1"/>
    <col min="19" max="20" width="9.77734375" customWidth="1"/>
    <col min="21" max="21" width="9.6640625" customWidth="1"/>
    <col min="22" max="22" width="9.77734375" customWidth="1"/>
  </cols>
  <sheetData>
    <row r="2" spans="2:22" x14ac:dyDescent="0.3">
      <c r="B2" s="162" t="s">
        <v>270</v>
      </c>
      <c r="C2" s="162"/>
      <c r="D2" s="162"/>
      <c r="E2" s="162"/>
      <c r="F2" s="135"/>
      <c r="G2" s="135"/>
      <c r="H2" s="135"/>
      <c r="I2" s="135"/>
      <c r="J2" s="135"/>
      <c r="K2" s="364" t="s">
        <v>271</v>
      </c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</row>
    <row r="4" spans="2:22" x14ac:dyDescent="0.3">
      <c r="B4" s="175" t="s">
        <v>20</v>
      </c>
      <c r="C4" s="175"/>
      <c r="D4" s="175"/>
      <c r="E4" s="176">
        <v>2023</v>
      </c>
      <c r="F4" s="176">
        <v>2024</v>
      </c>
      <c r="G4" s="176">
        <v>2025</v>
      </c>
      <c r="H4" s="176">
        <v>2026</v>
      </c>
      <c r="I4" s="176">
        <v>2027</v>
      </c>
      <c r="J4" s="175"/>
      <c r="K4" s="176" t="s">
        <v>25</v>
      </c>
      <c r="L4" s="176" t="s">
        <v>26</v>
      </c>
      <c r="M4" s="176" t="s">
        <v>27</v>
      </c>
      <c r="N4" s="176" t="s">
        <v>28</v>
      </c>
      <c r="O4" s="176" t="s">
        <v>29</v>
      </c>
      <c r="P4" s="176" t="s">
        <v>30</v>
      </c>
      <c r="Q4" s="176" t="s">
        <v>31</v>
      </c>
      <c r="R4" s="176" t="s">
        <v>32</v>
      </c>
      <c r="S4" s="176" t="s">
        <v>33</v>
      </c>
      <c r="T4" s="176" t="s">
        <v>34</v>
      </c>
      <c r="U4" s="176" t="s">
        <v>35</v>
      </c>
      <c r="V4" s="176" t="s">
        <v>36</v>
      </c>
    </row>
    <row r="5" spans="2:22" x14ac:dyDescent="0.3">
      <c r="B5" t="s">
        <v>37</v>
      </c>
      <c r="E5" s="184">
        <f t="shared" ref="E5:E17" si="0">V5</f>
        <v>84955</v>
      </c>
      <c r="F5" s="184">
        <f>'Statements Summary 2024'!V5</f>
        <v>93205</v>
      </c>
      <c r="G5" s="184">
        <f>'Statements Summary 2025'!V5</f>
        <v>97115</v>
      </c>
      <c r="H5" s="184">
        <f>'Statements Summary 2026'!V5</f>
        <v>104160</v>
      </c>
      <c r="I5" s="184">
        <f>'Statements Summary 2027'!V5</f>
        <v>104160</v>
      </c>
      <c r="K5" s="184">
        <f>'CF 2023'!G11</f>
        <v>53685</v>
      </c>
      <c r="L5" s="184">
        <f>'CF 2023'!H11</f>
        <v>54260</v>
      </c>
      <c r="M5" s="184">
        <f>'CF 2023'!I11</f>
        <v>82190</v>
      </c>
      <c r="N5" s="184">
        <f>'CF 2023'!J11</f>
        <v>82190</v>
      </c>
      <c r="O5" s="184">
        <f>'CF 2023'!K11</f>
        <v>82190</v>
      </c>
      <c r="P5" s="184">
        <f>'CF 2023'!L11</f>
        <v>82190</v>
      </c>
      <c r="Q5" s="184">
        <f>'CF 2023'!M11</f>
        <v>82190</v>
      </c>
      <c r="R5" s="184">
        <f>'CF 2023'!N11</f>
        <v>82190</v>
      </c>
      <c r="S5" s="184">
        <f>'CF 2023'!O11</f>
        <v>84955</v>
      </c>
      <c r="T5" s="184">
        <f>'CF 2023'!P11</f>
        <v>84955</v>
      </c>
      <c r="U5" s="184">
        <f>'CF 2023'!Q11</f>
        <v>84955</v>
      </c>
      <c r="V5" s="184">
        <f>'CF 2023'!R11</f>
        <v>84955</v>
      </c>
    </row>
    <row r="6" spans="2:22" x14ac:dyDescent="0.3">
      <c r="B6" t="s">
        <v>38</v>
      </c>
      <c r="E6" s="184">
        <f t="shared" si="0"/>
        <v>-450</v>
      </c>
      <c r="F6" s="184">
        <f>'Statements Summary 2024'!V6</f>
        <v>-450</v>
      </c>
      <c r="G6" s="184">
        <f>'Statements Summary 2025'!V6</f>
        <v>-450</v>
      </c>
      <c r="H6" s="184">
        <f>'Statements Summary 2026'!V6</f>
        <v>-450</v>
      </c>
      <c r="I6" s="184">
        <f>'Statements Summary 2027'!V6</f>
        <v>-450</v>
      </c>
      <c r="K6" s="184">
        <f>'CF 2023'!G46</f>
        <v>-450</v>
      </c>
      <c r="L6" s="184">
        <f>'CF 2023'!H46</f>
        <v>-450</v>
      </c>
      <c r="M6" s="184">
        <f>'CF 2023'!I46</f>
        <v>-450</v>
      </c>
      <c r="N6" s="184">
        <f>'CF 2023'!J46</f>
        <v>-450</v>
      </c>
      <c r="O6" s="184">
        <f>'CF 2023'!K46</f>
        <v>-450</v>
      </c>
      <c r="P6" s="184">
        <f>'CF 2023'!L46</f>
        <v>-450</v>
      </c>
      <c r="Q6" s="184">
        <f>'CF 2023'!M46</f>
        <v>-450</v>
      </c>
      <c r="R6" s="184">
        <f>'CF 2023'!N46</f>
        <v>-450</v>
      </c>
      <c r="S6" s="184">
        <f>'CF 2023'!O46</f>
        <v>-450</v>
      </c>
      <c r="T6" s="184">
        <f>'CF 2023'!P46</f>
        <v>-450</v>
      </c>
      <c r="U6" s="184">
        <f>'CF 2023'!Q46</f>
        <v>-450</v>
      </c>
      <c r="V6" s="184">
        <f>'CF 2023'!R46</f>
        <v>-450</v>
      </c>
    </row>
    <row r="7" spans="2:22" x14ac:dyDescent="0.3">
      <c r="B7" t="s">
        <v>39</v>
      </c>
      <c r="E7" s="184">
        <f t="shared" si="0"/>
        <v>-1200</v>
      </c>
      <c r="F7" s="184">
        <f>'Statements Summary 2024'!V7</f>
        <v>-1200</v>
      </c>
      <c r="G7" s="184">
        <f>'Statements Summary 2025'!V7</f>
        <v>-1200</v>
      </c>
      <c r="H7" s="184">
        <f>'Statements Summary 2026'!V7</f>
        <v>0</v>
      </c>
      <c r="I7" s="184">
        <f>'Statements Summary 2027'!V7</f>
        <v>0</v>
      </c>
      <c r="K7" s="184" t="s">
        <v>197</v>
      </c>
      <c r="L7" s="184">
        <f>'CF 2023'!H62</f>
        <v>-1200</v>
      </c>
      <c r="M7" s="184">
        <f>'CF 2023'!I62</f>
        <v>-1200</v>
      </c>
      <c r="N7" s="184">
        <f>'CF 2023'!J62</f>
        <v>-1200</v>
      </c>
      <c r="O7" s="184">
        <f>'CF 2023'!K62</f>
        <v>-1200</v>
      </c>
      <c r="P7" s="184">
        <f>'CF 2023'!L62</f>
        <v>-1200</v>
      </c>
      <c r="Q7" s="184">
        <f>'CF 2023'!M62</f>
        <v>-1200</v>
      </c>
      <c r="R7" s="184">
        <f>'CF 2023'!N62</f>
        <v>-1200</v>
      </c>
      <c r="S7" s="184">
        <f>'CF 2023'!O62</f>
        <v>-1200</v>
      </c>
      <c r="T7" s="184">
        <f>'CF 2023'!P62</f>
        <v>-1200</v>
      </c>
      <c r="U7" s="184">
        <f>'CF 2023'!Q62</f>
        <v>-1200</v>
      </c>
      <c r="V7" s="184">
        <f>'CF 2023'!R62</f>
        <v>-1200</v>
      </c>
    </row>
    <row r="8" spans="2:22" x14ac:dyDescent="0.3">
      <c r="B8" t="s">
        <v>14</v>
      </c>
      <c r="E8" s="184">
        <f t="shared" si="0"/>
        <v>62824</v>
      </c>
      <c r="F8" s="184">
        <f>'Statements Summary 2024'!V8</f>
        <v>71246</v>
      </c>
      <c r="G8" s="184">
        <f>'Statements Summary 2025'!V8</f>
        <v>77294</v>
      </c>
      <c r="H8" s="184">
        <f>'Statements Summary 2026'!V8</f>
        <v>84590</v>
      </c>
      <c r="I8" s="184">
        <f>'Statements Summary 2027'!V8</f>
        <v>84650</v>
      </c>
      <c r="K8" s="184">
        <f>'CF 2023'!G51</f>
        <v>35168</v>
      </c>
      <c r="L8" s="184">
        <f>'CF 2023'!H51</f>
        <v>35868</v>
      </c>
      <c r="M8" s="184">
        <f>'CF 2023'!I51</f>
        <v>58452</v>
      </c>
      <c r="N8" s="184">
        <f>'CF 2023'!J51</f>
        <v>58692</v>
      </c>
      <c r="O8" s="184">
        <f>'CF 2023'!K51</f>
        <v>58932</v>
      </c>
      <c r="P8" s="184">
        <f>'CF 2023'!L51</f>
        <v>59172</v>
      </c>
      <c r="Q8" s="184">
        <f>'CF 2023'!M51</f>
        <v>59412</v>
      </c>
      <c r="R8" s="184">
        <f>'CF 2023'!N51</f>
        <v>59652</v>
      </c>
      <c r="S8" s="184">
        <f>'CF 2023'!O51</f>
        <v>62104</v>
      </c>
      <c r="T8" s="184">
        <f>'CF 2023'!P51</f>
        <v>62344</v>
      </c>
      <c r="U8" s="184">
        <f>'CF 2023'!Q51</f>
        <v>62584</v>
      </c>
      <c r="V8" s="184">
        <f>'CF 2023'!R51</f>
        <v>62824</v>
      </c>
    </row>
    <row r="9" spans="2:22" x14ac:dyDescent="0.3">
      <c r="B9" t="s">
        <v>40</v>
      </c>
      <c r="E9" s="184" t="str">
        <f t="shared" si="0"/>
        <v>-</v>
      </c>
      <c r="F9" s="184" t="str">
        <f>'Statements Summary 2024'!V9</f>
        <v>-</v>
      </c>
      <c r="G9" s="184">
        <f>'Statements Summary 2025'!V9</f>
        <v>0</v>
      </c>
      <c r="H9" s="184">
        <f>'Statements Summary 2026'!V9</f>
        <v>0</v>
      </c>
      <c r="I9" s="184">
        <f>'Statements Summary 2027'!V9</f>
        <v>0</v>
      </c>
      <c r="K9" s="184">
        <f>'CF 2023'!G56</f>
        <v>50000</v>
      </c>
      <c r="L9" s="184" t="s">
        <v>197</v>
      </c>
      <c r="M9" s="184" t="s">
        <v>197</v>
      </c>
      <c r="N9" s="184" t="s">
        <v>197</v>
      </c>
      <c r="O9" s="184" t="s">
        <v>197</v>
      </c>
      <c r="P9" s="184" t="s">
        <v>197</v>
      </c>
      <c r="Q9" s="184" t="s">
        <v>197</v>
      </c>
      <c r="R9" s="184" t="s">
        <v>197</v>
      </c>
      <c r="S9" s="184" t="s">
        <v>197</v>
      </c>
      <c r="T9" s="184" t="s">
        <v>197</v>
      </c>
      <c r="U9" s="184" t="s">
        <v>197</v>
      </c>
      <c r="V9" s="184" t="s">
        <v>197</v>
      </c>
    </row>
    <row r="10" spans="2:22" x14ac:dyDescent="0.3">
      <c r="B10" t="s">
        <v>41</v>
      </c>
      <c r="E10" s="184" t="str">
        <f t="shared" si="0"/>
        <v>-</v>
      </c>
      <c r="F10" s="184" t="str">
        <f>'Statements Summary 2024'!V10</f>
        <v>-</v>
      </c>
      <c r="G10" s="184" t="str">
        <f>'Statements Summary 2025'!V10</f>
        <v>-</v>
      </c>
      <c r="H10" s="184" t="str">
        <f>'Statements Summary 2026'!V10</f>
        <v>-</v>
      </c>
      <c r="I10" s="184" t="str">
        <f>'Statements Summary 2027'!V10</f>
        <v>-</v>
      </c>
      <c r="K10" s="184" t="s">
        <v>197</v>
      </c>
      <c r="L10" s="184" t="s">
        <v>197</v>
      </c>
      <c r="M10" s="184" t="s">
        <v>197</v>
      </c>
      <c r="N10" s="184" t="s">
        <v>197</v>
      </c>
      <c r="O10" s="184" t="s">
        <v>197</v>
      </c>
      <c r="P10" s="184" t="s">
        <v>197</v>
      </c>
      <c r="Q10" s="184" t="s">
        <v>197</v>
      </c>
      <c r="R10" s="184" t="s">
        <v>197</v>
      </c>
      <c r="S10" s="184" t="s">
        <v>197</v>
      </c>
      <c r="T10" s="184" t="s">
        <v>197</v>
      </c>
      <c r="U10" s="184" t="s">
        <v>197</v>
      </c>
      <c r="V10" s="184" t="s">
        <v>197</v>
      </c>
    </row>
    <row r="11" spans="2:22" x14ac:dyDescent="0.3">
      <c r="B11" t="s">
        <v>42</v>
      </c>
      <c r="E11" s="184" t="str">
        <f t="shared" si="0"/>
        <v>-</v>
      </c>
      <c r="F11" s="184" t="str">
        <f>'Statements Summary 2024'!V11</f>
        <v>-</v>
      </c>
      <c r="G11" s="184" t="str">
        <f>'Statements Summary 2025'!V11</f>
        <v>-</v>
      </c>
      <c r="H11" s="184" t="str">
        <f>'Statements Summary 2026'!V11</f>
        <v>-</v>
      </c>
      <c r="I11" s="184" t="str">
        <f>'Statements Summary 2027'!V11</f>
        <v>-</v>
      </c>
      <c r="K11" s="184">
        <f>'CF 2023'!G56</f>
        <v>50000</v>
      </c>
      <c r="L11" s="184" t="s">
        <v>197</v>
      </c>
      <c r="M11" s="184" t="s">
        <v>197</v>
      </c>
      <c r="N11" s="184" t="s">
        <v>197</v>
      </c>
      <c r="O11" s="184" t="s">
        <v>197</v>
      </c>
      <c r="P11" s="184" t="s">
        <v>197</v>
      </c>
      <c r="Q11" s="184" t="s">
        <v>197</v>
      </c>
      <c r="R11" s="184" t="s">
        <v>197</v>
      </c>
      <c r="S11" s="184" t="s">
        <v>197</v>
      </c>
      <c r="T11" s="184" t="s">
        <v>197</v>
      </c>
      <c r="U11" s="184" t="s">
        <v>197</v>
      </c>
      <c r="V11" s="184" t="s">
        <v>197</v>
      </c>
    </row>
    <row r="12" spans="2:22" x14ac:dyDescent="0.3">
      <c r="B12" t="s">
        <v>43</v>
      </c>
      <c r="E12" s="184">
        <f t="shared" si="0"/>
        <v>-1200</v>
      </c>
      <c r="F12" s="184">
        <f>'Statements Summary 2024'!V12</f>
        <v>-1200</v>
      </c>
      <c r="G12" s="184">
        <f>'Statements Summary 2025'!V12</f>
        <v>-1200</v>
      </c>
      <c r="H12" s="184">
        <f>'Statements Summary 2026'!V12</f>
        <v>0</v>
      </c>
      <c r="I12" s="184">
        <f>'Statements Summary 2027'!V12</f>
        <v>0</v>
      </c>
      <c r="K12" s="184" t="s">
        <v>197</v>
      </c>
      <c r="L12" s="184">
        <f>'CF 2023'!H62</f>
        <v>-1200</v>
      </c>
      <c r="M12" s="184">
        <f>'CF 2023'!I62</f>
        <v>-1200</v>
      </c>
      <c r="N12" s="184">
        <f>'CF 2023'!J62</f>
        <v>-1200</v>
      </c>
      <c r="O12" s="184">
        <f>'CF 2023'!K62</f>
        <v>-1200</v>
      </c>
      <c r="P12" s="184">
        <f>'CF 2023'!L62</f>
        <v>-1200</v>
      </c>
      <c r="Q12" s="184">
        <f>'CF 2023'!M62</f>
        <v>-1200</v>
      </c>
      <c r="R12" s="184">
        <f>'CF 2023'!N62</f>
        <v>-1200</v>
      </c>
      <c r="S12" s="184">
        <f>'CF 2023'!O62</f>
        <v>-1200</v>
      </c>
      <c r="T12" s="184">
        <f>'CF 2023'!P62</f>
        <v>-1200</v>
      </c>
      <c r="U12" s="184">
        <f>'CF 2023'!Q62</f>
        <v>-1200</v>
      </c>
      <c r="V12" s="184">
        <f>'CF 2023'!R62</f>
        <v>-1200</v>
      </c>
    </row>
    <row r="13" spans="2:22" x14ac:dyDescent="0.3">
      <c r="B13" t="s">
        <v>44</v>
      </c>
      <c r="E13" s="184" t="str">
        <f t="shared" si="0"/>
        <v>-</v>
      </c>
      <c r="F13" s="184" t="str">
        <f>'Statements Summary 2024'!V13</f>
        <v>-</v>
      </c>
      <c r="G13" s="184" t="str">
        <f>'Statements Summary 2025'!V13</f>
        <v>-</v>
      </c>
      <c r="H13" s="184" t="str">
        <f>'Statements Summary 2026'!V13</f>
        <v>-</v>
      </c>
      <c r="I13" s="184" t="str">
        <f>'Statements Summary 2027'!V13</f>
        <v>-</v>
      </c>
      <c r="K13" s="184" t="s">
        <v>197</v>
      </c>
      <c r="L13" s="184" t="s">
        <v>197</v>
      </c>
      <c r="M13" s="184" t="s">
        <v>197</v>
      </c>
      <c r="N13" s="184" t="s">
        <v>197</v>
      </c>
      <c r="O13" s="184" t="s">
        <v>197</v>
      </c>
      <c r="P13" s="184" t="s">
        <v>197</v>
      </c>
      <c r="Q13" s="184" t="s">
        <v>197</v>
      </c>
      <c r="R13" s="184" t="s">
        <v>197</v>
      </c>
      <c r="S13" s="184" t="s">
        <v>197</v>
      </c>
      <c r="T13" s="184" t="s">
        <v>197</v>
      </c>
      <c r="U13" s="184" t="s">
        <v>197</v>
      </c>
      <c r="V13" s="184" t="s">
        <v>197</v>
      </c>
    </row>
    <row r="14" spans="2:22" x14ac:dyDescent="0.3">
      <c r="B14" t="s">
        <v>45</v>
      </c>
      <c r="E14" s="184" t="str">
        <f t="shared" si="0"/>
        <v>-</v>
      </c>
      <c r="F14" s="184" t="str">
        <f>'Statements Summary 2024'!V14</f>
        <v>-</v>
      </c>
      <c r="G14" s="184" t="str">
        <f>'Statements Summary 2025'!V14</f>
        <v>-</v>
      </c>
      <c r="H14" s="184" t="str">
        <f>'Statements Summary 2026'!V14</f>
        <v>-</v>
      </c>
      <c r="I14" s="184" t="str">
        <f>'Statements Summary 2027'!V14</f>
        <v>-</v>
      </c>
      <c r="K14" s="184" t="s">
        <v>197</v>
      </c>
      <c r="L14" s="184" t="s">
        <v>197</v>
      </c>
      <c r="M14" s="184" t="s">
        <v>197</v>
      </c>
      <c r="N14" s="184" t="s">
        <v>197</v>
      </c>
      <c r="O14" s="184" t="s">
        <v>197</v>
      </c>
      <c r="P14" s="184" t="s">
        <v>197</v>
      </c>
      <c r="Q14" s="184" t="s">
        <v>197</v>
      </c>
      <c r="R14" s="184" t="s">
        <v>197</v>
      </c>
      <c r="S14" s="184" t="s">
        <v>197</v>
      </c>
      <c r="T14" s="184" t="s">
        <v>197</v>
      </c>
      <c r="U14" s="184" t="s">
        <v>197</v>
      </c>
      <c r="V14" s="184" t="s">
        <v>197</v>
      </c>
    </row>
    <row r="15" spans="2:22" x14ac:dyDescent="0.3">
      <c r="B15" t="s">
        <v>46</v>
      </c>
      <c r="E15" s="184">
        <f t="shared" si="0"/>
        <v>-1200</v>
      </c>
      <c r="F15" s="184">
        <f>'Statements Summary 2024'!V15</f>
        <v>-1200</v>
      </c>
      <c r="G15" s="184">
        <f>'Statements Summary 2025'!V15</f>
        <v>-1200</v>
      </c>
      <c r="H15" s="184">
        <f>'Statements Summary 2026'!V15</f>
        <v>0</v>
      </c>
      <c r="I15" s="184">
        <f>'Statements Summary 2027'!V15</f>
        <v>0</v>
      </c>
      <c r="K15" s="184" t="s">
        <v>197</v>
      </c>
      <c r="L15" s="184">
        <f>'CF 2023'!H62</f>
        <v>-1200</v>
      </c>
      <c r="M15" s="184">
        <f>'CF 2023'!I62</f>
        <v>-1200</v>
      </c>
      <c r="N15" s="184">
        <f>'CF 2023'!J62</f>
        <v>-1200</v>
      </c>
      <c r="O15" s="184">
        <f>'CF 2023'!K62</f>
        <v>-1200</v>
      </c>
      <c r="P15" s="184">
        <f>'CF 2023'!L62</f>
        <v>-1200</v>
      </c>
      <c r="Q15" s="184">
        <f>'CF 2023'!M62</f>
        <v>-1200</v>
      </c>
      <c r="R15" s="184">
        <f>'CF 2023'!N62</f>
        <v>-1200</v>
      </c>
      <c r="S15" s="184">
        <f>'CF 2023'!O62</f>
        <v>-1200</v>
      </c>
      <c r="T15" s="184">
        <f>'CF 2023'!P62</f>
        <v>-1200</v>
      </c>
      <c r="U15" s="184">
        <f>'CF 2023'!Q62</f>
        <v>-1200</v>
      </c>
      <c r="V15" s="184">
        <f>'CF 2023'!R62</f>
        <v>-1200</v>
      </c>
    </row>
    <row r="16" spans="2:22" x14ac:dyDescent="0.3">
      <c r="B16" t="s">
        <v>202</v>
      </c>
      <c r="E16" s="184">
        <f t="shared" si="0"/>
        <v>62824</v>
      </c>
      <c r="F16" s="184">
        <f>'Statements Summary 2024'!V16</f>
        <v>71246</v>
      </c>
      <c r="G16" s="184">
        <f>'Statements Summary 2025'!V16</f>
        <v>77294</v>
      </c>
      <c r="H16" s="184">
        <f>'Statements Summary 2026'!V16</f>
        <v>84590</v>
      </c>
      <c r="I16" s="184">
        <f>'Statements Summary 2027'!V16</f>
        <v>84650</v>
      </c>
      <c r="K16" s="184">
        <f>'CF 2023'!G74</f>
        <v>50000</v>
      </c>
      <c r="L16" s="184">
        <f>'CF 2023'!H51</f>
        <v>35868</v>
      </c>
      <c r="M16" s="184">
        <f>'CF 2023'!I51</f>
        <v>58452</v>
      </c>
      <c r="N16" s="184">
        <f>'CF 2023'!J51</f>
        <v>58692</v>
      </c>
      <c r="O16" s="184">
        <f>'CF 2023'!K51</f>
        <v>58932</v>
      </c>
      <c r="P16" s="184">
        <f>'CF 2023'!L51</f>
        <v>59172</v>
      </c>
      <c r="Q16" s="184">
        <f>'CF 2023'!M51</f>
        <v>59412</v>
      </c>
      <c r="R16" s="184">
        <f>'CF 2023'!N51</f>
        <v>59652</v>
      </c>
      <c r="S16" s="184">
        <f>'CF 2023'!O51</f>
        <v>62104</v>
      </c>
      <c r="T16" s="184">
        <f>'CF 2023'!P51</f>
        <v>62344</v>
      </c>
      <c r="U16" s="184">
        <f>'CF 2023'!Q51</f>
        <v>62584</v>
      </c>
      <c r="V16" s="184">
        <f>'CF 2023'!R51</f>
        <v>62824</v>
      </c>
    </row>
    <row r="17" spans="2:22" x14ac:dyDescent="0.3">
      <c r="B17" t="s">
        <v>47</v>
      </c>
      <c r="E17" s="184">
        <f t="shared" si="0"/>
        <v>124448</v>
      </c>
      <c r="F17" s="184">
        <f>'Statements Summary 2024'!V17</f>
        <v>141292</v>
      </c>
      <c r="G17" s="184">
        <f>'Statements Summary 2025'!V17</f>
        <v>153388</v>
      </c>
      <c r="H17" s="184">
        <f>'Statements Summary 2026'!V17</f>
        <v>169180</v>
      </c>
      <c r="I17" s="184">
        <f>'Statements Summary 2027'!V17</f>
        <v>169300</v>
      </c>
      <c r="K17" s="184">
        <f>'CF 2023'!G72+'CF 2023'!G49+'CF 2023'!G50</f>
        <v>70336</v>
      </c>
      <c r="L17" s="184">
        <f>'CF 2023'!H72+'CF 2023'!H49+'CF 2023'!H50</f>
        <v>70536</v>
      </c>
      <c r="M17" s="184">
        <f>'CF 2023'!I72+'CF 2023'!I49+'CF 2023'!I50</f>
        <v>115704</v>
      </c>
      <c r="N17" s="184">
        <f>'CF 2023'!J72+'CF 2023'!J49+'CF 2023'!J50</f>
        <v>116184</v>
      </c>
      <c r="O17" s="184">
        <f>'CF 2023'!K72+'CF 2023'!K49+'CF 2023'!K50</f>
        <v>116664</v>
      </c>
      <c r="P17" s="184">
        <f>'CF 2023'!L72+'CF 2023'!L49+'CF 2023'!L50</f>
        <v>117144</v>
      </c>
      <c r="Q17" s="184">
        <f>'CF 2023'!M72+'CF 2023'!M49+'CF 2023'!M50</f>
        <v>117624</v>
      </c>
      <c r="R17" s="184">
        <f>'CF 2023'!N72+'CF 2023'!N49+'CF 2023'!N50</f>
        <v>118104</v>
      </c>
      <c r="S17" s="184">
        <f>'CF 2023'!O72+'CF 2023'!O49+'CF 2023'!O50</f>
        <v>123008</v>
      </c>
      <c r="T17" s="184">
        <f>'CF 2023'!P72+'CF 2023'!P49+'CF 2023'!P50</f>
        <v>123488</v>
      </c>
      <c r="U17" s="184">
        <f>'CF 2023'!Q72+'CF 2023'!Q49+'CF 2023'!Q50</f>
        <v>123968</v>
      </c>
      <c r="V17" s="184">
        <f>'CF 2023'!R72+'CF 2023'!R49+'CF 2023'!R50</f>
        <v>124448</v>
      </c>
    </row>
    <row r="19" spans="2:22" x14ac:dyDescent="0.3">
      <c r="B19" s="162" t="s">
        <v>270</v>
      </c>
      <c r="C19" s="135"/>
      <c r="D19" s="135"/>
      <c r="E19" s="135"/>
      <c r="F19" s="135"/>
      <c r="G19" s="135"/>
      <c r="H19" s="135"/>
      <c r="I19" s="135"/>
      <c r="K19" s="364" t="s">
        <v>271</v>
      </c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</row>
    <row r="41" spans="2:22" x14ac:dyDescent="0.3">
      <c r="B41" s="162" t="s">
        <v>272</v>
      </c>
      <c r="C41" s="162"/>
      <c r="D41" s="162"/>
      <c r="E41" s="162"/>
      <c r="F41" s="135"/>
      <c r="G41" s="135"/>
      <c r="H41" s="135"/>
      <c r="I41" s="135"/>
      <c r="J41" s="135"/>
      <c r="K41" s="364" t="s">
        <v>204</v>
      </c>
      <c r="L41" s="364"/>
      <c r="M41" s="364"/>
      <c r="N41" s="364"/>
      <c r="O41" s="364"/>
      <c r="P41" s="364"/>
      <c r="Q41" s="364"/>
      <c r="R41" s="364"/>
      <c r="S41" s="364"/>
      <c r="T41" s="364"/>
      <c r="U41" s="364"/>
      <c r="V41" s="364"/>
    </row>
    <row r="43" spans="2:22" x14ac:dyDescent="0.3">
      <c r="B43" s="175" t="s">
        <v>20</v>
      </c>
      <c r="C43" s="175"/>
      <c r="D43" s="175"/>
      <c r="E43" s="176">
        <v>2023</v>
      </c>
      <c r="F43" s="176">
        <v>2024</v>
      </c>
      <c r="G43" s="176">
        <v>2025</v>
      </c>
      <c r="H43" s="176">
        <v>2026</v>
      </c>
      <c r="I43" s="176">
        <v>2027</v>
      </c>
      <c r="J43" s="175"/>
      <c r="K43" s="176" t="s">
        <v>25</v>
      </c>
      <c r="L43" s="176" t="s">
        <v>26</v>
      </c>
      <c r="M43" s="176" t="s">
        <v>27</v>
      </c>
      <c r="N43" s="176" t="s">
        <v>28</v>
      </c>
      <c r="O43" s="176" t="s">
        <v>29</v>
      </c>
      <c r="P43" s="176" t="s">
        <v>30</v>
      </c>
      <c r="Q43" s="176" t="s">
        <v>31</v>
      </c>
      <c r="R43" s="176" t="s">
        <v>32</v>
      </c>
      <c r="S43" s="176" t="s">
        <v>33</v>
      </c>
      <c r="T43" s="176" t="s">
        <v>34</v>
      </c>
      <c r="U43" s="176" t="s">
        <v>35</v>
      </c>
      <c r="V43" s="176" t="s">
        <v>36</v>
      </c>
    </row>
    <row r="44" spans="2:22" x14ac:dyDescent="0.3">
      <c r="B44" s="13" t="s">
        <v>2</v>
      </c>
      <c r="C44" s="13"/>
      <c r="D44" s="13"/>
      <c r="E44" s="188">
        <f t="shared" ref="E44:E64" si="1">V44</f>
        <v>84955</v>
      </c>
      <c r="F44" s="188">
        <f>'Statements Summary 2024'!V45</f>
        <v>93205</v>
      </c>
      <c r="G44" s="188">
        <f>'Statements Summary 2025'!V45</f>
        <v>97115</v>
      </c>
      <c r="H44" s="188">
        <f>'Statements Summary 2026'!V45</f>
        <v>104160</v>
      </c>
      <c r="I44" s="188">
        <f>'Statements Summary 2027'!V45</f>
        <v>104160</v>
      </c>
      <c r="K44" s="188">
        <f>'IS 2023'!F46</f>
        <v>53685</v>
      </c>
      <c r="L44" s="188">
        <f>'IS 2023'!G46</f>
        <v>54260</v>
      </c>
      <c r="M44" s="188">
        <f>'IS 2023'!H46</f>
        <v>82190</v>
      </c>
      <c r="N44" s="188">
        <f>'IS 2023'!I46</f>
        <v>82190</v>
      </c>
      <c r="O44" s="188">
        <f>'IS 2023'!J46</f>
        <v>82190</v>
      </c>
      <c r="P44" s="188">
        <f>'IS 2023'!K46</f>
        <v>82190</v>
      </c>
      <c r="Q44" s="188">
        <f>'IS 2023'!L46</f>
        <v>82190</v>
      </c>
      <c r="R44" s="188">
        <f>'IS 2023'!M46</f>
        <v>82190</v>
      </c>
      <c r="S44" s="188">
        <f>'IS 2023'!N46</f>
        <v>84955</v>
      </c>
      <c r="T44" s="188">
        <f>'IS 2023'!O46</f>
        <v>84955</v>
      </c>
      <c r="U44" s="188">
        <f>'IS 2023'!P46</f>
        <v>84955</v>
      </c>
      <c r="V44" s="188">
        <f>'IS 2023'!Q46</f>
        <v>84955</v>
      </c>
    </row>
    <row r="45" spans="2:22" x14ac:dyDescent="0.3">
      <c r="B45" t="s">
        <v>21</v>
      </c>
      <c r="E45" s="184">
        <f t="shared" si="1"/>
        <v>0</v>
      </c>
      <c r="F45" s="6">
        <f>'Statements Summary 2024'!V46</f>
        <v>-8.6156464393979688E-3</v>
      </c>
      <c r="G45" s="6">
        <f>'Statements Summary 2025'!V46</f>
        <v>1.7923588910434465E-2</v>
      </c>
      <c r="H45" s="6">
        <f>'Statements Summary 2026'!V46</f>
        <v>9.6936797208220238E-3</v>
      </c>
      <c r="I45" s="6">
        <f>'Statements Summary 2027'!V46</f>
        <v>0</v>
      </c>
      <c r="K45" s="6"/>
      <c r="L45" s="6">
        <f t="shared" ref="L45" si="2">(L44-K44)/K44</f>
        <v>1.0710626804507777E-2</v>
      </c>
      <c r="M45" s="6">
        <f>(M44-L44)/L44</f>
        <v>0.51474382602285296</v>
      </c>
      <c r="N45" s="6">
        <f>(N44-M44)/M44</f>
        <v>0</v>
      </c>
      <c r="O45" s="6">
        <f t="shared" ref="O45:T45" si="3">(O44-N44)/N44</f>
        <v>0</v>
      </c>
      <c r="P45" s="6">
        <f t="shared" si="3"/>
        <v>0</v>
      </c>
      <c r="Q45" s="6">
        <f t="shared" si="3"/>
        <v>0</v>
      </c>
      <c r="R45" s="6">
        <f t="shared" si="3"/>
        <v>0</v>
      </c>
      <c r="S45" s="6">
        <f t="shared" si="3"/>
        <v>3.3641562233848399E-2</v>
      </c>
      <c r="T45" s="6">
        <f t="shared" si="3"/>
        <v>0</v>
      </c>
      <c r="U45" s="6">
        <f>(U44-T44)/T44</f>
        <v>0</v>
      </c>
      <c r="V45" s="6">
        <f t="shared" ref="V45" si="4">(V44-U44)/U44</f>
        <v>0</v>
      </c>
    </row>
    <row r="46" spans="2:22" x14ac:dyDescent="0.3">
      <c r="B46" t="s">
        <v>3</v>
      </c>
      <c r="E46" s="184">
        <f t="shared" si="1"/>
        <v>-4540</v>
      </c>
      <c r="F46" s="184">
        <f>'Statements Summary 2024'!V47</f>
        <v>-4600</v>
      </c>
      <c r="G46" s="184">
        <f>'Statements Summary 2025'!V47</f>
        <v>-4800</v>
      </c>
      <c r="H46" s="184">
        <f>'Statements Summary 2026'!V47</f>
        <v>-5100</v>
      </c>
      <c r="I46" s="184">
        <f>'Statements Summary 2027'!V47</f>
        <v>-5400</v>
      </c>
      <c r="K46" s="184">
        <f>'IS 2023'!F47</f>
        <v>-4540</v>
      </c>
      <c r="L46" s="184">
        <f>'IS 2023'!G47</f>
        <v>-4540</v>
      </c>
      <c r="M46" s="184">
        <f>'IS 2023'!H47</f>
        <v>-4540</v>
      </c>
      <c r="N46" s="184">
        <f>'IS 2023'!I47</f>
        <v>-4540</v>
      </c>
      <c r="O46" s="184">
        <f>'IS 2023'!J47</f>
        <v>-4540</v>
      </c>
      <c r="P46" s="184">
        <f>'IS 2023'!K47</f>
        <v>-4540</v>
      </c>
      <c r="Q46" s="184">
        <f>'IS 2023'!L47</f>
        <v>-4540</v>
      </c>
      <c r="R46" s="184">
        <f>'IS 2023'!M47</f>
        <v>-4540</v>
      </c>
      <c r="S46" s="184">
        <f>'IS 2023'!N47</f>
        <v>-4540</v>
      </c>
      <c r="T46" s="184">
        <f>'IS 2023'!O47</f>
        <v>-4540</v>
      </c>
      <c r="U46" s="184">
        <f>'IS 2023'!P47</f>
        <v>-4540</v>
      </c>
      <c r="V46" s="184">
        <f>'IS 2023'!Q47</f>
        <v>-4540</v>
      </c>
    </row>
    <row r="47" spans="2:22" x14ac:dyDescent="0.3">
      <c r="B47" t="s">
        <v>22</v>
      </c>
      <c r="E47" s="6">
        <f t="shared" si="1"/>
        <v>-5.3440056500500266E-2</v>
      </c>
      <c r="F47" s="6">
        <f>'Statements Summary 2024'!V48</f>
        <v>-4.9353575451960729E-2</v>
      </c>
      <c r="G47" s="6">
        <f>'Statements Summary 2025'!V48</f>
        <v>-4.9425938320547806E-2</v>
      </c>
      <c r="H47" s="6">
        <f>'Statements Summary 2026'!V48</f>
        <v>-4.8963133640552998E-2</v>
      </c>
      <c r="I47" s="6">
        <f>'Statements Summary 2027'!V48</f>
        <v>-5.1843317972350228E-2</v>
      </c>
      <c r="K47" s="6">
        <f>K46/K44</f>
        <v>-8.4567383812983149E-2</v>
      </c>
      <c r="L47" s="6">
        <f t="shared" ref="L47:V47" si="5">L46/L44</f>
        <v>-8.3671212679690382E-2</v>
      </c>
      <c r="M47" s="6">
        <f t="shared" si="5"/>
        <v>-5.5237863487042217E-2</v>
      </c>
      <c r="N47" s="6">
        <f t="shared" si="5"/>
        <v>-5.5237863487042217E-2</v>
      </c>
      <c r="O47" s="6">
        <f t="shared" si="5"/>
        <v>-5.5237863487042217E-2</v>
      </c>
      <c r="P47" s="6">
        <f t="shared" si="5"/>
        <v>-5.5237863487042217E-2</v>
      </c>
      <c r="Q47" s="6">
        <f t="shared" si="5"/>
        <v>-5.5237863487042217E-2</v>
      </c>
      <c r="R47" s="6">
        <f t="shared" si="5"/>
        <v>-5.5237863487042217E-2</v>
      </c>
      <c r="S47" s="6">
        <f t="shared" si="5"/>
        <v>-5.3440056500500266E-2</v>
      </c>
      <c r="T47" s="6">
        <f t="shared" si="5"/>
        <v>-5.3440056500500266E-2</v>
      </c>
      <c r="U47" s="6">
        <f t="shared" si="5"/>
        <v>-5.3440056500500266E-2</v>
      </c>
      <c r="V47" s="6">
        <f t="shared" si="5"/>
        <v>-5.3440056500500266E-2</v>
      </c>
    </row>
    <row r="48" spans="2:22" x14ac:dyDescent="0.3">
      <c r="B48" t="s">
        <v>4</v>
      </c>
      <c r="E48" s="184">
        <f t="shared" si="1"/>
        <v>80415</v>
      </c>
      <c r="F48" s="184">
        <f>'Statements Summary 2024'!V49</f>
        <v>88605</v>
      </c>
      <c r="G48" s="184">
        <f>'Statements Summary 2025'!V49</f>
        <v>92315</v>
      </c>
      <c r="H48" s="184">
        <f>'Statements Summary 2026'!V49</f>
        <v>99060</v>
      </c>
      <c r="I48" s="184">
        <f>'Statements Summary 2027'!V49</f>
        <v>98760</v>
      </c>
      <c r="K48" s="184">
        <f>'IS 2023'!F55</f>
        <v>49145</v>
      </c>
      <c r="L48" s="184">
        <f>'IS 2023'!G55</f>
        <v>49720</v>
      </c>
      <c r="M48" s="184">
        <f>'IS 2023'!H55</f>
        <v>77650</v>
      </c>
      <c r="N48" s="184">
        <f>'IS 2023'!I55</f>
        <v>77650</v>
      </c>
      <c r="O48" s="184">
        <f>'IS 2023'!J55</f>
        <v>77650</v>
      </c>
      <c r="P48" s="184">
        <f>'IS 2023'!K55</f>
        <v>77650</v>
      </c>
      <c r="Q48" s="184">
        <f>'IS 2023'!L55</f>
        <v>77650</v>
      </c>
      <c r="R48" s="184">
        <f>'IS 2023'!M55</f>
        <v>77650</v>
      </c>
      <c r="S48" s="184">
        <f>'IS 2023'!N55</f>
        <v>80415</v>
      </c>
      <c r="T48" s="184">
        <f>'IS 2023'!O55</f>
        <v>80415</v>
      </c>
      <c r="U48" s="184">
        <f>'IS 2023'!P55</f>
        <v>80415</v>
      </c>
      <c r="V48" s="184">
        <f>'IS 2023'!Q55</f>
        <v>80415</v>
      </c>
    </row>
    <row r="49" spans="2:22" x14ac:dyDescent="0.3">
      <c r="B49" t="s">
        <v>23</v>
      </c>
      <c r="E49" s="6">
        <f t="shared" si="1"/>
        <v>0.94655994349949979</v>
      </c>
      <c r="F49" s="6">
        <f>'Statements Summary 2024'!V50</f>
        <v>0.95064642454803927</v>
      </c>
      <c r="G49" s="6">
        <f>'Statements Summary 2025'!V50</f>
        <v>0.95057406167945224</v>
      </c>
      <c r="H49" s="6">
        <f>'Statements Summary 2026'!V50</f>
        <v>0.95103686635944695</v>
      </c>
      <c r="I49" s="6">
        <f>'Statements Summary 2027'!V50</f>
        <v>0.9481566820276498</v>
      </c>
      <c r="K49" s="6">
        <f>K48/K44</f>
        <v>0.91543261618701688</v>
      </c>
      <c r="L49" s="6">
        <f t="shared" ref="L49:V49" si="6">L48/L44</f>
        <v>0.91632878732030965</v>
      </c>
      <c r="M49" s="6">
        <f t="shared" si="6"/>
        <v>0.94476213651295782</v>
      </c>
      <c r="N49" s="6">
        <f t="shared" si="6"/>
        <v>0.94476213651295782</v>
      </c>
      <c r="O49" s="6">
        <f t="shared" si="6"/>
        <v>0.94476213651295782</v>
      </c>
      <c r="P49" s="6">
        <f t="shared" si="6"/>
        <v>0.94476213651295782</v>
      </c>
      <c r="Q49" s="6">
        <f t="shared" si="6"/>
        <v>0.94476213651295782</v>
      </c>
      <c r="R49" s="6">
        <f t="shared" si="6"/>
        <v>0.94476213651295782</v>
      </c>
      <c r="S49" s="6">
        <f t="shared" si="6"/>
        <v>0.94655994349949979</v>
      </c>
      <c r="T49" s="6">
        <f t="shared" si="6"/>
        <v>0.94655994349949979</v>
      </c>
      <c r="U49" s="6">
        <f t="shared" si="6"/>
        <v>0.94655994349949979</v>
      </c>
      <c r="V49" s="6">
        <f t="shared" si="6"/>
        <v>0.94655994349949979</v>
      </c>
    </row>
    <row r="50" spans="2:22" x14ac:dyDescent="0.3">
      <c r="B50" t="s">
        <v>5</v>
      </c>
      <c r="E50" s="184">
        <f t="shared" si="1"/>
        <v>-775</v>
      </c>
      <c r="F50" s="184">
        <f>'Statements Summary 2024'!V51</f>
        <v>-775</v>
      </c>
      <c r="G50" s="184">
        <f>'Statements Summary 2025'!V51</f>
        <v>-775</v>
      </c>
      <c r="H50" s="184">
        <f>'Statements Summary 2026'!V51</f>
        <v>-775</v>
      </c>
      <c r="I50" s="184">
        <f>'Statements Summary 2027'!V51</f>
        <v>-775</v>
      </c>
      <c r="K50" s="184">
        <f>'IS 2023'!F67</f>
        <v>-775</v>
      </c>
      <c r="L50" s="184">
        <f>'IS 2023'!G67</f>
        <v>-775</v>
      </c>
      <c r="M50" s="184">
        <f>'IS 2023'!H67</f>
        <v>-775</v>
      </c>
      <c r="N50" s="184">
        <f>'IS 2023'!I67</f>
        <v>-775</v>
      </c>
      <c r="O50" s="184">
        <f>'IS 2023'!J67</f>
        <v>-775</v>
      </c>
      <c r="P50" s="184">
        <f>'IS 2023'!K67</f>
        <v>-775</v>
      </c>
      <c r="Q50" s="184">
        <f>'IS 2023'!L67</f>
        <v>-775</v>
      </c>
      <c r="R50" s="184">
        <f>'IS 2023'!M67</f>
        <v>-775</v>
      </c>
      <c r="S50" s="184">
        <f>'IS 2023'!N67</f>
        <v>-775</v>
      </c>
      <c r="T50" s="184">
        <f>'IS 2023'!O67</f>
        <v>-775</v>
      </c>
      <c r="U50" s="184">
        <f>'IS 2023'!P67</f>
        <v>-775</v>
      </c>
      <c r="V50" s="184">
        <f>'IS 2023'!Q67</f>
        <v>-775</v>
      </c>
    </row>
    <row r="51" spans="2:22" x14ac:dyDescent="0.3">
      <c r="B51" t="s">
        <v>22</v>
      </c>
      <c r="E51" s="6">
        <f t="shared" si="1"/>
        <v>-9.1224766052616091E-3</v>
      </c>
      <c r="F51" s="6">
        <f>'Statements Summary 2024'!V52</f>
        <v>-8.3150045598412107E-3</v>
      </c>
      <c r="G51" s="6">
        <f>'Statements Summary 2025'!V52</f>
        <v>-7.9802296246717815E-3</v>
      </c>
      <c r="H51" s="6">
        <f>'Statements Summary 2026'!V52</f>
        <v>-7.4404761904761901E-3</v>
      </c>
      <c r="I51" s="6">
        <f>'Statements Summary 2027'!V52</f>
        <v>-7.4404761904761901E-3</v>
      </c>
      <c r="K51" s="6">
        <f>K50/K44</f>
        <v>-1.4436062214771351E-2</v>
      </c>
      <c r="L51" s="6">
        <f t="shared" ref="L51:V51" si="7">L50/L44</f>
        <v>-1.4283081459638776E-2</v>
      </c>
      <c r="M51" s="6">
        <f t="shared" si="7"/>
        <v>-9.429370969704344E-3</v>
      </c>
      <c r="N51" s="6">
        <f t="shared" si="7"/>
        <v>-9.429370969704344E-3</v>
      </c>
      <c r="O51" s="6">
        <f t="shared" si="7"/>
        <v>-9.429370969704344E-3</v>
      </c>
      <c r="P51" s="6">
        <f t="shared" si="7"/>
        <v>-9.429370969704344E-3</v>
      </c>
      <c r="Q51" s="6">
        <f t="shared" si="7"/>
        <v>-9.429370969704344E-3</v>
      </c>
      <c r="R51" s="6">
        <f t="shared" si="7"/>
        <v>-9.429370969704344E-3</v>
      </c>
      <c r="S51" s="6">
        <f t="shared" si="7"/>
        <v>-9.1224766052616091E-3</v>
      </c>
      <c r="T51" s="6">
        <f t="shared" si="7"/>
        <v>-9.1224766052616091E-3</v>
      </c>
      <c r="U51" s="6">
        <f t="shared" si="7"/>
        <v>-9.1224766052616091E-3</v>
      </c>
      <c r="V51" s="6">
        <f t="shared" si="7"/>
        <v>-9.1224766052616091E-3</v>
      </c>
    </row>
    <row r="52" spans="2:22" x14ac:dyDescent="0.3">
      <c r="B52" t="s">
        <v>198</v>
      </c>
      <c r="E52" s="184">
        <f t="shared" si="1"/>
        <v>-3800</v>
      </c>
      <c r="F52" s="184">
        <f>'Statements Summary 2024'!V53</f>
        <v>-5111</v>
      </c>
      <c r="G52" s="184">
        <f>'Statements Summary 2025'!V53</f>
        <v>-5111</v>
      </c>
      <c r="H52" s="184">
        <f>'Statements Summary 2026'!V53</f>
        <v>-5111</v>
      </c>
      <c r="I52" s="184">
        <f>'Statements Summary 2027'!V53</f>
        <v>-5111</v>
      </c>
      <c r="K52" s="184">
        <f>'IS 2023'!F68</f>
        <v>-3800</v>
      </c>
      <c r="L52" s="184">
        <f>'IS 2023'!G68</f>
        <v>-3800</v>
      </c>
      <c r="M52" s="184">
        <f>'IS 2023'!H68</f>
        <v>-3800</v>
      </c>
      <c r="N52" s="184">
        <f>'IS 2023'!I68</f>
        <v>-3800</v>
      </c>
      <c r="O52" s="184">
        <f>'IS 2023'!J68</f>
        <v>-3800</v>
      </c>
      <c r="P52" s="184">
        <f>'IS 2023'!K68</f>
        <v>-3800</v>
      </c>
      <c r="Q52" s="184">
        <f>'IS 2023'!L68</f>
        <v>-3800</v>
      </c>
      <c r="R52" s="184">
        <f>'IS 2023'!M68</f>
        <v>-3800</v>
      </c>
      <c r="S52" s="184">
        <f>'IS 2023'!N68</f>
        <v>-3800</v>
      </c>
      <c r="T52" s="184">
        <f>'IS 2023'!O68</f>
        <v>-3800</v>
      </c>
      <c r="U52" s="184">
        <f>'IS 2023'!P68</f>
        <v>-3800</v>
      </c>
      <c r="V52" s="184">
        <f>'IS 2023'!Q68</f>
        <v>-3800</v>
      </c>
    </row>
    <row r="53" spans="2:22" x14ac:dyDescent="0.3">
      <c r="B53" t="s">
        <v>22</v>
      </c>
      <c r="E53" s="6">
        <f t="shared" si="1"/>
        <v>-4.4729562709669823E-2</v>
      </c>
      <c r="F53" s="6">
        <f>'Statements Summary 2024'!V54</f>
        <v>-5.4836113942385065E-2</v>
      </c>
      <c r="G53" s="6">
        <f>'Statements Summary 2025'!V54</f>
        <v>-5.2628327240899962E-2</v>
      </c>
      <c r="H53" s="6">
        <f>'Statements Summary 2026'!V54</f>
        <v>-4.9068740399385559E-2</v>
      </c>
      <c r="I53" s="6">
        <f>'Statements Summary 2027'!V54</f>
        <v>-4.9068740399385559E-2</v>
      </c>
      <c r="K53" s="6">
        <f>K52/K44</f>
        <v>-7.0783272795007915E-2</v>
      </c>
      <c r="L53" s="6">
        <f t="shared" ref="L53:V53" si="8">L52/L44</f>
        <v>-7.0033173608551422E-2</v>
      </c>
      <c r="M53" s="6">
        <f t="shared" si="8"/>
        <v>-4.6234335077260005E-2</v>
      </c>
      <c r="N53" s="6">
        <f t="shared" si="8"/>
        <v>-4.6234335077260005E-2</v>
      </c>
      <c r="O53" s="6">
        <f t="shared" si="8"/>
        <v>-4.6234335077260005E-2</v>
      </c>
      <c r="P53" s="6">
        <f t="shared" si="8"/>
        <v>-4.6234335077260005E-2</v>
      </c>
      <c r="Q53" s="6">
        <f t="shared" si="8"/>
        <v>-4.6234335077260005E-2</v>
      </c>
      <c r="R53" s="6">
        <f t="shared" si="8"/>
        <v>-4.6234335077260005E-2</v>
      </c>
      <c r="S53" s="6">
        <f t="shared" si="8"/>
        <v>-4.4729562709669823E-2</v>
      </c>
      <c r="T53" s="6">
        <f t="shared" si="8"/>
        <v>-4.4729562709669823E-2</v>
      </c>
      <c r="U53" s="6">
        <f t="shared" si="8"/>
        <v>-4.4729562709669823E-2</v>
      </c>
      <c r="V53" s="6">
        <f t="shared" si="8"/>
        <v>-4.4729562709669823E-2</v>
      </c>
    </row>
    <row r="54" spans="2:22" x14ac:dyDescent="0.3">
      <c r="B54" t="s">
        <v>24</v>
      </c>
      <c r="E54" s="184">
        <f t="shared" si="1"/>
        <v>-8035</v>
      </c>
      <c r="F54" s="184">
        <f>'Statements Summary 2024'!V55</f>
        <v>-8035</v>
      </c>
      <c r="G54" s="184">
        <f>'Statements Summary 2025'!V55</f>
        <v>-2685</v>
      </c>
      <c r="H54" s="184">
        <f>'Statements Summary 2026'!V55</f>
        <v>-2685</v>
      </c>
      <c r="I54" s="184">
        <f>'Statements Summary 2027'!V55</f>
        <v>-2685</v>
      </c>
      <c r="K54" s="184">
        <f>'IS 2023'!F87</f>
        <v>-8035</v>
      </c>
      <c r="L54" s="184">
        <f>'IS 2023'!G87</f>
        <v>-8035</v>
      </c>
      <c r="M54" s="184">
        <f>'IS 2023'!H87</f>
        <v>-8035</v>
      </c>
      <c r="N54" s="184">
        <f>'IS 2023'!I87</f>
        <v>-8035</v>
      </c>
      <c r="O54" s="184">
        <f>'IS 2023'!J87</f>
        <v>-8035</v>
      </c>
      <c r="P54" s="184">
        <f>'IS 2023'!K87</f>
        <v>-8035</v>
      </c>
      <c r="Q54" s="184">
        <f>'IS 2023'!L87</f>
        <v>-8035</v>
      </c>
      <c r="R54" s="184">
        <f>'IS 2023'!M87</f>
        <v>-8035</v>
      </c>
      <c r="S54" s="184">
        <f>'IS 2023'!N87</f>
        <v>-8035</v>
      </c>
      <c r="T54" s="184">
        <f>'IS 2023'!O87</f>
        <v>-8035</v>
      </c>
      <c r="U54" s="184">
        <f>'IS 2023'!P87</f>
        <v>-8035</v>
      </c>
      <c r="V54" s="184">
        <f>'IS 2023'!Q87</f>
        <v>-8035</v>
      </c>
    </row>
    <row r="55" spans="2:22" x14ac:dyDescent="0.3">
      <c r="B55" t="s">
        <v>22</v>
      </c>
      <c r="E55" s="6">
        <f t="shared" si="1"/>
        <v>-9.4579483255841326E-2</v>
      </c>
      <c r="F55" s="6">
        <f>'Statements Summary 2024'!V56</f>
        <v>-8.6207821468805318E-2</v>
      </c>
      <c r="G55" s="6">
        <f>'Statements Summary 2025'!V56</f>
        <v>-2.7647634248056427E-2</v>
      </c>
      <c r="H55" s="6">
        <f>'Statements Summary 2026'!V56</f>
        <v>-2.5777649769585253E-2</v>
      </c>
      <c r="I55" s="6">
        <f>'Statements Summary 2027'!V56</f>
        <v>-2.5777649769585253E-2</v>
      </c>
      <c r="K55" s="6">
        <f>K54/K44</f>
        <v>-0.14966936760733912</v>
      </c>
      <c r="L55" s="6">
        <f t="shared" ref="L55:V55" si="9">L54/L44</f>
        <v>-0.14808330261702912</v>
      </c>
      <c r="M55" s="6">
        <f t="shared" si="9"/>
        <v>-9.7761284827837941E-2</v>
      </c>
      <c r="N55" s="6">
        <f t="shared" si="9"/>
        <v>-9.7761284827837941E-2</v>
      </c>
      <c r="O55" s="6">
        <f t="shared" si="9"/>
        <v>-9.7761284827837941E-2</v>
      </c>
      <c r="P55" s="6">
        <f t="shared" si="9"/>
        <v>-9.7761284827837941E-2</v>
      </c>
      <c r="Q55" s="6">
        <f t="shared" si="9"/>
        <v>-9.7761284827837941E-2</v>
      </c>
      <c r="R55" s="6">
        <f t="shared" si="9"/>
        <v>-9.7761284827837941E-2</v>
      </c>
      <c r="S55" s="6">
        <f t="shared" si="9"/>
        <v>-9.4579483255841326E-2</v>
      </c>
      <c r="T55" s="6">
        <f t="shared" si="9"/>
        <v>-9.4579483255841326E-2</v>
      </c>
      <c r="U55" s="6">
        <f t="shared" si="9"/>
        <v>-9.4579483255841326E-2</v>
      </c>
      <c r="V55" s="6">
        <f t="shared" si="9"/>
        <v>-9.4579483255841326E-2</v>
      </c>
    </row>
    <row r="56" spans="2:22" x14ac:dyDescent="0.3">
      <c r="B56" s="13" t="s">
        <v>6</v>
      </c>
      <c r="C56" s="13"/>
      <c r="D56" s="13"/>
      <c r="E56" s="188">
        <f t="shared" si="1"/>
        <v>71605</v>
      </c>
      <c r="F56" s="188">
        <f>'Statements Summary 2024'!V57</f>
        <v>85145</v>
      </c>
      <c r="G56" s="188">
        <f>'Statements Summary 2025'!V57</f>
        <v>88855</v>
      </c>
      <c r="H56" s="188">
        <f>'Statements Summary 2026'!V57</f>
        <v>95600</v>
      </c>
      <c r="I56" s="188">
        <f>'Statements Summary 2027'!V57</f>
        <v>95300</v>
      </c>
      <c r="K56" s="188">
        <f>'IS 2023'!F88</f>
        <v>40335</v>
      </c>
      <c r="L56" s="188">
        <f>'IS 2023'!G88</f>
        <v>40910</v>
      </c>
      <c r="M56" s="188">
        <f>'IS 2023'!H88</f>
        <v>68840</v>
      </c>
      <c r="N56" s="188">
        <f>'IS 2023'!I88</f>
        <v>68840</v>
      </c>
      <c r="O56" s="188">
        <f>'IS 2023'!J88</f>
        <v>68840</v>
      </c>
      <c r="P56" s="188">
        <f>'IS 2023'!K88</f>
        <v>68840</v>
      </c>
      <c r="Q56" s="188">
        <f>'IS 2023'!L88</f>
        <v>68840</v>
      </c>
      <c r="R56" s="188">
        <f>'IS 2023'!M88</f>
        <v>68840</v>
      </c>
      <c r="S56" s="188">
        <f>'IS 2023'!N88</f>
        <v>71605</v>
      </c>
      <c r="T56" s="188">
        <f>'IS 2023'!O88</f>
        <v>71605</v>
      </c>
      <c r="U56" s="188">
        <f>'IS 2023'!P88</f>
        <v>71605</v>
      </c>
      <c r="V56" s="188">
        <f>'IS 2023'!Q88</f>
        <v>71605</v>
      </c>
    </row>
    <row r="57" spans="2:22" x14ac:dyDescent="0.3">
      <c r="B57" t="s">
        <v>15</v>
      </c>
      <c r="E57" s="6">
        <f t="shared" si="1"/>
        <v>0.84285798363839681</v>
      </c>
      <c r="F57" s="6">
        <f>'Statements Summary 2024'!V58</f>
        <v>0.9135239525776514</v>
      </c>
      <c r="G57" s="6">
        <f>'Statements Summary 2025'!V58</f>
        <v>0.91494619780672404</v>
      </c>
      <c r="H57" s="6">
        <f>'Statements Summary 2026'!V58</f>
        <v>0.9178187403993856</v>
      </c>
      <c r="I57" s="6">
        <f>'Statements Summary 2027'!V58</f>
        <v>0.91493855606758834</v>
      </c>
      <c r="K57" s="6">
        <f>K56/K44</f>
        <v>0.75132718636490636</v>
      </c>
      <c r="L57" s="6">
        <f t="shared" ref="L57:V57" si="10">L56/L44</f>
        <v>0.75396240324364172</v>
      </c>
      <c r="M57" s="6">
        <f t="shared" si="10"/>
        <v>0.83757148071541554</v>
      </c>
      <c r="N57" s="6">
        <f t="shared" si="10"/>
        <v>0.83757148071541554</v>
      </c>
      <c r="O57" s="6">
        <f t="shared" si="10"/>
        <v>0.83757148071541554</v>
      </c>
      <c r="P57" s="6">
        <f t="shared" si="10"/>
        <v>0.83757148071541554</v>
      </c>
      <c r="Q57" s="6">
        <f t="shared" si="10"/>
        <v>0.83757148071541554</v>
      </c>
      <c r="R57" s="6">
        <f t="shared" si="10"/>
        <v>0.83757148071541554</v>
      </c>
      <c r="S57" s="6">
        <f t="shared" si="10"/>
        <v>0.84285798363839681</v>
      </c>
      <c r="T57" s="6">
        <f t="shared" si="10"/>
        <v>0.84285798363839681</v>
      </c>
      <c r="U57" s="6">
        <f t="shared" si="10"/>
        <v>0.84285798363839681</v>
      </c>
      <c r="V57" s="6">
        <f t="shared" si="10"/>
        <v>0.84285798363839681</v>
      </c>
    </row>
    <row r="58" spans="2:22" x14ac:dyDescent="0.3">
      <c r="B58" t="s">
        <v>7</v>
      </c>
      <c r="E58" s="184">
        <f t="shared" si="1"/>
        <v>-710</v>
      </c>
      <c r="F58" s="184">
        <f>'Statements Summary 2024'!V59</f>
        <v>-710</v>
      </c>
      <c r="G58" s="184">
        <f>'Statements Summary 2025'!V59</f>
        <v>-710</v>
      </c>
      <c r="H58" s="184">
        <f>'Statements Summary 2026'!V59</f>
        <v>-710</v>
      </c>
      <c r="I58" s="184">
        <f>'Statements Summary 2027'!V59</f>
        <v>-710</v>
      </c>
      <c r="K58" s="5">
        <f>'IS 2023'!F89</f>
        <v>-710</v>
      </c>
      <c r="L58" s="5">
        <f>'IS 2023'!G89</f>
        <v>-710</v>
      </c>
      <c r="M58" s="5">
        <f>'IS 2023'!H89</f>
        <v>-710</v>
      </c>
      <c r="N58" s="5">
        <f>'IS 2023'!I89</f>
        <v>-710</v>
      </c>
      <c r="O58" s="5">
        <f>'IS 2023'!J89</f>
        <v>-710</v>
      </c>
      <c r="P58" s="5">
        <f>'IS 2023'!K89</f>
        <v>-710</v>
      </c>
      <c r="Q58" s="5">
        <f>'IS 2023'!L89</f>
        <v>-710</v>
      </c>
      <c r="R58" s="5">
        <f>'IS 2023'!M89</f>
        <v>-710</v>
      </c>
      <c r="S58" s="5">
        <f>'IS 2023'!N89</f>
        <v>-710</v>
      </c>
      <c r="T58" s="5">
        <f>'IS 2023'!O89</f>
        <v>-710</v>
      </c>
      <c r="U58" s="5">
        <f>'IS 2023'!P89</f>
        <v>-710</v>
      </c>
      <c r="V58" s="5">
        <f>'IS 2023'!Q89</f>
        <v>-710</v>
      </c>
    </row>
    <row r="59" spans="2:22" x14ac:dyDescent="0.3">
      <c r="B59" t="s">
        <v>8</v>
      </c>
      <c r="E59" s="184">
        <f t="shared" si="1"/>
        <v>70895</v>
      </c>
      <c r="F59" s="184">
        <f>'Statements Summary 2024'!V60</f>
        <v>84435</v>
      </c>
      <c r="G59" s="184">
        <f>'Statements Summary 2025'!V60</f>
        <v>89565</v>
      </c>
      <c r="H59" s="184">
        <f>'Statements Summary 2026'!V60</f>
        <v>94890</v>
      </c>
      <c r="I59" s="184">
        <f>'Statements Summary 2027'!V60</f>
        <v>94590</v>
      </c>
      <c r="K59" s="184">
        <f>'IS 2023'!F90</f>
        <v>39625</v>
      </c>
      <c r="L59" s="184">
        <f>'IS 2023'!G90</f>
        <v>40200</v>
      </c>
      <c r="M59" s="184">
        <f>'IS 2023'!H90</f>
        <v>68130</v>
      </c>
      <c r="N59" s="184">
        <f>'IS 2023'!I90</f>
        <v>68130</v>
      </c>
      <c r="O59" s="184">
        <f>'IS 2023'!J90</f>
        <v>68130</v>
      </c>
      <c r="P59" s="184">
        <f>'IS 2023'!K90</f>
        <v>68130</v>
      </c>
      <c r="Q59" s="184">
        <f>'IS 2023'!L90</f>
        <v>68130</v>
      </c>
      <c r="R59" s="184">
        <f>'IS 2023'!M90</f>
        <v>68130</v>
      </c>
      <c r="S59" s="184">
        <f>'IS 2023'!N90</f>
        <v>70895</v>
      </c>
      <c r="T59" s="184">
        <f>'IS 2023'!O90</f>
        <v>70895</v>
      </c>
      <c r="U59" s="184">
        <f>'IS 2023'!P90</f>
        <v>70895</v>
      </c>
      <c r="V59" s="184">
        <f>'IS 2023'!Q90</f>
        <v>70895</v>
      </c>
    </row>
    <row r="60" spans="2:22" x14ac:dyDescent="0.3">
      <c r="B60" t="s">
        <v>9</v>
      </c>
      <c r="E60" s="184">
        <f t="shared" si="1"/>
        <v>-7360</v>
      </c>
      <c r="F60" s="184">
        <f>'Statements Summary 2024'!V61</f>
        <v>-4480</v>
      </c>
      <c r="G60" s="184">
        <f>'Statements Summary 2025'!V61</f>
        <v>-1600</v>
      </c>
      <c r="H60" s="184">
        <f>'Statements Summary 2026'!V61</f>
        <v>0</v>
      </c>
      <c r="I60" s="184">
        <f>'Statements Summary 2027'!V61</f>
        <v>0</v>
      </c>
      <c r="K60" s="193">
        <f>'IS 2023'!F91</f>
        <v>-10000</v>
      </c>
      <c r="L60" s="193">
        <f>'IS 2023'!G91</f>
        <v>-9760</v>
      </c>
      <c r="M60" s="193">
        <f>'IS 2023'!H91</f>
        <v>-9520</v>
      </c>
      <c r="N60" s="193">
        <f>'IS 2023'!I91</f>
        <v>-9280</v>
      </c>
      <c r="O60" s="193">
        <f>'IS 2023'!J91</f>
        <v>-9040</v>
      </c>
      <c r="P60" s="193">
        <f>'IS 2023'!K91</f>
        <v>-8800</v>
      </c>
      <c r="Q60" s="193">
        <f>'IS 2023'!L91</f>
        <v>-8560</v>
      </c>
      <c r="R60" s="193">
        <f>'IS 2023'!M91</f>
        <v>-8320</v>
      </c>
      <c r="S60" s="193">
        <f>'IS 2023'!N91</f>
        <v>-8080</v>
      </c>
      <c r="T60" s="193">
        <f>'IS 2023'!O91</f>
        <v>-7840</v>
      </c>
      <c r="U60" s="193">
        <f>'IS 2023'!P91</f>
        <v>-7600</v>
      </c>
      <c r="V60" s="193">
        <f>'IS 2023'!Q91</f>
        <v>-7360</v>
      </c>
    </row>
    <row r="61" spans="2:22" x14ac:dyDescent="0.3">
      <c r="B61" t="s">
        <v>10</v>
      </c>
      <c r="E61" s="184">
        <f t="shared" si="1"/>
        <v>71605</v>
      </c>
      <c r="F61" s="184">
        <f>'Statements Summary 2024'!V62</f>
        <v>85145</v>
      </c>
      <c r="G61" s="184">
        <f>'Statements Summary 2025'!V62</f>
        <v>88855</v>
      </c>
      <c r="H61" s="184">
        <f>'Statements Summary 2026'!V62</f>
        <v>95600</v>
      </c>
      <c r="I61" s="184">
        <f>'Statements Summary 2027'!V62</f>
        <v>95300</v>
      </c>
      <c r="K61" s="184">
        <f>'IS 2023'!F92</f>
        <v>40335</v>
      </c>
      <c r="L61" s="184">
        <f>'IS 2023'!G92</f>
        <v>40910</v>
      </c>
      <c r="M61" s="184">
        <f>'IS 2023'!H92</f>
        <v>68840</v>
      </c>
      <c r="N61" s="184">
        <f>'IS 2023'!I92</f>
        <v>68840</v>
      </c>
      <c r="O61" s="184">
        <f>'IS 2023'!J92</f>
        <v>68840</v>
      </c>
      <c r="P61" s="184">
        <f>'IS 2023'!K92</f>
        <v>68840</v>
      </c>
      <c r="Q61" s="184">
        <f>'IS 2023'!L92</f>
        <v>68840</v>
      </c>
      <c r="R61" s="184">
        <f>'IS 2023'!M92</f>
        <v>68840</v>
      </c>
      <c r="S61" s="184">
        <f>'IS 2023'!N92</f>
        <v>71605</v>
      </c>
      <c r="T61" s="184">
        <f>'IS 2023'!O92</f>
        <v>71605</v>
      </c>
      <c r="U61" s="184">
        <f>'IS 2023'!P92</f>
        <v>71605</v>
      </c>
      <c r="V61" s="184">
        <f>'IS 2023'!Q92</f>
        <v>71605</v>
      </c>
    </row>
    <row r="62" spans="2:22" x14ac:dyDescent="0.3">
      <c r="B62" t="s">
        <v>11</v>
      </c>
      <c r="E62" s="184">
        <f t="shared" si="1"/>
        <v>-14321</v>
      </c>
      <c r="F62" s="184">
        <f>'Statements Summary 2024'!V63</f>
        <v>-17029</v>
      </c>
      <c r="G62" s="184">
        <f>'Statements Summary 2025'!V63</f>
        <v>-17771</v>
      </c>
      <c r="H62" s="184">
        <f>'Statements Summary 2026'!V63</f>
        <v>-19120</v>
      </c>
      <c r="I62" s="184">
        <f>'Statements Summary 2027'!V63</f>
        <v>-19120</v>
      </c>
      <c r="K62" s="184">
        <f>'IS 2023'!F93</f>
        <v>-8067</v>
      </c>
      <c r="L62" s="184">
        <f>'IS 2023'!G93</f>
        <v>-8182</v>
      </c>
      <c r="M62" s="184">
        <f>'IS 2023'!H93</f>
        <v>-13768</v>
      </c>
      <c r="N62" s="184">
        <f>'IS 2023'!I93</f>
        <v>-13768</v>
      </c>
      <c r="O62" s="184">
        <f>'IS 2023'!J93</f>
        <v>-13768</v>
      </c>
      <c r="P62" s="184">
        <f>'IS 2023'!K93</f>
        <v>-13768</v>
      </c>
      <c r="Q62" s="184">
        <f>'IS 2023'!L93</f>
        <v>-13768</v>
      </c>
      <c r="R62" s="184">
        <f>'IS 2023'!M93</f>
        <v>-13768</v>
      </c>
      <c r="S62" s="184">
        <f>'IS 2023'!N93</f>
        <v>-14321</v>
      </c>
      <c r="T62" s="184">
        <f>'IS 2023'!O93</f>
        <v>-14321</v>
      </c>
      <c r="U62" s="184">
        <f>'IS 2023'!P93</f>
        <v>-14321</v>
      </c>
      <c r="V62" s="184">
        <f>'IS 2023'!Q93</f>
        <v>-14321</v>
      </c>
    </row>
    <row r="63" spans="2:22" x14ac:dyDescent="0.3">
      <c r="B63" s="13" t="s">
        <v>12</v>
      </c>
      <c r="C63" s="13"/>
      <c r="D63" s="13"/>
      <c r="E63" s="188">
        <f t="shared" si="1"/>
        <v>57284</v>
      </c>
      <c r="F63" s="188">
        <f>'Statements Summary 2024'!V64</f>
        <v>68116</v>
      </c>
      <c r="G63" s="188">
        <f>'Statements Summary 2025'!V64</f>
        <v>71084</v>
      </c>
      <c r="H63" s="188">
        <f>'Statements Summary 2026'!V64</f>
        <v>76480</v>
      </c>
      <c r="I63" s="188">
        <f>'Statements Summary 2027'!V64</f>
        <v>76240</v>
      </c>
      <c r="K63" s="188">
        <f>'IS 2023'!F94</f>
        <v>32268</v>
      </c>
      <c r="L63" s="188">
        <f>'IS 2023'!G94</f>
        <v>32728</v>
      </c>
      <c r="M63" s="188">
        <f>'IS 2023'!H94</f>
        <v>55072</v>
      </c>
      <c r="N63" s="188">
        <f>'IS 2023'!I94</f>
        <v>55072</v>
      </c>
      <c r="O63" s="188">
        <f>'IS 2023'!J94</f>
        <v>55072</v>
      </c>
      <c r="P63" s="188">
        <f>'IS 2023'!K94</f>
        <v>55072</v>
      </c>
      <c r="Q63" s="188">
        <f>'IS 2023'!L94</f>
        <v>55072</v>
      </c>
      <c r="R63" s="188">
        <f>'IS 2023'!M94</f>
        <v>55072</v>
      </c>
      <c r="S63" s="188">
        <f>'IS 2023'!N94</f>
        <v>57284</v>
      </c>
      <c r="T63" s="188">
        <f>'IS 2023'!O94</f>
        <v>57284</v>
      </c>
      <c r="U63" s="188">
        <f>'IS 2023'!P94</f>
        <v>57284</v>
      </c>
      <c r="V63" s="188">
        <f>'IS 2023'!Q94</f>
        <v>57284</v>
      </c>
    </row>
    <row r="64" spans="2:22" x14ac:dyDescent="0.3">
      <c r="B64" t="s">
        <v>13</v>
      </c>
      <c r="E64" s="6">
        <f t="shared" si="1"/>
        <v>0.67428638691071741</v>
      </c>
      <c r="F64" s="6">
        <f>'Statements Summary 2024'!V65</f>
        <v>0.73081916206212116</v>
      </c>
      <c r="G64" s="6">
        <f>'Statements Summary 2025'!V65</f>
        <v>0.73195695824537921</v>
      </c>
      <c r="H64" s="6">
        <f>'Statements Summary 2026'!V65</f>
        <v>0.73425499231950841</v>
      </c>
      <c r="I64" s="6">
        <f>'Statements Summary 2027'!V65</f>
        <v>0.73195084485407069</v>
      </c>
      <c r="K64" s="6">
        <f>K63/K44</f>
        <v>0.60106174909192511</v>
      </c>
      <c r="L64" s="6">
        <f t="shared" ref="L64:V64" si="11">L63/L44</f>
        <v>0.60316992259491342</v>
      </c>
      <c r="M64" s="6">
        <f t="shared" si="11"/>
        <v>0.67005718457233243</v>
      </c>
      <c r="N64" s="6">
        <f t="shared" si="11"/>
        <v>0.67005718457233243</v>
      </c>
      <c r="O64" s="6">
        <f t="shared" si="11"/>
        <v>0.67005718457233243</v>
      </c>
      <c r="P64" s="6">
        <f t="shared" si="11"/>
        <v>0.67005718457233243</v>
      </c>
      <c r="Q64" s="6">
        <f t="shared" si="11"/>
        <v>0.67005718457233243</v>
      </c>
      <c r="R64" s="6">
        <f t="shared" si="11"/>
        <v>0.67005718457233243</v>
      </c>
      <c r="S64" s="6">
        <f t="shared" si="11"/>
        <v>0.67428638691071741</v>
      </c>
      <c r="T64" s="6">
        <f t="shared" si="11"/>
        <v>0.67428638691071741</v>
      </c>
      <c r="U64" s="6">
        <f t="shared" si="11"/>
        <v>0.67428638691071741</v>
      </c>
      <c r="V64" s="6">
        <f t="shared" si="11"/>
        <v>0.67428638691071741</v>
      </c>
    </row>
    <row r="66" spans="2:22" x14ac:dyDescent="0.3">
      <c r="B66" s="162" t="s">
        <v>272</v>
      </c>
      <c r="C66" s="135"/>
      <c r="D66" s="135"/>
      <c r="E66" s="135"/>
      <c r="F66" s="135"/>
      <c r="G66" s="135"/>
      <c r="H66" s="135"/>
      <c r="I66" s="135"/>
      <c r="K66" s="364" t="s">
        <v>204</v>
      </c>
      <c r="L66" s="364"/>
      <c r="M66" s="364"/>
      <c r="N66" s="364"/>
      <c r="O66" s="364"/>
      <c r="P66" s="364"/>
      <c r="Q66" s="364"/>
      <c r="R66" s="364"/>
      <c r="S66" s="364"/>
      <c r="T66" s="364"/>
      <c r="U66" s="364"/>
      <c r="V66" s="364"/>
    </row>
    <row r="83" spans="2:22" x14ac:dyDescent="0.3">
      <c r="B83" s="162" t="s">
        <v>273</v>
      </c>
      <c r="C83" s="162"/>
      <c r="D83" s="162"/>
      <c r="E83" s="162"/>
      <c r="F83" s="135"/>
      <c r="G83" s="135"/>
      <c r="H83" s="135"/>
      <c r="I83" s="135"/>
      <c r="J83" s="135"/>
      <c r="K83" s="364" t="s">
        <v>89</v>
      </c>
      <c r="L83" s="364"/>
      <c r="M83" s="364"/>
      <c r="N83" s="364"/>
      <c r="O83" s="364"/>
      <c r="P83" s="364"/>
      <c r="Q83" s="364"/>
      <c r="R83" s="364"/>
      <c r="S83" s="364"/>
      <c r="T83" s="364"/>
      <c r="U83" s="364"/>
      <c r="V83" s="364"/>
    </row>
    <row r="85" spans="2:22" x14ac:dyDescent="0.3">
      <c r="B85" s="175" t="s">
        <v>20</v>
      </c>
      <c r="C85" s="175"/>
      <c r="D85" s="175"/>
      <c r="E85" s="176">
        <v>2023</v>
      </c>
      <c r="F85" s="176">
        <v>2024</v>
      </c>
      <c r="G85" s="176">
        <v>2025</v>
      </c>
      <c r="H85" s="176">
        <v>2026</v>
      </c>
      <c r="I85" s="176">
        <v>2027</v>
      </c>
      <c r="J85" s="175"/>
      <c r="K85" s="176" t="s">
        <v>25</v>
      </c>
      <c r="L85" s="176" t="s">
        <v>26</v>
      </c>
      <c r="M85" s="176" t="s">
        <v>27</v>
      </c>
      <c r="N85" s="176" t="s">
        <v>28</v>
      </c>
      <c r="O85" s="176" t="s">
        <v>29</v>
      </c>
      <c r="P85" s="176" t="s">
        <v>30</v>
      </c>
      <c r="Q85" s="176" t="s">
        <v>31</v>
      </c>
      <c r="R85" s="176" t="s">
        <v>32</v>
      </c>
      <c r="S85" s="176" t="s">
        <v>33</v>
      </c>
      <c r="T85" s="176" t="s">
        <v>34</v>
      </c>
      <c r="U85" s="176" t="s">
        <v>35</v>
      </c>
      <c r="V85" s="176" t="s">
        <v>36</v>
      </c>
    </row>
    <row r="86" spans="2:22" x14ac:dyDescent="0.3">
      <c r="B86" t="s">
        <v>48</v>
      </c>
      <c r="E86" s="184">
        <f t="shared" ref="E86:E97" si="12">V86</f>
        <v>662004</v>
      </c>
      <c r="F86" s="184">
        <f>'Statements Summary 2024'!V88</f>
        <v>1470756</v>
      </c>
      <c r="G86" s="184">
        <f>'Statements Summary 2025'!V88</f>
        <v>2333740</v>
      </c>
      <c r="H86" s="184">
        <f>'Statements Summary 2026'!V88</f>
        <v>3292122</v>
      </c>
      <c r="I86" s="184">
        <f>'Statements Summary 2027'!V88</f>
        <v>4323334</v>
      </c>
      <c r="K86" s="184">
        <f>'BS 2023'!F14</f>
        <v>35168</v>
      </c>
      <c r="L86" s="184">
        <f>'BS 2023'!G14</f>
        <v>69836</v>
      </c>
      <c r="M86" s="184">
        <f>'BS 2023'!H14</f>
        <v>127088</v>
      </c>
      <c r="N86" s="184">
        <f>'BS 2023'!I14</f>
        <v>184580</v>
      </c>
      <c r="O86" s="184">
        <f>'BS 2023'!J14</f>
        <v>242312</v>
      </c>
      <c r="P86" s="184">
        <f>'BS 2023'!K14</f>
        <v>300284</v>
      </c>
      <c r="Q86" s="184">
        <f>'BS 2023'!L14</f>
        <v>358496</v>
      </c>
      <c r="R86" s="184">
        <f>'BS 2023'!M14</f>
        <v>416948</v>
      </c>
      <c r="S86" s="184">
        <f>'BS 2023'!N14</f>
        <v>477852</v>
      </c>
      <c r="T86" s="184">
        <f>'BS 2023'!O14</f>
        <v>538996</v>
      </c>
      <c r="U86" s="184">
        <f>'BS 2023'!P14</f>
        <v>600380</v>
      </c>
      <c r="V86" s="184">
        <f>'BS 2023'!Q14</f>
        <v>662004</v>
      </c>
    </row>
    <row r="87" spans="2:22" x14ac:dyDescent="0.3">
      <c r="B87" t="s">
        <v>49</v>
      </c>
      <c r="E87" s="184">
        <f t="shared" si="12"/>
        <v>58520</v>
      </c>
      <c r="F87" s="184">
        <f>'Statements Summary 2024'!V89</f>
        <v>67040</v>
      </c>
      <c r="G87" s="184">
        <f>'Statements Summary 2025'!V89</f>
        <v>75560</v>
      </c>
      <c r="H87" s="184">
        <f>'Statements Summary 2026'!V89</f>
        <v>84080</v>
      </c>
      <c r="I87" s="184">
        <f>'Statements Summary 2027'!V89</f>
        <v>92600</v>
      </c>
      <c r="K87" s="184">
        <f>'BS 2023'!F19</f>
        <v>50710</v>
      </c>
      <c r="L87" s="184">
        <f>'BS 2023'!G19</f>
        <v>51420</v>
      </c>
      <c r="M87" s="184">
        <f>'BS 2023'!H19</f>
        <v>52130</v>
      </c>
      <c r="N87" s="184">
        <f>'BS 2023'!I19</f>
        <v>52840</v>
      </c>
      <c r="O87" s="184">
        <f>'BS 2023'!J19</f>
        <v>53550</v>
      </c>
      <c r="P87" s="184">
        <f>'BS 2023'!K19</f>
        <v>54260</v>
      </c>
      <c r="Q87" s="184">
        <f>'BS 2023'!L19</f>
        <v>54970</v>
      </c>
      <c r="R87" s="184">
        <f>'BS 2023'!M19</f>
        <v>55680</v>
      </c>
      <c r="S87" s="184">
        <f>'BS 2023'!N19</f>
        <v>56390</v>
      </c>
      <c r="T87" s="184">
        <f>'BS 2023'!O19</f>
        <v>57100</v>
      </c>
      <c r="U87" s="184">
        <f>'BS 2023'!P19</f>
        <v>57810</v>
      </c>
      <c r="V87" s="184">
        <f>'BS 2023'!Q19</f>
        <v>58520</v>
      </c>
    </row>
    <row r="88" spans="2:22" x14ac:dyDescent="0.3">
      <c r="B88" t="s">
        <v>50</v>
      </c>
      <c r="E88" s="184">
        <f t="shared" si="12"/>
        <v>720524</v>
      </c>
      <c r="F88" s="184">
        <f>'Statements Summary 2024'!V90</f>
        <v>1537796</v>
      </c>
      <c r="G88" s="184">
        <f>'Statements Summary 2025'!V90</f>
        <v>2409300</v>
      </c>
      <c r="H88" s="184">
        <f>'Statements Summary 2026'!V90</f>
        <v>3376202</v>
      </c>
      <c r="I88" s="184">
        <f>'Statements Summary 2027'!V90</f>
        <v>4415934</v>
      </c>
      <c r="K88" s="184">
        <f>'BS 2023'!F20</f>
        <v>85878</v>
      </c>
      <c r="L88" s="184">
        <f>'BS 2023'!G20</f>
        <v>121256</v>
      </c>
      <c r="M88" s="184">
        <f>'BS 2023'!H20</f>
        <v>179218</v>
      </c>
      <c r="N88" s="184">
        <f>'BS 2023'!I20</f>
        <v>237420</v>
      </c>
      <c r="O88" s="184">
        <f>'BS 2023'!J20</f>
        <v>295862</v>
      </c>
      <c r="P88" s="184">
        <f>'BS 2023'!K20</f>
        <v>354544</v>
      </c>
      <c r="Q88" s="184">
        <f>'BS 2023'!L20</f>
        <v>413466</v>
      </c>
      <c r="R88" s="184">
        <f>'BS 2023'!M20</f>
        <v>472628</v>
      </c>
      <c r="S88" s="184">
        <f>'BS 2023'!N20</f>
        <v>534242</v>
      </c>
      <c r="T88" s="184">
        <f>'BS 2023'!O20</f>
        <v>596096</v>
      </c>
      <c r="U88" s="184">
        <f>'BS 2023'!P20</f>
        <v>658190</v>
      </c>
      <c r="V88" s="184">
        <f>'BS 2023'!Q20</f>
        <v>720524</v>
      </c>
    </row>
    <row r="89" spans="2:22" x14ac:dyDescent="0.3">
      <c r="B89" t="s">
        <v>51</v>
      </c>
      <c r="E89" s="184">
        <f t="shared" si="12"/>
        <v>-14321</v>
      </c>
      <c r="F89" s="184">
        <f>'Statements Summary 2024'!V91</f>
        <v>-17029</v>
      </c>
      <c r="G89" s="184">
        <f>'Statements Summary 2025'!V91</f>
        <v>-17771</v>
      </c>
      <c r="H89" s="184">
        <f>'Statements Summary 2026'!V91</f>
        <v>-19120</v>
      </c>
      <c r="I89" s="184">
        <f>'Statements Summary 2027'!V91</f>
        <v>-19060</v>
      </c>
      <c r="K89" s="184"/>
      <c r="L89" s="184">
        <f>'BS 2023'!G25</f>
        <v>-8182</v>
      </c>
      <c r="M89" s="184">
        <f>'BS 2023'!H25</f>
        <v>-13768</v>
      </c>
      <c r="N89" s="184">
        <f>'BS 2023'!I25</f>
        <v>-13768</v>
      </c>
      <c r="O89" s="184">
        <f>'BS 2023'!J25</f>
        <v>-13768</v>
      </c>
      <c r="P89" s="184">
        <f>'BS 2023'!K25</f>
        <v>-13768</v>
      </c>
      <c r="Q89" s="184">
        <f>'BS 2023'!L25</f>
        <v>-13768</v>
      </c>
      <c r="R89" s="184">
        <f>'BS 2023'!M25</f>
        <v>-13768</v>
      </c>
      <c r="S89" s="184">
        <f>'BS 2023'!N25</f>
        <v>-14321</v>
      </c>
      <c r="T89" s="184">
        <f>'BS 2023'!O25</f>
        <v>-14321</v>
      </c>
      <c r="U89" s="184">
        <f>'BS 2023'!P25</f>
        <v>-14321</v>
      </c>
      <c r="V89" s="184">
        <f>'BS 2023'!Q25</f>
        <v>-14321</v>
      </c>
    </row>
    <row r="90" spans="2:22" x14ac:dyDescent="0.3">
      <c r="B90" t="s">
        <v>203</v>
      </c>
      <c r="E90" s="184">
        <f t="shared" si="12"/>
        <v>-36800</v>
      </c>
      <c r="F90" s="184">
        <f>'Statements Summary 2024'!V92</f>
        <v>-22400</v>
      </c>
      <c r="G90" s="184">
        <f>'Statements Summary 2025'!V92</f>
        <v>-8000</v>
      </c>
      <c r="H90" s="184">
        <f>'Statements Summary 2026'!V92</f>
        <v>0</v>
      </c>
      <c r="I90" s="184">
        <f>'Statements Summary 2027'!V92</f>
        <v>0</v>
      </c>
      <c r="K90" s="184">
        <f>'BS 2023'!F27</f>
        <v>-50000</v>
      </c>
      <c r="L90" s="184">
        <f>'BS 2023'!G27</f>
        <v>-48800</v>
      </c>
      <c r="M90" s="184">
        <f>'BS 2023'!H27</f>
        <v>-47600</v>
      </c>
      <c r="N90" s="184">
        <f>'BS 2023'!I27</f>
        <v>-46400</v>
      </c>
      <c r="O90" s="184">
        <f>'BS 2023'!J27</f>
        <v>-45200</v>
      </c>
      <c r="P90" s="184">
        <f>'BS 2023'!K27</f>
        <v>-44000</v>
      </c>
      <c r="Q90" s="184">
        <f>'BS 2023'!L27</f>
        <v>-42800</v>
      </c>
      <c r="R90" s="184">
        <f>'BS 2023'!M27</f>
        <v>-41600</v>
      </c>
      <c r="S90" s="184">
        <f>'BS 2023'!N27</f>
        <v>-40400</v>
      </c>
      <c r="T90" s="184">
        <f>'BS 2023'!O27</f>
        <v>-39200</v>
      </c>
      <c r="U90" s="184">
        <f>'BS 2023'!P27</f>
        <v>-38000</v>
      </c>
      <c r="V90" s="184">
        <f>'BS 2023'!Q27</f>
        <v>-36800</v>
      </c>
    </row>
    <row r="91" spans="2:22" x14ac:dyDescent="0.3">
      <c r="B91" t="s">
        <v>53</v>
      </c>
      <c r="E91" s="184">
        <f t="shared" si="12"/>
        <v>-51121</v>
      </c>
      <c r="F91" s="184">
        <f>'Statements Summary 2024'!V93</f>
        <v>-39429</v>
      </c>
      <c r="G91" s="184">
        <f>'Statements Summary 2025'!V93</f>
        <v>-25771</v>
      </c>
      <c r="H91" s="184">
        <f>'Statements Summary 2026'!V93</f>
        <v>-19120</v>
      </c>
      <c r="I91" s="184">
        <f>'Statements Summary 2027'!V93</f>
        <v>-19060</v>
      </c>
      <c r="K91" s="184">
        <f>'BS 2023'!F32</f>
        <v>-58067</v>
      </c>
      <c r="L91" s="184">
        <f>'BS 2023'!G32</f>
        <v>-56982</v>
      </c>
      <c r="M91" s="184">
        <f>'BS 2023'!H32</f>
        <v>-61368</v>
      </c>
      <c r="N91" s="184">
        <f>'BS 2023'!I32</f>
        <v>-60168</v>
      </c>
      <c r="O91" s="184">
        <f>'BS 2023'!J32</f>
        <v>-58968</v>
      </c>
      <c r="P91" s="184">
        <f>'BS 2023'!K32</f>
        <v>-57768</v>
      </c>
      <c r="Q91" s="184">
        <f>'BS 2023'!L32</f>
        <v>-56568</v>
      </c>
      <c r="R91" s="184">
        <f>'BS 2023'!M32</f>
        <v>-55368</v>
      </c>
      <c r="S91" s="184">
        <f>'BS 2023'!N32</f>
        <v>-54721</v>
      </c>
      <c r="T91" s="184">
        <f>'BS 2023'!O32</f>
        <v>-53521</v>
      </c>
      <c r="U91" s="184">
        <f>'BS 2023'!P32</f>
        <v>-52321</v>
      </c>
      <c r="V91" s="184">
        <f>'BS 2023'!Q32</f>
        <v>-51121</v>
      </c>
    </row>
    <row r="92" spans="2:22" x14ac:dyDescent="0.3">
      <c r="B92" t="s">
        <v>54</v>
      </c>
      <c r="E92" s="184">
        <f t="shared" si="12"/>
        <v>669403</v>
      </c>
      <c r="F92" s="184">
        <f>'Statements Summary 2024'!V94</f>
        <v>1498367</v>
      </c>
      <c r="G92" s="184">
        <f>'Statements Summary 2025'!V94</f>
        <v>2393300</v>
      </c>
      <c r="H92" s="184">
        <f>'Statements Summary 2026'!V94</f>
        <v>3357082</v>
      </c>
      <c r="I92" s="184">
        <f>'Statements Summary 2027'!V94</f>
        <v>4396874</v>
      </c>
      <c r="K92" s="184">
        <f>'BS 2023'!F33</f>
        <v>27811</v>
      </c>
      <c r="L92" s="184">
        <f>'BS 2023'!G33</f>
        <v>64274</v>
      </c>
      <c r="M92" s="184">
        <f>'BS 2023'!H33</f>
        <v>117850</v>
      </c>
      <c r="N92" s="184">
        <f>'BS 2023'!I33</f>
        <v>177252</v>
      </c>
      <c r="O92" s="184">
        <f>'BS 2023'!J33</f>
        <v>236894</v>
      </c>
      <c r="P92" s="184">
        <f>'BS 2023'!K33</f>
        <v>296776</v>
      </c>
      <c r="Q92" s="184">
        <f>'BS 2023'!L33</f>
        <v>356898</v>
      </c>
      <c r="R92" s="184">
        <f>'BS 2023'!M33</f>
        <v>417260</v>
      </c>
      <c r="S92" s="184">
        <f>'BS 2023'!N33</f>
        <v>479521</v>
      </c>
      <c r="T92" s="184">
        <f>'BS 2023'!O33</f>
        <v>542575</v>
      </c>
      <c r="U92" s="184">
        <f>'BS 2023'!P33</f>
        <v>605869</v>
      </c>
      <c r="V92" s="184">
        <f>'BS 2023'!Q33</f>
        <v>669403</v>
      </c>
    </row>
    <row r="93" spans="2:22" x14ac:dyDescent="0.3">
      <c r="B93" t="s">
        <v>55</v>
      </c>
      <c r="E93" s="184">
        <f t="shared" si="12"/>
        <v>662004</v>
      </c>
      <c r="F93" s="184">
        <f>'Statements Summary 2024'!V95</f>
        <v>1470756</v>
      </c>
      <c r="G93" s="184">
        <f>'Statements Summary 2025'!V95</f>
        <v>2333740</v>
      </c>
      <c r="H93" s="184">
        <f>'Statements Summary 2026'!V95</f>
        <v>3292122</v>
      </c>
      <c r="I93" s="184">
        <f>'Statements Summary 2027'!V95</f>
        <v>4323334</v>
      </c>
      <c r="K93" s="184">
        <f>'BS 2023'!F14</f>
        <v>35168</v>
      </c>
      <c r="L93" s="184">
        <f>'BS 2023'!G14</f>
        <v>69836</v>
      </c>
      <c r="M93" s="184">
        <f>'BS 2023'!H14</f>
        <v>127088</v>
      </c>
      <c r="N93" s="184">
        <f>'BS 2023'!I14</f>
        <v>184580</v>
      </c>
      <c r="O93" s="184">
        <f>'BS 2023'!J14</f>
        <v>242312</v>
      </c>
      <c r="P93" s="184">
        <f>'BS 2023'!K14</f>
        <v>300284</v>
      </c>
      <c r="Q93" s="184">
        <f>'BS 2023'!L14</f>
        <v>358496</v>
      </c>
      <c r="R93" s="184">
        <f>'BS 2023'!M14</f>
        <v>416948</v>
      </c>
      <c r="S93" s="184">
        <f>'BS 2023'!N14</f>
        <v>477852</v>
      </c>
      <c r="T93" s="184">
        <f>'BS 2023'!O14</f>
        <v>538996</v>
      </c>
      <c r="U93" s="184">
        <f>'BS 2023'!P14</f>
        <v>600380</v>
      </c>
      <c r="V93" s="184">
        <f>'BS 2023'!Q14</f>
        <v>662004</v>
      </c>
    </row>
    <row r="94" spans="2:22" x14ac:dyDescent="0.3">
      <c r="B94" t="s">
        <v>56</v>
      </c>
      <c r="E94" s="184" t="str">
        <f t="shared" si="12"/>
        <v>-</v>
      </c>
      <c r="F94" s="184" t="str">
        <f>'Statements Summary 2024'!V96</f>
        <v>-</v>
      </c>
      <c r="G94" s="184" t="str">
        <f>'Statements Summary 2025'!V96</f>
        <v>-</v>
      </c>
      <c r="H94" s="184" t="str">
        <f>'Statements Summary 2026'!V96</f>
        <v>-</v>
      </c>
      <c r="I94" s="184" t="str">
        <f>'Statements Summary 2027'!V96</f>
        <v>-</v>
      </c>
      <c r="K94" s="184" t="s">
        <v>197</v>
      </c>
      <c r="L94" s="184" t="s">
        <v>197</v>
      </c>
      <c r="M94" s="184" t="s">
        <v>197</v>
      </c>
      <c r="N94" s="184" t="s">
        <v>197</v>
      </c>
      <c r="O94" s="184" t="s">
        <v>197</v>
      </c>
      <c r="P94" s="184" t="s">
        <v>197</v>
      </c>
      <c r="Q94" s="184" t="s">
        <v>197</v>
      </c>
      <c r="R94" s="184" t="s">
        <v>197</v>
      </c>
      <c r="S94" s="184" t="s">
        <v>197</v>
      </c>
      <c r="T94" s="184" t="s">
        <v>197</v>
      </c>
      <c r="U94" s="184" t="s">
        <v>197</v>
      </c>
      <c r="V94" s="184" t="s">
        <v>197</v>
      </c>
    </row>
    <row r="95" spans="2:22" x14ac:dyDescent="0.3">
      <c r="B95" t="s">
        <v>57</v>
      </c>
      <c r="E95" s="184">
        <f t="shared" si="12"/>
        <v>0</v>
      </c>
      <c r="F95" s="184">
        <f>'Statements Summary 2024'!V97</f>
        <v>0</v>
      </c>
      <c r="G95" s="184">
        <f>'Statements Summary 2025'!V97</f>
        <v>0</v>
      </c>
      <c r="H95" s="184">
        <f>'Statements Summary 2026'!V97</f>
        <v>0</v>
      </c>
      <c r="I95" s="184">
        <f>'Statements Summary 2027'!V97</f>
        <v>0</v>
      </c>
      <c r="K95" s="184" t="s">
        <v>197</v>
      </c>
      <c r="L95" s="184" t="s">
        <v>197</v>
      </c>
      <c r="M95" s="184" t="s">
        <v>197</v>
      </c>
      <c r="N95" s="184" t="s">
        <v>197</v>
      </c>
      <c r="O95" s="184" t="s">
        <v>197</v>
      </c>
      <c r="P95" s="184" t="s">
        <v>197</v>
      </c>
      <c r="Q95" s="184" t="s">
        <v>197</v>
      </c>
      <c r="R95" s="184" t="s">
        <v>197</v>
      </c>
      <c r="S95" s="184" t="s">
        <v>197</v>
      </c>
      <c r="T95" s="184" t="s">
        <v>197</v>
      </c>
      <c r="U95" s="184" t="s">
        <v>197</v>
      </c>
      <c r="V95" s="184"/>
    </row>
    <row r="96" spans="2:22" x14ac:dyDescent="0.3">
      <c r="B96" t="s">
        <v>58</v>
      </c>
      <c r="E96" s="184">
        <f t="shared" si="12"/>
        <v>669403</v>
      </c>
      <c r="F96" s="184">
        <f>'Statements Summary 2024'!V98</f>
        <v>1498367</v>
      </c>
      <c r="G96" s="184">
        <f>'Statements Summary 2025'!V98</f>
        <v>2393300</v>
      </c>
      <c r="H96" s="184">
        <f>'Statements Summary 2026'!V98</f>
        <v>3357082</v>
      </c>
      <c r="I96" s="184">
        <f>'Statements Summary 2027'!V98</f>
        <v>4396874</v>
      </c>
      <c r="K96" s="184">
        <f>K92</f>
        <v>27811</v>
      </c>
      <c r="L96" s="184">
        <f t="shared" ref="L96:V96" si="13">L92</f>
        <v>64274</v>
      </c>
      <c r="M96" s="184">
        <f t="shared" si="13"/>
        <v>117850</v>
      </c>
      <c r="N96" s="184">
        <f t="shared" si="13"/>
        <v>177252</v>
      </c>
      <c r="O96" s="184">
        <f t="shared" si="13"/>
        <v>236894</v>
      </c>
      <c r="P96" s="184">
        <f t="shared" si="13"/>
        <v>296776</v>
      </c>
      <c r="Q96" s="184">
        <f t="shared" si="13"/>
        <v>356898</v>
      </c>
      <c r="R96" s="184">
        <f t="shared" si="13"/>
        <v>417260</v>
      </c>
      <c r="S96" s="184">
        <f t="shared" si="13"/>
        <v>479521</v>
      </c>
      <c r="T96" s="184">
        <f t="shared" si="13"/>
        <v>542575</v>
      </c>
      <c r="U96" s="184">
        <f t="shared" si="13"/>
        <v>605869</v>
      </c>
      <c r="V96" s="184">
        <f t="shared" si="13"/>
        <v>669403</v>
      </c>
    </row>
    <row r="97" spans="2:22" x14ac:dyDescent="0.3">
      <c r="B97" t="s">
        <v>59</v>
      </c>
      <c r="E97" s="184">
        <f t="shared" si="12"/>
        <v>669403</v>
      </c>
      <c r="F97" s="184">
        <f>'Statements Summary 2024'!V99</f>
        <v>1498367</v>
      </c>
      <c r="G97" s="184">
        <f>'Statements Summary 2025'!V99</f>
        <v>2393300</v>
      </c>
      <c r="H97" s="184">
        <f>'Statements Summary 2026'!V99</f>
        <v>3357082</v>
      </c>
      <c r="I97" s="184">
        <f>'Statements Summary 2027'!V99</f>
        <v>4396874</v>
      </c>
      <c r="K97" s="184">
        <f>K96</f>
        <v>27811</v>
      </c>
      <c r="L97" s="184">
        <f t="shared" ref="L97:V97" si="14">L96</f>
        <v>64274</v>
      </c>
      <c r="M97" s="184">
        <f t="shared" si="14"/>
        <v>117850</v>
      </c>
      <c r="N97" s="184">
        <f t="shared" si="14"/>
        <v>177252</v>
      </c>
      <c r="O97" s="184">
        <f t="shared" si="14"/>
        <v>236894</v>
      </c>
      <c r="P97" s="184">
        <f t="shared" si="14"/>
        <v>296776</v>
      </c>
      <c r="Q97" s="184">
        <f t="shared" si="14"/>
        <v>356898</v>
      </c>
      <c r="R97" s="184">
        <f t="shared" si="14"/>
        <v>417260</v>
      </c>
      <c r="S97" s="184">
        <f t="shared" si="14"/>
        <v>479521</v>
      </c>
      <c r="T97" s="184">
        <f t="shared" si="14"/>
        <v>542575</v>
      </c>
      <c r="U97" s="184">
        <f t="shared" si="14"/>
        <v>605869</v>
      </c>
      <c r="V97" s="184">
        <f t="shared" si="14"/>
        <v>669403</v>
      </c>
    </row>
    <row r="99" spans="2:22" x14ac:dyDescent="0.3">
      <c r="B99" s="162" t="s">
        <v>273</v>
      </c>
      <c r="C99" s="135"/>
      <c r="D99" s="135"/>
      <c r="E99" s="135"/>
      <c r="F99" s="135"/>
      <c r="G99" s="135"/>
      <c r="H99" s="135"/>
      <c r="I99" s="135"/>
      <c r="K99" s="364" t="s">
        <v>89</v>
      </c>
      <c r="L99" s="364"/>
      <c r="M99" s="364"/>
      <c r="N99" s="364"/>
      <c r="O99" s="364"/>
      <c r="P99" s="364"/>
      <c r="Q99" s="364"/>
      <c r="R99" s="364"/>
      <c r="S99" s="364"/>
      <c r="T99" s="364"/>
      <c r="U99" s="364"/>
      <c r="V99" s="364"/>
    </row>
  </sheetData>
  <mergeCells count="6">
    <mergeCell ref="K99:V99"/>
    <mergeCell ref="K83:V83"/>
    <mergeCell ref="K2:V2"/>
    <mergeCell ref="K19:V19"/>
    <mergeCell ref="K41:V41"/>
    <mergeCell ref="K66:V66"/>
  </mergeCells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42E2-200B-4C2D-9772-0DA0AEA51B6A}">
  <sheetPr codeName="Sheet24"/>
  <dimension ref="A1:AP113"/>
  <sheetViews>
    <sheetView showGridLines="0" topLeftCell="A34" workbookViewId="0">
      <selection activeCell="I47" sqref="I47:T47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" style="117" bestFit="1" customWidth="1"/>
    <col min="7" max="8" width="10" bestFit="1" customWidth="1"/>
    <col min="9" max="9" width="9.88671875" customWidth="1"/>
    <col min="10" max="13" width="10" bestFit="1" customWidth="1"/>
    <col min="14" max="14" width="9.77734375" customWidth="1"/>
    <col min="15" max="19" width="10" bestFit="1" customWidth="1"/>
    <col min="20" max="20" width="10.4414062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22" t="s">
        <v>145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42" x14ac:dyDescent="0.3">
      <c r="A3" s="9"/>
      <c r="B3" s="9" t="s">
        <v>147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42" x14ac:dyDescent="0.3">
      <c r="A5" s="131"/>
      <c r="B5" s="134" t="s">
        <v>177</v>
      </c>
      <c r="C5" s="131"/>
      <c r="D5" s="131"/>
      <c r="E5" s="131"/>
      <c r="F5" s="181">
        <v>2024</v>
      </c>
      <c r="G5" s="181">
        <v>2024</v>
      </c>
      <c r="H5" s="181">
        <v>2024</v>
      </c>
      <c r="I5" s="181">
        <v>2024</v>
      </c>
      <c r="J5" s="181">
        <v>2024</v>
      </c>
      <c r="K5" s="181">
        <v>2024</v>
      </c>
      <c r="L5" s="181">
        <v>2024</v>
      </c>
      <c r="M5" s="181">
        <v>2024</v>
      </c>
      <c r="N5" s="181">
        <v>2024</v>
      </c>
      <c r="O5" s="181">
        <v>2024</v>
      </c>
      <c r="P5" s="181">
        <v>2024</v>
      </c>
      <c r="Q5" s="181">
        <v>2024</v>
      </c>
      <c r="R5" s="181">
        <v>2025</v>
      </c>
      <c r="S5" s="181">
        <v>2025</v>
      </c>
      <c r="T5" s="181">
        <v>2025</v>
      </c>
      <c r="U5" s="135" t="s">
        <v>70</v>
      </c>
    </row>
    <row r="6" spans="1:42" ht="15" thickBot="1" x14ac:dyDescent="0.35">
      <c r="A6" s="133"/>
      <c r="B6" s="141" t="s">
        <v>63</v>
      </c>
      <c r="C6" s="133"/>
      <c r="D6" s="133"/>
      <c r="E6" s="133"/>
      <c r="F6" s="180" t="s">
        <v>25</v>
      </c>
      <c r="G6" s="180" t="s">
        <v>26</v>
      </c>
      <c r="H6" s="180" t="s">
        <v>27</v>
      </c>
      <c r="I6" s="180" t="s">
        <v>28</v>
      </c>
      <c r="J6" s="180" t="s">
        <v>29</v>
      </c>
      <c r="K6" s="180" t="s">
        <v>30</v>
      </c>
      <c r="L6" s="180" t="s">
        <v>31</v>
      </c>
      <c r="M6" s="180" t="s">
        <v>32</v>
      </c>
      <c r="N6" s="180" t="s">
        <v>33</v>
      </c>
      <c r="O6" s="180" t="s">
        <v>34</v>
      </c>
      <c r="P6" s="180" t="s">
        <v>35</v>
      </c>
      <c r="Q6" s="180" t="s">
        <v>36</v>
      </c>
      <c r="R6" s="180" t="s">
        <v>25</v>
      </c>
      <c r="S6" s="180" t="s">
        <v>26</v>
      </c>
      <c r="T6" s="180" t="s">
        <v>27</v>
      </c>
      <c r="U6" s="147"/>
    </row>
    <row r="7" spans="1:42" s="116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1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25" t="s">
        <v>283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x14ac:dyDescent="0.3">
      <c r="A9" s="9"/>
      <c r="B9" s="9"/>
      <c r="C9" s="12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x14ac:dyDescent="0.3">
      <c r="A10" s="9"/>
      <c r="B10" s="9"/>
      <c r="C10" s="125" t="s">
        <v>2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42" ht="15" customHeight="1" x14ac:dyDescent="0.3">
      <c r="A11" s="9"/>
      <c r="B11" s="9"/>
      <c r="C11" s="12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42" x14ac:dyDescent="0.3">
      <c r="A12" s="9"/>
      <c r="B12" s="9"/>
      <c r="C12" s="126" t="str">
        <f>'IS 2023'!C12</f>
        <v>Equipment 1</v>
      </c>
      <c r="D12" s="9"/>
      <c r="E12" s="9"/>
      <c r="F12" s="139">
        <f>'Days Total Hire Sheet 2024'!AM94</f>
        <v>1120</v>
      </c>
      <c r="G12" s="139">
        <f>'Days Total Hire Sheet 2024'!AO94</f>
        <v>1160</v>
      </c>
      <c r="H12" s="139">
        <f>'Days Total Hire Sheet 2024'!AQ94</f>
        <v>1200</v>
      </c>
      <c r="I12" s="139">
        <f>'Days Total Hire Sheet 2024'!AT94</f>
        <v>1240</v>
      </c>
      <c r="J12" s="139">
        <f>'Days Total Hire Sheet 2024'!AV94</f>
        <v>1320</v>
      </c>
      <c r="K12" s="139">
        <f>'Days Total Hire Sheet 2024'!AX94</f>
        <v>1320</v>
      </c>
      <c r="L12" s="139">
        <f>'Days Total Hire Sheet 2024'!BA94</f>
        <v>1360</v>
      </c>
      <c r="M12" s="139">
        <f>'Days Total Hire Sheet 2024'!BC94</f>
        <v>1320</v>
      </c>
      <c r="N12" s="139">
        <f>'Days Total Hire Sheet 2024'!BE94</f>
        <v>1360</v>
      </c>
      <c r="O12" s="139">
        <f>'Days Total Hire Sheet 2024'!BH94</f>
        <v>1320</v>
      </c>
      <c r="P12" s="139">
        <f>'Days Total Hire Sheet 2024'!BJ94</f>
        <v>1320</v>
      </c>
      <c r="Q12" s="139">
        <f>'Days Total Hire Sheet 2024'!BL94</f>
        <v>1360</v>
      </c>
      <c r="R12" s="139">
        <f>'Days Total Hire Sheet 2025'!AM94</f>
        <v>1240</v>
      </c>
      <c r="S12" s="139">
        <f>'Days Total Hire Sheet 2025'!AO94</f>
        <v>1280</v>
      </c>
      <c r="T12" s="139">
        <f>'Days Total Hire Sheet 2025'!AQ94</f>
        <v>1240</v>
      </c>
      <c r="U12" s="9"/>
    </row>
    <row r="13" spans="1:42" x14ac:dyDescent="0.3">
      <c r="A13" s="9"/>
      <c r="B13" s="9"/>
      <c r="C13" s="126" t="str">
        <f>'IS 2023'!C13</f>
        <v>Equipment 2</v>
      </c>
      <c r="D13" s="9"/>
      <c r="E13" s="9"/>
      <c r="F13" s="139">
        <f>'Days Total Hire Sheet 2024'!AM95</f>
        <v>1170</v>
      </c>
      <c r="G13" s="139">
        <f>'Days Total Hire Sheet 2024'!AO95</f>
        <v>1215</v>
      </c>
      <c r="H13" s="139">
        <f>'Days Total Hire Sheet 2024'!AQ95</f>
        <v>1440</v>
      </c>
      <c r="I13" s="139">
        <f>'Days Total Hire Sheet 2024'!AT95</f>
        <v>1440</v>
      </c>
      <c r="J13" s="139">
        <f>'Days Total Hire Sheet 2024'!AV95</f>
        <v>1485</v>
      </c>
      <c r="K13" s="139">
        <f>'Days Total Hire Sheet 2024'!AX95</f>
        <v>1485</v>
      </c>
      <c r="L13" s="139">
        <f>'Days Total Hire Sheet 2024'!BA95</f>
        <v>1485</v>
      </c>
      <c r="M13" s="139">
        <f>'Days Total Hire Sheet 2024'!BC95</f>
        <v>1485</v>
      </c>
      <c r="N13" s="139">
        <f>'Days Total Hire Sheet 2024'!BE95</f>
        <v>1530</v>
      </c>
      <c r="O13" s="139">
        <f>'Days Total Hire Sheet 2024'!BH95</f>
        <v>1485</v>
      </c>
      <c r="P13" s="139">
        <f>'Days Total Hire Sheet 2024'!BJ95</f>
        <v>1485</v>
      </c>
      <c r="Q13" s="139">
        <f>'Days Total Hire Sheet 2024'!BL95</f>
        <v>1485</v>
      </c>
      <c r="R13" s="139">
        <f>'Days Total Hire Sheet 2025'!AM95</f>
        <v>1395</v>
      </c>
      <c r="S13" s="139">
        <f>'Days Total Hire Sheet 2025'!AO95</f>
        <v>1440</v>
      </c>
      <c r="T13" s="139">
        <f>'Days Total Hire Sheet 2025'!AQ95</f>
        <v>1395</v>
      </c>
      <c r="U13" s="9"/>
    </row>
    <row r="14" spans="1:42" x14ac:dyDescent="0.3">
      <c r="A14" s="9"/>
      <c r="B14" s="9"/>
      <c r="C14" s="126" t="str">
        <f>'IS 2023'!C14</f>
        <v>Equipment 3</v>
      </c>
      <c r="D14" s="9"/>
      <c r="E14" s="9"/>
      <c r="F14" s="139">
        <f>'Days Total Hire Sheet 2024'!AM96</f>
        <v>1305</v>
      </c>
      <c r="G14" s="139">
        <f>'Days Total Hire Sheet 2024'!AO96</f>
        <v>1305</v>
      </c>
      <c r="H14" s="139">
        <f>'Days Total Hire Sheet 2024'!AQ96</f>
        <v>1305</v>
      </c>
      <c r="I14" s="139">
        <f>'Days Total Hire Sheet 2024'!AT96</f>
        <v>1305</v>
      </c>
      <c r="J14" s="139">
        <f>'Days Total Hire Sheet 2024'!AV96</f>
        <v>1530</v>
      </c>
      <c r="K14" s="139">
        <f>'Days Total Hire Sheet 2024'!AX96</f>
        <v>1530</v>
      </c>
      <c r="L14" s="139">
        <f>'Days Total Hire Sheet 2024'!BA96</f>
        <v>1530</v>
      </c>
      <c r="M14" s="139">
        <f>'Days Total Hire Sheet 2024'!BC96</f>
        <v>1530</v>
      </c>
      <c r="N14" s="139">
        <f>'Days Total Hire Sheet 2024'!BE96</f>
        <v>1530</v>
      </c>
      <c r="O14" s="139">
        <f>'Days Total Hire Sheet 2024'!BH96</f>
        <v>1530</v>
      </c>
      <c r="P14" s="139">
        <f>'Days Total Hire Sheet 2024'!BJ96</f>
        <v>1530</v>
      </c>
      <c r="Q14" s="139">
        <f>'Days Total Hire Sheet 2024'!BL96</f>
        <v>1485</v>
      </c>
      <c r="R14" s="139">
        <f>'Days Total Hire Sheet 2025'!AM96</f>
        <v>1530</v>
      </c>
      <c r="S14" s="139">
        <f>'Days Total Hire Sheet 2025'!AO96</f>
        <v>1530</v>
      </c>
      <c r="T14" s="139">
        <f>'Days Total Hire Sheet 2025'!AQ96</f>
        <v>1305</v>
      </c>
      <c r="U14" s="9"/>
    </row>
    <row r="15" spans="1:42" x14ac:dyDescent="0.3">
      <c r="A15" s="9"/>
      <c r="B15" s="9"/>
      <c r="C15" s="126" t="str">
        <f>'IS 2023'!C15</f>
        <v>Equipment 4</v>
      </c>
      <c r="D15" s="9"/>
      <c r="E15" s="9"/>
      <c r="F15" s="139">
        <f>'Days Total Hire Sheet 2024'!AM97</f>
        <v>1595</v>
      </c>
      <c r="G15" s="139">
        <f>'Days Total Hire Sheet 2024'!AO97</f>
        <v>1650</v>
      </c>
      <c r="H15" s="139">
        <f>'Days Total Hire Sheet 2024'!AQ97</f>
        <v>1650</v>
      </c>
      <c r="I15" s="139">
        <f>'Days Total Hire Sheet 2024'!AT97</f>
        <v>1650</v>
      </c>
      <c r="J15" s="139">
        <f>'Days Total Hire Sheet 2024'!AV97</f>
        <v>1705</v>
      </c>
      <c r="K15" s="139">
        <f>'Days Total Hire Sheet 2024'!AX97</f>
        <v>1650</v>
      </c>
      <c r="L15" s="139">
        <f>'Days Total Hire Sheet 2024'!BA97</f>
        <v>1705</v>
      </c>
      <c r="M15" s="139">
        <f>'Days Total Hire Sheet 2024'!BC97</f>
        <v>1705</v>
      </c>
      <c r="N15" s="139">
        <f>'Days Total Hire Sheet 2024'!BE97</f>
        <v>1705</v>
      </c>
      <c r="O15" s="139">
        <f>'Days Total Hire Sheet 2024'!BH97</f>
        <v>1705</v>
      </c>
      <c r="P15" s="139">
        <f>'Days Total Hire Sheet 2024'!BJ97</f>
        <v>1760</v>
      </c>
      <c r="Q15" s="139">
        <f>'Days Total Hire Sheet 2024'!BL97</f>
        <v>1650</v>
      </c>
      <c r="R15" s="139">
        <f>'Days Total Hire Sheet 2025'!AM97</f>
        <v>1650</v>
      </c>
      <c r="S15" s="139">
        <f>'Days Total Hire Sheet 2025'!AO97</f>
        <v>1705</v>
      </c>
      <c r="T15" s="139">
        <f>'Days Total Hire Sheet 2025'!AQ97</f>
        <v>1650</v>
      </c>
      <c r="U15" s="9"/>
    </row>
    <row r="16" spans="1:42" x14ac:dyDescent="0.3">
      <c r="A16" s="9"/>
      <c r="B16" s="9"/>
      <c r="C16" s="126" t="str">
        <f>'IS 2023'!C16</f>
        <v>Equipment 5</v>
      </c>
      <c r="D16" s="9"/>
      <c r="E16" s="9"/>
      <c r="F16" s="139">
        <f>'Days Total Hire Sheet 2024'!AM98</f>
        <v>1485</v>
      </c>
      <c r="G16" s="139">
        <f>'Days Total Hire Sheet 2024'!AO98</f>
        <v>1540</v>
      </c>
      <c r="H16" s="139">
        <f>'Days Total Hire Sheet 2024'!AQ98</f>
        <v>1760</v>
      </c>
      <c r="I16" s="139">
        <f>'Days Total Hire Sheet 2024'!AT98</f>
        <v>1760</v>
      </c>
      <c r="J16" s="139">
        <f>'Days Total Hire Sheet 2024'!AV98</f>
        <v>1760</v>
      </c>
      <c r="K16" s="139">
        <f>'Days Total Hire Sheet 2024'!AX98</f>
        <v>1760</v>
      </c>
      <c r="L16" s="139">
        <f>'Days Total Hire Sheet 2024'!BA98</f>
        <v>1705</v>
      </c>
      <c r="M16" s="139">
        <f>'Days Total Hire Sheet 2024'!BC98</f>
        <v>1760</v>
      </c>
      <c r="N16" s="139">
        <f>'Days Total Hire Sheet 2024'!BE98</f>
        <v>1705</v>
      </c>
      <c r="O16" s="139">
        <f>'Days Total Hire Sheet 2024'!BH98</f>
        <v>1650</v>
      </c>
      <c r="P16" s="139">
        <f>'Days Total Hire Sheet 2024'!BJ98</f>
        <v>1760</v>
      </c>
      <c r="Q16" s="139">
        <f>'Days Total Hire Sheet 2024'!BL98</f>
        <v>1705</v>
      </c>
      <c r="R16" s="139">
        <f>'Days Total Hire Sheet 2025'!AM98</f>
        <v>1705</v>
      </c>
      <c r="S16" s="139">
        <f>'Days Total Hire Sheet 2025'!AO98</f>
        <v>1705</v>
      </c>
      <c r="T16" s="139">
        <f>'Days Total Hire Sheet 2025'!AQ98</f>
        <v>1705</v>
      </c>
      <c r="U16" s="9"/>
    </row>
    <row r="17" spans="1:21" x14ac:dyDescent="0.3">
      <c r="A17" s="9"/>
      <c r="B17" s="9"/>
      <c r="C17" s="126" t="str">
        <f>'IS 2023'!C17</f>
        <v>Equipment 6</v>
      </c>
      <c r="D17" s="9"/>
      <c r="E17" s="9"/>
      <c r="F17" s="139">
        <f>'Days Total Hire Sheet 2024'!AM99</f>
        <v>1860</v>
      </c>
      <c r="G17" s="139">
        <f>'Days Total Hire Sheet 2024'!AO99</f>
        <v>1800</v>
      </c>
      <c r="H17" s="139">
        <f>'Days Total Hire Sheet 2024'!AQ99</f>
        <v>1800</v>
      </c>
      <c r="I17" s="139">
        <f>'Days Total Hire Sheet 2024'!AT99</f>
        <v>1860</v>
      </c>
      <c r="J17" s="139">
        <f>'Days Total Hire Sheet 2024'!AV99</f>
        <v>2160</v>
      </c>
      <c r="K17" s="139">
        <f>'Days Total Hire Sheet 2024'!AX99</f>
        <v>2160</v>
      </c>
      <c r="L17" s="139">
        <f>'Days Total Hire Sheet 2024'!BA99</f>
        <v>2160</v>
      </c>
      <c r="M17" s="139">
        <f>'Days Total Hire Sheet 2024'!BC99</f>
        <v>2160</v>
      </c>
      <c r="N17" s="139">
        <f>'Days Total Hire Sheet 2024'!BE99</f>
        <v>2160</v>
      </c>
      <c r="O17" s="139">
        <f>'Days Total Hire Sheet 2024'!BH99</f>
        <v>2160</v>
      </c>
      <c r="P17" s="139">
        <f>'Days Total Hire Sheet 2024'!BJ99</f>
        <v>2160</v>
      </c>
      <c r="Q17" s="139">
        <f>'Days Total Hire Sheet 2024'!BL99</f>
        <v>2160</v>
      </c>
      <c r="R17" s="139">
        <f>'Days Total Hire Sheet 2025'!AM99</f>
        <v>2160</v>
      </c>
      <c r="S17" s="139">
        <f>'Days Total Hire Sheet 2025'!AO99</f>
        <v>2160</v>
      </c>
      <c r="T17" s="139">
        <f>'Days Total Hire Sheet 2025'!AQ99</f>
        <v>1860</v>
      </c>
      <c r="U17" s="9"/>
    </row>
    <row r="18" spans="1:21" x14ac:dyDescent="0.3">
      <c r="A18" s="9"/>
      <c r="B18" s="9"/>
      <c r="C18" s="126" t="str">
        <f>'IS 2023'!C18</f>
        <v>Equipment 7</v>
      </c>
      <c r="D18" s="9"/>
      <c r="E18" s="9"/>
      <c r="F18" s="139">
        <f>'Days Total Hire Sheet 2024'!AM100</f>
        <v>1595</v>
      </c>
      <c r="G18" s="139">
        <f>'Days Total Hire Sheet 2024'!AO100</f>
        <v>1595</v>
      </c>
      <c r="H18" s="139">
        <f>'Days Total Hire Sheet 2024'!AQ100</f>
        <v>1595</v>
      </c>
      <c r="I18" s="139">
        <f>'Days Total Hire Sheet 2024'!AT100</f>
        <v>1650</v>
      </c>
      <c r="J18" s="139">
        <f>'Days Total Hire Sheet 2024'!AV100</f>
        <v>1705</v>
      </c>
      <c r="K18" s="139">
        <f>'Days Total Hire Sheet 2024'!AX100</f>
        <v>1760</v>
      </c>
      <c r="L18" s="139">
        <f>'Days Total Hire Sheet 2024'!BA100</f>
        <v>1595</v>
      </c>
      <c r="M18" s="139">
        <f>'Days Total Hire Sheet 2024'!BC100</f>
        <v>1595</v>
      </c>
      <c r="N18" s="139">
        <f>'Days Total Hire Sheet 2024'!BE100</f>
        <v>1540</v>
      </c>
      <c r="O18" s="139">
        <f>'Days Total Hire Sheet 2024'!BH100</f>
        <v>1595</v>
      </c>
      <c r="P18" s="139">
        <f>'Days Total Hire Sheet 2024'!BJ100</f>
        <v>1595</v>
      </c>
      <c r="Q18" s="139">
        <f>'Days Total Hire Sheet 2024'!BL100</f>
        <v>1595</v>
      </c>
      <c r="R18" s="139">
        <f>'Days Total Hire Sheet 2025'!AM100</f>
        <v>1595</v>
      </c>
      <c r="S18" s="139">
        <f>'Days Total Hire Sheet 2025'!AO100</f>
        <v>1595</v>
      </c>
      <c r="T18" s="139">
        <f>'Days Total Hire Sheet 2025'!AQ100</f>
        <v>1595</v>
      </c>
      <c r="U18" s="9"/>
    </row>
    <row r="19" spans="1:21" x14ac:dyDescent="0.3">
      <c r="A19" s="9"/>
      <c r="B19" s="9"/>
      <c r="C19" s="126" t="str">
        <f>'IS 2023'!C19</f>
        <v>Equipment 8</v>
      </c>
      <c r="D19" s="9"/>
      <c r="E19" s="9"/>
      <c r="F19" s="139">
        <f>'Days Total Hire Sheet 2024'!AM101</f>
        <v>1820</v>
      </c>
      <c r="G19" s="139">
        <f>'Days Total Hire Sheet 2024'!AO101</f>
        <v>1950</v>
      </c>
      <c r="H19" s="139">
        <f>'Days Total Hire Sheet 2024'!AQ101</f>
        <v>2080</v>
      </c>
      <c r="I19" s="139">
        <f>'Days Total Hire Sheet 2024'!AT101</f>
        <v>2145</v>
      </c>
      <c r="J19" s="139">
        <f>'Days Total Hire Sheet 2024'!AV101</f>
        <v>2145</v>
      </c>
      <c r="K19" s="139">
        <f>'Days Total Hire Sheet 2024'!AX101</f>
        <v>2145</v>
      </c>
      <c r="L19" s="139">
        <f>'Days Total Hire Sheet 2024'!BA101</f>
        <v>2145</v>
      </c>
      <c r="M19" s="139">
        <f>'Days Total Hire Sheet 2024'!BC101</f>
        <v>2145</v>
      </c>
      <c r="N19" s="139">
        <f>'Days Total Hire Sheet 2024'!BE101</f>
        <v>2145</v>
      </c>
      <c r="O19" s="139">
        <f>'Days Total Hire Sheet 2024'!BH101</f>
        <v>2145</v>
      </c>
      <c r="P19" s="139">
        <f>'Days Total Hire Sheet 2024'!BJ101</f>
        <v>2210</v>
      </c>
      <c r="Q19" s="139">
        <f>'Days Total Hire Sheet 2024'!BL101</f>
        <v>2145</v>
      </c>
      <c r="R19" s="139">
        <f>'Days Total Hire Sheet 2025'!AM101</f>
        <v>2145</v>
      </c>
      <c r="S19" s="139">
        <f>'Days Total Hire Sheet 2025'!AO101</f>
        <v>2145</v>
      </c>
      <c r="T19" s="139">
        <f>'Days Total Hire Sheet 2025'!AQ101</f>
        <v>2145</v>
      </c>
      <c r="U19" s="9"/>
    </row>
    <row r="20" spans="1:21" x14ac:dyDescent="0.3">
      <c r="A20" s="9"/>
      <c r="B20" s="9"/>
      <c r="C20" s="126" t="str">
        <f>'IS 2023'!C20</f>
        <v>Equipment 9</v>
      </c>
      <c r="D20" s="9"/>
      <c r="E20" s="9"/>
      <c r="F20" s="139">
        <f>'Days Total Hire Sheet 2024'!AM102</f>
        <v>2380</v>
      </c>
      <c r="G20" s="139">
        <f>'Days Total Hire Sheet 2024'!AO102</f>
        <v>2380</v>
      </c>
      <c r="H20" s="139">
        <f>'Days Total Hire Sheet 2024'!AQ102</f>
        <v>2380</v>
      </c>
      <c r="I20" s="139">
        <f>'Days Total Hire Sheet 2024'!AT102</f>
        <v>2380</v>
      </c>
      <c r="J20" s="139">
        <f>'Days Total Hire Sheet 2024'!AV102</f>
        <v>2380</v>
      </c>
      <c r="K20" s="139">
        <f>'Days Total Hire Sheet 2024'!AX102</f>
        <v>2380</v>
      </c>
      <c r="L20" s="139">
        <f>'Days Total Hire Sheet 2024'!BA102</f>
        <v>2380</v>
      </c>
      <c r="M20" s="139">
        <f>'Days Total Hire Sheet 2024'!BC102</f>
        <v>2380</v>
      </c>
      <c r="N20" s="139">
        <f>'Days Total Hire Sheet 2024'!BE102</f>
        <v>2380</v>
      </c>
      <c r="O20" s="139">
        <f>'Days Total Hire Sheet 2024'!BH102</f>
        <v>2380</v>
      </c>
      <c r="P20" s="139">
        <f>'Days Total Hire Sheet 2024'!BJ102</f>
        <v>2380</v>
      </c>
      <c r="Q20" s="139">
        <f>'Days Total Hire Sheet 2024'!BL102</f>
        <v>2380</v>
      </c>
      <c r="R20" s="139">
        <f>'Days Total Hire Sheet 2025'!AM102</f>
        <v>2380</v>
      </c>
      <c r="S20" s="139">
        <f>'Days Total Hire Sheet 2025'!AO102</f>
        <v>2380</v>
      </c>
      <c r="T20" s="139">
        <f>'Days Total Hire Sheet 2025'!AQ102</f>
        <v>2380</v>
      </c>
      <c r="U20" s="9"/>
    </row>
    <row r="21" spans="1:21" x14ac:dyDescent="0.3">
      <c r="A21" s="9"/>
      <c r="B21" s="9"/>
      <c r="C21" s="126" t="str">
        <f>'IS 2023'!C21</f>
        <v>Equipment 10</v>
      </c>
      <c r="D21" s="9"/>
      <c r="E21" s="9"/>
      <c r="F21" s="139">
        <f>'Days Total Hire Sheet 2024'!AM103</f>
        <v>2450</v>
      </c>
      <c r="G21" s="139">
        <f>'Days Total Hire Sheet 2024'!AO103</f>
        <v>2450</v>
      </c>
      <c r="H21" s="139">
        <f>'Days Total Hire Sheet 2024'!AQ103</f>
        <v>2450</v>
      </c>
      <c r="I21" s="139">
        <f>'Days Total Hire Sheet 2024'!AT103</f>
        <v>2450</v>
      </c>
      <c r="J21" s="139">
        <f>'Days Total Hire Sheet 2024'!AV103</f>
        <v>2450</v>
      </c>
      <c r="K21" s="139">
        <f>'Days Total Hire Sheet 2024'!AX103</f>
        <v>2450</v>
      </c>
      <c r="L21" s="139">
        <f>'Days Total Hire Sheet 2024'!BA103</f>
        <v>2450</v>
      </c>
      <c r="M21" s="139">
        <f>'Days Total Hire Sheet 2024'!BC103</f>
        <v>2450</v>
      </c>
      <c r="N21" s="139">
        <f>'Days Total Hire Sheet 2024'!BE103</f>
        <v>2520</v>
      </c>
      <c r="O21" s="139">
        <f>'Days Total Hire Sheet 2024'!BH103</f>
        <v>2450</v>
      </c>
      <c r="P21" s="139">
        <f>'Days Total Hire Sheet 2024'!BJ103</f>
        <v>2450</v>
      </c>
      <c r="Q21" s="139">
        <f>'Days Total Hire Sheet 2024'!BL103</f>
        <v>2450</v>
      </c>
      <c r="R21" s="139">
        <f>'Days Total Hire Sheet 2025'!AM103</f>
        <v>2450</v>
      </c>
      <c r="S21" s="139">
        <f>'Days Total Hire Sheet 2025'!AO103</f>
        <v>2450</v>
      </c>
      <c r="T21" s="139">
        <f>'Days Total Hire Sheet 2025'!AQ103</f>
        <v>2450</v>
      </c>
      <c r="U21" s="9"/>
    </row>
    <row r="22" spans="1:21" x14ac:dyDescent="0.3">
      <c r="A22" s="9"/>
      <c r="B22" s="9"/>
      <c r="C22" s="126" t="str">
        <f>'IS 2023'!C22</f>
        <v>Equipment 11</v>
      </c>
      <c r="D22" s="9"/>
      <c r="E22" s="9"/>
      <c r="F22" s="139">
        <f>'Days Total Hire Sheet 2024'!AM104</f>
        <v>2635</v>
      </c>
      <c r="G22" s="139">
        <f>'Days Total Hire Sheet 2024'!AO104</f>
        <v>2635</v>
      </c>
      <c r="H22" s="139">
        <f>'Days Total Hire Sheet 2024'!AQ104</f>
        <v>2635</v>
      </c>
      <c r="I22" s="139">
        <f>'Days Total Hire Sheet 2024'!AT104</f>
        <v>2635</v>
      </c>
      <c r="J22" s="139">
        <f>'Days Total Hire Sheet 2024'!AV104</f>
        <v>2975</v>
      </c>
      <c r="K22" s="139">
        <f>'Days Total Hire Sheet 2024'!AX104</f>
        <v>3060</v>
      </c>
      <c r="L22" s="139">
        <f>'Days Total Hire Sheet 2024'!BA104</f>
        <v>2975</v>
      </c>
      <c r="M22" s="139">
        <f>'Days Total Hire Sheet 2024'!BC104</f>
        <v>2975</v>
      </c>
      <c r="N22" s="139">
        <f>'Days Total Hire Sheet 2024'!BE104</f>
        <v>2975</v>
      </c>
      <c r="O22" s="139">
        <f>'Days Total Hire Sheet 2024'!BH104</f>
        <v>2975</v>
      </c>
      <c r="P22" s="139">
        <f>'Days Total Hire Sheet 2024'!BJ104</f>
        <v>2975</v>
      </c>
      <c r="Q22" s="139">
        <f>'Days Total Hire Sheet 2024'!BL104</f>
        <v>2805</v>
      </c>
      <c r="R22" s="139">
        <f>'Days Total Hire Sheet 2025'!AM104</f>
        <v>2975</v>
      </c>
      <c r="S22" s="139">
        <f>'Days Total Hire Sheet 2025'!AO104</f>
        <v>2975</v>
      </c>
      <c r="T22" s="139">
        <f>'Days Total Hire Sheet 2025'!AQ104</f>
        <v>2635</v>
      </c>
      <c r="U22" s="9"/>
    </row>
    <row r="23" spans="1:21" x14ac:dyDescent="0.3">
      <c r="A23" s="9"/>
      <c r="B23" s="9"/>
      <c r="C23" s="126" t="str">
        <f>'IS 2023'!C23</f>
        <v>Equipment 12</v>
      </c>
      <c r="D23" s="9"/>
      <c r="E23" s="9"/>
      <c r="F23" s="139">
        <f>'Days Total Hire Sheet 2024'!AM105</f>
        <v>3060</v>
      </c>
      <c r="G23" s="139">
        <f>'Days Total Hire Sheet 2024'!AO105</f>
        <v>3060</v>
      </c>
      <c r="H23" s="139">
        <f>'Days Total Hire Sheet 2024'!AQ105</f>
        <v>3400</v>
      </c>
      <c r="I23" s="139">
        <f>'Days Total Hire Sheet 2024'!AT105</f>
        <v>3485</v>
      </c>
      <c r="J23" s="139">
        <f>'Days Total Hire Sheet 2024'!AV105</f>
        <v>3570</v>
      </c>
      <c r="K23" s="139">
        <f>'Days Total Hire Sheet 2024'!AX105</f>
        <v>3655</v>
      </c>
      <c r="L23" s="139">
        <f>'Days Total Hire Sheet 2024'!BA105</f>
        <v>3400</v>
      </c>
      <c r="M23" s="139">
        <f>'Days Total Hire Sheet 2024'!BC105</f>
        <v>3400</v>
      </c>
      <c r="N23" s="139">
        <f>'Days Total Hire Sheet 2024'!BE105</f>
        <v>3400</v>
      </c>
      <c r="O23" s="139">
        <f>'Days Total Hire Sheet 2024'!BH105</f>
        <v>3400</v>
      </c>
      <c r="P23" s="139">
        <f>'Days Total Hire Sheet 2024'!BJ105</f>
        <v>3400</v>
      </c>
      <c r="Q23" s="139">
        <f>'Days Total Hire Sheet 2024'!BL105</f>
        <v>3400</v>
      </c>
      <c r="R23" s="139">
        <f>'Days Total Hire Sheet 2025'!AM105</f>
        <v>3400</v>
      </c>
      <c r="S23" s="139">
        <f>'Days Total Hire Sheet 2025'!AO105</f>
        <v>3400</v>
      </c>
      <c r="T23" s="139">
        <f>'Days Total Hire Sheet 2025'!AQ105</f>
        <v>3400</v>
      </c>
      <c r="U23" s="9"/>
    </row>
    <row r="24" spans="1:21" x14ac:dyDescent="0.3">
      <c r="A24" s="9"/>
      <c r="B24" s="9"/>
      <c r="C24" s="126" t="str">
        <f>'IS 2023'!C24</f>
        <v>Equipment 13</v>
      </c>
      <c r="D24" s="9"/>
      <c r="E24" s="9"/>
      <c r="F24" s="139">
        <f>'Days Total Hire Sheet 2024'!AM106</f>
        <v>2610</v>
      </c>
      <c r="G24" s="139">
        <f>'Days Total Hire Sheet 2024'!AO106</f>
        <v>2430</v>
      </c>
      <c r="H24" s="139">
        <f>'Days Total Hire Sheet 2024'!AQ106</f>
        <v>2610</v>
      </c>
      <c r="I24" s="139">
        <f>'Days Total Hire Sheet 2024'!AT106</f>
        <v>2430</v>
      </c>
      <c r="J24" s="139">
        <f>'Days Total Hire Sheet 2024'!AV106</f>
        <v>2430</v>
      </c>
      <c r="K24" s="139">
        <f>'Days Total Hire Sheet 2024'!AX106</f>
        <v>2430</v>
      </c>
      <c r="L24" s="139">
        <f>'Days Total Hire Sheet 2024'!BA106</f>
        <v>2430</v>
      </c>
      <c r="M24" s="139">
        <f>'Days Total Hire Sheet 2024'!BC106</f>
        <v>2430</v>
      </c>
      <c r="N24" s="139">
        <f>'Days Total Hire Sheet 2024'!BE106</f>
        <v>2430</v>
      </c>
      <c r="O24" s="139">
        <f>'Days Total Hire Sheet 2024'!BH106</f>
        <v>2430</v>
      </c>
      <c r="P24" s="139">
        <f>'Days Total Hire Sheet 2024'!BJ106</f>
        <v>2430</v>
      </c>
      <c r="Q24" s="139">
        <f>'Days Total Hire Sheet 2024'!BL106</f>
        <v>2430</v>
      </c>
      <c r="R24" s="139">
        <f>'Days Total Hire Sheet 2025'!AM106</f>
        <v>2430</v>
      </c>
      <c r="S24" s="139">
        <f>'Days Total Hire Sheet 2025'!AO106</f>
        <v>2430</v>
      </c>
      <c r="T24" s="139">
        <f>'Days Total Hire Sheet 2025'!AQ106</f>
        <v>2430</v>
      </c>
      <c r="U24" s="9"/>
    </row>
    <row r="25" spans="1:21" x14ac:dyDescent="0.3">
      <c r="A25" s="9"/>
      <c r="B25" s="9"/>
      <c r="C25" s="126" t="str">
        <f>'IS 2023'!C25</f>
        <v>Equipment 14</v>
      </c>
      <c r="D25" s="9"/>
      <c r="E25" s="9"/>
      <c r="F25" s="139">
        <f>'Days Total Hire Sheet 2024'!AM107</f>
        <v>3750</v>
      </c>
      <c r="G25" s="139">
        <f>'Days Total Hire Sheet 2024'!AO107</f>
        <v>3875</v>
      </c>
      <c r="H25" s="139">
        <f>'Days Total Hire Sheet 2024'!AQ107</f>
        <v>4125</v>
      </c>
      <c r="I25" s="139">
        <f>'Days Total Hire Sheet 2024'!AT107</f>
        <v>4125</v>
      </c>
      <c r="J25" s="139">
        <f>'Days Total Hire Sheet 2024'!AV107</f>
        <v>4125</v>
      </c>
      <c r="K25" s="139">
        <f>'Days Total Hire Sheet 2024'!AX107</f>
        <v>4125</v>
      </c>
      <c r="L25" s="139">
        <f>'Days Total Hire Sheet 2024'!BA107</f>
        <v>4125</v>
      </c>
      <c r="M25" s="139">
        <f>'Days Total Hire Sheet 2024'!BC107</f>
        <v>4125</v>
      </c>
      <c r="N25" s="139">
        <f>'Days Total Hire Sheet 2024'!BE107</f>
        <v>4125</v>
      </c>
      <c r="O25" s="139">
        <f>'Days Total Hire Sheet 2024'!BH107</f>
        <v>4125</v>
      </c>
      <c r="P25" s="139">
        <f>'Days Total Hire Sheet 2024'!BJ107</f>
        <v>4125</v>
      </c>
      <c r="Q25" s="139">
        <f>'Days Total Hire Sheet 2024'!BL107</f>
        <v>4125</v>
      </c>
      <c r="R25" s="139">
        <f>'Days Total Hire Sheet 2025'!AM107</f>
        <v>4125</v>
      </c>
      <c r="S25" s="139">
        <f>'Days Total Hire Sheet 2025'!AO107</f>
        <v>4125</v>
      </c>
      <c r="T25" s="139">
        <f>'Days Total Hire Sheet 2025'!AQ107</f>
        <v>4125</v>
      </c>
      <c r="U25" s="9"/>
    </row>
    <row r="26" spans="1:21" x14ac:dyDescent="0.3">
      <c r="A26" s="9"/>
      <c r="B26" s="9"/>
      <c r="C26" s="126" t="str">
        <f>'IS 2023'!C26</f>
        <v>Equipment 15</v>
      </c>
      <c r="D26" s="9"/>
      <c r="E26" s="9"/>
      <c r="F26" s="139">
        <f>'Days Total Hire Sheet 2024'!AM108</f>
        <v>6975</v>
      </c>
      <c r="G26" s="139">
        <f>'Days Total Hire Sheet 2024'!AO108</f>
        <v>6975</v>
      </c>
      <c r="H26" s="139">
        <f>'Days Total Hire Sheet 2024'!AQ108</f>
        <v>6975</v>
      </c>
      <c r="I26" s="139">
        <f>'Days Total Hire Sheet 2024'!AT108</f>
        <v>6975</v>
      </c>
      <c r="J26" s="139">
        <f>'Days Total Hire Sheet 2024'!AV108</f>
        <v>8100</v>
      </c>
      <c r="K26" s="139">
        <f>'Days Total Hire Sheet 2024'!AX108</f>
        <v>8100</v>
      </c>
      <c r="L26" s="139">
        <f>'Days Total Hire Sheet 2024'!BA108</f>
        <v>8100</v>
      </c>
      <c r="M26" s="139">
        <f>'Days Total Hire Sheet 2024'!BC108</f>
        <v>8100</v>
      </c>
      <c r="N26" s="139">
        <f>'Days Total Hire Sheet 2024'!BE108</f>
        <v>8100</v>
      </c>
      <c r="O26" s="139">
        <f>'Days Total Hire Sheet 2024'!BH108</f>
        <v>8100</v>
      </c>
      <c r="P26" s="139">
        <f>'Days Total Hire Sheet 2024'!BJ108</f>
        <v>8100</v>
      </c>
      <c r="Q26" s="139">
        <f>'Days Total Hire Sheet 2024'!BL108</f>
        <v>8100</v>
      </c>
      <c r="R26" s="139">
        <f>'Days Total Hire Sheet 2025'!AM108</f>
        <v>8100</v>
      </c>
      <c r="S26" s="139">
        <f>'Days Total Hire Sheet 2025'!AO108</f>
        <v>8100</v>
      </c>
      <c r="T26" s="139">
        <f>'Days Total Hire Sheet 2025'!AQ108</f>
        <v>6975</v>
      </c>
      <c r="U26" s="9"/>
    </row>
    <row r="27" spans="1:21" x14ac:dyDescent="0.3">
      <c r="A27" s="9"/>
      <c r="B27" s="9"/>
      <c r="C27" s="126" t="str">
        <f>'IS 2023'!C27</f>
        <v>Equipment 16</v>
      </c>
      <c r="D27" s="9"/>
      <c r="E27" s="9"/>
      <c r="F27" s="139">
        <f>'Days Total Hire Sheet 2024'!AM109</f>
        <v>1120</v>
      </c>
      <c r="G27" s="139">
        <f>'Days Total Hire Sheet 2024'!AO109</f>
        <v>1160</v>
      </c>
      <c r="H27" s="139">
        <f>'Days Total Hire Sheet 2024'!AQ109</f>
        <v>1200</v>
      </c>
      <c r="I27" s="139">
        <f>'Days Total Hire Sheet 2024'!AT109</f>
        <v>1240</v>
      </c>
      <c r="J27" s="139">
        <f>'Days Total Hire Sheet 2024'!AV109</f>
        <v>1320</v>
      </c>
      <c r="K27" s="139">
        <f>'Days Total Hire Sheet 2024'!AX109</f>
        <v>1320</v>
      </c>
      <c r="L27" s="139">
        <f>'Days Total Hire Sheet 2024'!BA109</f>
        <v>1360</v>
      </c>
      <c r="M27" s="139">
        <f>'Days Total Hire Sheet 2024'!BC109</f>
        <v>1320</v>
      </c>
      <c r="N27" s="139">
        <f>'Days Total Hire Sheet 2024'!BE109</f>
        <v>1360</v>
      </c>
      <c r="O27" s="139">
        <f>'Days Total Hire Sheet 2024'!BH109</f>
        <v>1320</v>
      </c>
      <c r="P27" s="139">
        <f>'Days Total Hire Sheet 2024'!BJ109</f>
        <v>1320</v>
      </c>
      <c r="Q27" s="139">
        <f>'Days Total Hire Sheet 2024'!BL109</f>
        <v>1360</v>
      </c>
      <c r="R27" s="139">
        <f>'Days Total Hire Sheet 2025'!AM109</f>
        <v>1240</v>
      </c>
      <c r="S27" s="139">
        <f>'Days Total Hire Sheet 2025'!AO109</f>
        <v>1280</v>
      </c>
      <c r="T27" s="139">
        <f>'Days Total Hire Sheet 2025'!AQ109</f>
        <v>1240</v>
      </c>
      <c r="U27" s="9"/>
    </row>
    <row r="28" spans="1:21" x14ac:dyDescent="0.3">
      <c r="A28" s="9"/>
      <c r="B28" s="9"/>
      <c r="C28" s="126" t="str">
        <f>'IS 2023'!C28</f>
        <v>Equipment 17</v>
      </c>
      <c r="D28" s="9"/>
      <c r="E28" s="9"/>
      <c r="F28" s="139">
        <f>'Days Total Hire Sheet 2024'!AM110</f>
        <v>1170</v>
      </c>
      <c r="G28" s="139">
        <f>'Days Total Hire Sheet 2024'!AO110</f>
        <v>1215</v>
      </c>
      <c r="H28" s="139">
        <f>'Days Total Hire Sheet 2024'!AQ110</f>
        <v>1440</v>
      </c>
      <c r="I28" s="139">
        <f>'Days Total Hire Sheet 2024'!AT110</f>
        <v>1440</v>
      </c>
      <c r="J28" s="139">
        <f>'Days Total Hire Sheet 2024'!AV110</f>
        <v>1485</v>
      </c>
      <c r="K28" s="139">
        <f>'Days Total Hire Sheet 2024'!AX110</f>
        <v>1485</v>
      </c>
      <c r="L28" s="139">
        <f>'Days Total Hire Sheet 2024'!BA110</f>
        <v>1485</v>
      </c>
      <c r="M28" s="139">
        <f>'Days Total Hire Sheet 2024'!BC110</f>
        <v>1485</v>
      </c>
      <c r="N28" s="139">
        <f>'Days Total Hire Sheet 2024'!BE110</f>
        <v>1530</v>
      </c>
      <c r="O28" s="139">
        <f>'Days Total Hire Sheet 2024'!BH110</f>
        <v>1485</v>
      </c>
      <c r="P28" s="139">
        <f>'Days Total Hire Sheet 2024'!BJ110</f>
        <v>1485</v>
      </c>
      <c r="Q28" s="139">
        <f>'Days Total Hire Sheet 2024'!BL110</f>
        <v>1485</v>
      </c>
      <c r="R28" s="139">
        <f>'Days Total Hire Sheet 2025'!AM110</f>
        <v>1395</v>
      </c>
      <c r="S28" s="139">
        <f>'Days Total Hire Sheet 2025'!AO110</f>
        <v>1440</v>
      </c>
      <c r="T28" s="139">
        <f>'Days Total Hire Sheet 2025'!AQ110</f>
        <v>1395</v>
      </c>
      <c r="U28" s="9"/>
    </row>
    <row r="29" spans="1:21" x14ac:dyDescent="0.3">
      <c r="A29" s="9"/>
      <c r="B29" s="9"/>
      <c r="C29" s="126" t="str">
        <f>'IS 2023'!C29</f>
        <v>Equipment 18</v>
      </c>
      <c r="D29" s="9"/>
      <c r="E29" s="9"/>
      <c r="F29" s="139">
        <f>'Days Total Hire Sheet 2024'!AM111</f>
        <v>1305</v>
      </c>
      <c r="G29" s="139">
        <f>'Days Total Hire Sheet 2024'!AO111</f>
        <v>1305</v>
      </c>
      <c r="H29" s="139">
        <f>'Days Total Hire Sheet 2024'!AQ111</f>
        <v>1305</v>
      </c>
      <c r="I29" s="139">
        <f>'Days Total Hire Sheet 2024'!AT111</f>
        <v>1305</v>
      </c>
      <c r="J29" s="139">
        <f>'Days Total Hire Sheet 2024'!AV111</f>
        <v>1530</v>
      </c>
      <c r="K29" s="139">
        <f>'Days Total Hire Sheet 2024'!AX111</f>
        <v>1530</v>
      </c>
      <c r="L29" s="139">
        <f>'Days Total Hire Sheet 2024'!BA111</f>
        <v>1530</v>
      </c>
      <c r="M29" s="139">
        <f>'Days Total Hire Sheet 2024'!BC111</f>
        <v>1530</v>
      </c>
      <c r="N29" s="139">
        <f>'Days Total Hire Sheet 2024'!BE111</f>
        <v>1530</v>
      </c>
      <c r="O29" s="139">
        <f>'Days Total Hire Sheet 2024'!BH111</f>
        <v>1530</v>
      </c>
      <c r="P29" s="139">
        <f>'Days Total Hire Sheet 2024'!BJ111</f>
        <v>1530</v>
      </c>
      <c r="Q29" s="139">
        <f>'Days Total Hire Sheet 2024'!BL111</f>
        <v>1485</v>
      </c>
      <c r="R29" s="139">
        <f>'Days Total Hire Sheet 2025'!AM111</f>
        <v>1530</v>
      </c>
      <c r="S29" s="139">
        <f>'Days Total Hire Sheet 2025'!AO111</f>
        <v>1530</v>
      </c>
      <c r="T29" s="139">
        <f>'Days Total Hire Sheet 2025'!AQ111</f>
        <v>1305</v>
      </c>
      <c r="U29" s="9"/>
    </row>
    <row r="30" spans="1:21" x14ac:dyDescent="0.3">
      <c r="A30" s="9"/>
      <c r="B30" s="9"/>
      <c r="C30" s="126" t="str">
        <f>'IS 2023'!C30</f>
        <v>Equipment 19</v>
      </c>
      <c r="D30" s="9"/>
      <c r="E30" s="9"/>
      <c r="F30" s="139">
        <f>'Days Total Hire Sheet 2024'!AM112</f>
        <v>1595</v>
      </c>
      <c r="G30" s="139">
        <f>'Days Total Hire Sheet 2024'!AO112</f>
        <v>1650</v>
      </c>
      <c r="H30" s="139">
        <f>'Days Total Hire Sheet 2024'!AQ112</f>
        <v>1650</v>
      </c>
      <c r="I30" s="139">
        <f>'Days Total Hire Sheet 2024'!AT112</f>
        <v>1650</v>
      </c>
      <c r="J30" s="139">
        <f>'Days Total Hire Sheet 2024'!AV112</f>
        <v>1705</v>
      </c>
      <c r="K30" s="139">
        <f>'Days Total Hire Sheet 2024'!AX112</f>
        <v>1650</v>
      </c>
      <c r="L30" s="139">
        <f>'Days Total Hire Sheet 2024'!BA112</f>
        <v>1705</v>
      </c>
      <c r="M30" s="139">
        <f>'Days Total Hire Sheet 2024'!BC112</f>
        <v>1705</v>
      </c>
      <c r="N30" s="139">
        <f>'Days Total Hire Sheet 2024'!BE112</f>
        <v>1705</v>
      </c>
      <c r="O30" s="139">
        <f>'Days Total Hire Sheet 2024'!BH112</f>
        <v>1705</v>
      </c>
      <c r="P30" s="139">
        <f>'Days Total Hire Sheet 2024'!BJ112</f>
        <v>1760</v>
      </c>
      <c r="Q30" s="139">
        <f>'Days Total Hire Sheet 2024'!BL112</f>
        <v>1650</v>
      </c>
      <c r="R30" s="139">
        <f>'Days Total Hire Sheet 2025'!AM112</f>
        <v>1650</v>
      </c>
      <c r="S30" s="139">
        <f>'Days Total Hire Sheet 2025'!AO112</f>
        <v>1705</v>
      </c>
      <c r="T30" s="139">
        <f>'Days Total Hire Sheet 2025'!AQ112</f>
        <v>1650</v>
      </c>
      <c r="U30" s="9"/>
    </row>
    <row r="31" spans="1:21" x14ac:dyDescent="0.3">
      <c r="A31" s="9"/>
      <c r="B31" s="9"/>
      <c r="C31" s="126" t="str">
        <f>'IS 2023'!C31</f>
        <v>Equipment 20</v>
      </c>
      <c r="D31" s="9"/>
      <c r="E31" s="9"/>
      <c r="F31" s="139">
        <f>'Days Total Hire Sheet 2024'!AM113</f>
        <v>1485</v>
      </c>
      <c r="G31" s="139">
        <f>'Days Total Hire Sheet 2024'!AO113</f>
        <v>1540</v>
      </c>
      <c r="H31" s="139">
        <f>'Days Total Hire Sheet 2024'!AQ113</f>
        <v>1760</v>
      </c>
      <c r="I31" s="139">
        <f>'Days Total Hire Sheet 2024'!AT113</f>
        <v>1760</v>
      </c>
      <c r="J31" s="139">
        <f>'Days Total Hire Sheet 2024'!AV113</f>
        <v>1760</v>
      </c>
      <c r="K31" s="139">
        <f>'Days Total Hire Sheet 2024'!AX113</f>
        <v>1760</v>
      </c>
      <c r="L31" s="139">
        <f>'Days Total Hire Sheet 2024'!BA113</f>
        <v>1705</v>
      </c>
      <c r="M31" s="139">
        <f>'Days Total Hire Sheet 2024'!BC113</f>
        <v>1760</v>
      </c>
      <c r="N31" s="139">
        <f>'Days Total Hire Sheet 2024'!BE113</f>
        <v>1705</v>
      </c>
      <c r="O31" s="139">
        <f>'Days Total Hire Sheet 2024'!BH113</f>
        <v>1650</v>
      </c>
      <c r="P31" s="139">
        <f>'Days Total Hire Sheet 2024'!BJ113</f>
        <v>1760</v>
      </c>
      <c r="Q31" s="139">
        <f>'Days Total Hire Sheet 2024'!BL113</f>
        <v>1705</v>
      </c>
      <c r="R31" s="139">
        <f>'Days Total Hire Sheet 2025'!AM113</f>
        <v>1705</v>
      </c>
      <c r="S31" s="139">
        <f>'Days Total Hire Sheet 2025'!AO113</f>
        <v>1705</v>
      </c>
      <c r="T31" s="139">
        <f>'Days Total Hire Sheet 2025'!AQ113</f>
        <v>1705</v>
      </c>
      <c r="U31" s="9"/>
    </row>
    <row r="32" spans="1:21" x14ac:dyDescent="0.3">
      <c r="A32" s="9"/>
      <c r="B32" s="9"/>
      <c r="C32" s="126" t="str">
        <f>'IS 2023'!C32</f>
        <v>Equipment 21</v>
      </c>
      <c r="D32" s="9"/>
      <c r="E32" s="9"/>
      <c r="F32" s="139">
        <f>'Days Total Hire Sheet 2024'!AM114</f>
        <v>1860</v>
      </c>
      <c r="G32" s="139">
        <f>'Days Total Hire Sheet 2024'!AO114</f>
        <v>1800</v>
      </c>
      <c r="H32" s="139">
        <f>'Days Total Hire Sheet 2024'!AQ114</f>
        <v>1800</v>
      </c>
      <c r="I32" s="139">
        <f>'Days Total Hire Sheet 2024'!AT114</f>
        <v>1860</v>
      </c>
      <c r="J32" s="139">
        <f>'Days Total Hire Sheet 2024'!AV114</f>
        <v>2160</v>
      </c>
      <c r="K32" s="139">
        <f>'Days Total Hire Sheet 2024'!AX114</f>
        <v>2160</v>
      </c>
      <c r="L32" s="139">
        <f>'Days Total Hire Sheet 2024'!BA114</f>
        <v>2160</v>
      </c>
      <c r="M32" s="139">
        <f>'Days Total Hire Sheet 2024'!BC114</f>
        <v>2160</v>
      </c>
      <c r="N32" s="139">
        <f>'Days Total Hire Sheet 2024'!BE114</f>
        <v>2160</v>
      </c>
      <c r="O32" s="139">
        <f>'Days Total Hire Sheet 2024'!BH114</f>
        <v>2160</v>
      </c>
      <c r="P32" s="139">
        <f>'Days Total Hire Sheet 2024'!BJ114</f>
        <v>2160</v>
      </c>
      <c r="Q32" s="139">
        <f>'Days Total Hire Sheet 2024'!BL114</f>
        <v>2160</v>
      </c>
      <c r="R32" s="139">
        <f>'Days Total Hire Sheet 2025'!AM114</f>
        <v>2160</v>
      </c>
      <c r="S32" s="139">
        <f>'Days Total Hire Sheet 2025'!AO114</f>
        <v>2160</v>
      </c>
      <c r="T32" s="139">
        <f>'Days Total Hire Sheet 2025'!AQ114</f>
        <v>1860</v>
      </c>
      <c r="U32" s="9"/>
    </row>
    <row r="33" spans="1:21" x14ac:dyDescent="0.3">
      <c r="A33" s="9"/>
      <c r="B33" s="9"/>
      <c r="C33" s="126" t="str">
        <f>'IS 2023'!C33</f>
        <v>Equipment 22</v>
      </c>
      <c r="D33" s="9"/>
      <c r="E33" s="9"/>
      <c r="F33" s="139">
        <f>'Days Total Hire Sheet 2024'!AM115</f>
        <v>1595</v>
      </c>
      <c r="G33" s="139">
        <f>'Days Total Hire Sheet 2024'!AO115</f>
        <v>1595</v>
      </c>
      <c r="H33" s="139">
        <f>'Days Total Hire Sheet 2024'!AQ115</f>
        <v>1595</v>
      </c>
      <c r="I33" s="139">
        <f>'Days Total Hire Sheet 2024'!AT115</f>
        <v>1650</v>
      </c>
      <c r="J33" s="139">
        <f>'Days Total Hire Sheet 2024'!AV115</f>
        <v>1705</v>
      </c>
      <c r="K33" s="139">
        <f>'Days Total Hire Sheet 2024'!AX115</f>
        <v>1760</v>
      </c>
      <c r="L33" s="139">
        <f>'Days Total Hire Sheet 2024'!BA115</f>
        <v>1595</v>
      </c>
      <c r="M33" s="139">
        <f>'Days Total Hire Sheet 2024'!BC115</f>
        <v>1595</v>
      </c>
      <c r="N33" s="139">
        <f>'Days Total Hire Sheet 2024'!BE115</f>
        <v>1540</v>
      </c>
      <c r="O33" s="139">
        <f>'Days Total Hire Sheet 2024'!BH115</f>
        <v>1595</v>
      </c>
      <c r="P33" s="139">
        <f>'Days Total Hire Sheet 2024'!BJ115</f>
        <v>1595</v>
      </c>
      <c r="Q33" s="139">
        <f>'Days Total Hire Sheet 2024'!BL115</f>
        <v>1595</v>
      </c>
      <c r="R33" s="139">
        <f>'Days Total Hire Sheet 2025'!AM115</f>
        <v>1595</v>
      </c>
      <c r="S33" s="139">
        <f>'Days Total Hire Sheet 2025'!AO115</f>
        <v>1595</v>
      </c>
      <c r="T33" s="139">
        <f>'Days Total Hire Sheet 2025'!AQ115</f>
        <v>1595</v>
      </c>
      <c r="U33" s="9"/>
    </row>
    <row r="34" spans="1:21" x14ac:dyDescent="0.3">
      <c r="A34" s="9"/>
      <c r="B34" s="9"/>
      <c r="C34" s="126" t="str">
        <f>'IS 2023'!C34</f>
        <v>Equipment 23</v>
      </c>
      <c r="D34" s="9"/>
      <c r="E34" s="9"/>
      <c r="F34" s="139">
        <f>'Days Total Hire Sheet 2024'!AM116</f>
        <v>1820</v>
      </c>
      <c r="G34" s="139">
        <f>'Days Total Hire Sheet 2024'!AO116</f>
        <v>1950</v>
      </c>
      <c r="H34" s="139">
        <f>'Days Total Hire Sheet 2024'!AQ116</f>
        <v>2080</v>
      </c>
      <c r="I34" s="139">
        <f>'Days Total Hire Sheet 2024'!AT116</f>
        <v>2145</v>
      </c>
      <c r="J34" s="139">
        <f>'Days Total Hire Sheet 2024'!AV116</f>
        <v>2145</v>
      </c>
      <c r="K34" s="139">
        <f>'Days Total Hire Sheet 2024'!AX116</f>
        <v>2145</v>
      </c>
      <c r="L34" s="139">
        <f>'Days Total Hire Sheet 2024'!BA116</f>
        <v>2145</v>
      </c>
      <c r="M34" s="139">
        <f>'Days Total Hire Sheet 2024'!BC116</f>
        <v>2145</v>
      </c>
      <c r="N34" s="139">
        <f>'Days Total Hire Sheet 2024'!BE116</f>
        <v>2145</v>
      </c>
      <c r="O34" s="139">
        <f>'Days Total Hire Sheet 2024'!BH116</f>
        <v>2145</v>
      </c>
      <c r="P34" s="139">
        <f>'Days Total Hire Sheet 2024'!BJ116</f>
        <v>2210</v>
      </c>
      <c r="Q34" s="139">
        <f>'Days Total Hire Sheet 2024'!BL116</f>
        <v>2145</v>
      </c>
      <c r="R34" s="139">
        <f>'Days Total Hire Sheet 2025'!AM116</f>
        <v>2145</v>
      </c>
      <c r="S34" s="139">
        <f>'Days Total Hire Sheet 2025'!AO116</f>
        <v>2145</v>
      </c>
      <c r="T34" s="139">
        <f>'Days Total Hire Sheet 2025'!AQ116</f>
        <v>2145</v>
      </c>
      <c r="U34" s="9"/>
    </row>
    <row r="35" spans="1:21" x14ac:dyDescent="0.3">
      <c r="A35" s="9"/>
      <c r="B35" s="9"/>
      <c r="C35" s="126" t="str">
        <f>'IS 2023'!C35</f>
        <v>Equipment 24</v>
      </c>
      <c r="D35" s="9"/>
      <c r="E35" s="9"/>
      <c r="F35" s="139">
        <f>'Days Total Hire Sheet 2024'!AM117</f>
        <v>2380</v>
      </c>
      <c r="G35" s="139">
        <f>'Days Total Hire Sheet 2024'!AO117</f>
        <v>2380</v>
      </c>
      <c r="H35" s="139">
        <f>'Days Total Hire Sheet 2024'!AQ117</f>
        <v>2380</v>
      </c>
      <c r="I35" s="139">
        <f>'Days Total Hire Sheet 2024'!AT117</f>
        <v>2380</v>
      </c>
      <c r="J35" s="139">
        <f>'Days Total Hire Sheet 2024'!AV117</f>
        <v>2380</v>
      </c>
      <c r="K35" s="139">
        <f>'Days Total Hire Sheet 2024'!AX117</f>
        <v>2380</v>
      </c>
      <c r="L35" s="139">
        <f>'Days Total Hire Sheet 2024'!BA117</f>
        <v>2380</v>
      </c>
      <c r="M35" s="139">
        <f>'Days Total Hire Sheet 2024'!BC117</f>
        <v>2380</v>
      </c>
      <c r="N35" s="139">
        <f>'Days Total Hire Sheet 2024'!BE117</f>
        <v>2380</v>
      </c>
      <c r="O35" s="139">
        <f>'Days Total Hire Sheet 2024'!BH117</f>
        <v>2380</v>
      </c>
      <c r="P35" s="139">
        <f>'Days Total Hire Sheet 2024'!BJ117</f>
        <v>2380</v>
      </c>
      <c r="Q35" s="139">
        <f>'Days Total Hire Sheet 2024'!BL117</f>
        <v>2380</v>
      </c>
      <c r="R35" s="139">
        <f>'Days Total Hire Sheet 2025'!AM117</f>
        <v>2380</v>
      </c>
      <c r="S35" s="139">
        <f>'Days Total Hire Sheet 2025'!AO117</f>
        <v>2380</v>
      </c>
      <c r="T35" s="139">
        <f>'Days Total Hire Sheet 2025'!AQ117</f>
        <v>2380</v>
      </c>
      <c r="U35" s="9"/>
    </row>
    <row r="36" spans="1:21" x14ac:dyDescent="0.3">
      <c r="A36" s="9"/>
      <c r="B36" s="9"/>
      <c r="C36" s="126" t="str">
        <f>'IS 2023'!C36</f>
        <v>Equipment 25</v>
      </c>
      <c r="D36" s="9"/>
      <c r="E36" s="9"/>
      <c r="F36" s="139">
        <f>'Days Total Hire Sheet 2024'!AM118</f>
        <v>2450</v>
      </c>
      <c r="G36" s="139">
        <f>'Days Total Hire Sheet 2024'!AO118</f>
        <v>2450</v>
      </c>
      <c r="H36" s="139">
        <f>'Days Total Hire Sheet 2024'!AQ118</f>
        <v>2450</v>
      </c>
      <c r="I36" s="139">
        <f>'Days Total Hire Sheet 2024'!AT118</f>
        <v>2450</v>
      </c>
      <c r="J36" s="139">
        <f>'Days Total Hire Sheet 2024'!AV118</f>
        <v>2450</v>
      </c>
      <c r="K36" s="139">
        <f>'Days Total Hire Sheet 2024'!AX118</f>
        <v>2450</v>
      </c>
      <c r="L36" s="139">
        <f>'Days Total Hire Sheet 2024'!BA118</f>
        <v>2450</v>
      </c>
      <c r="M36" s="139">
        <f>'Days Total Hire Sheet 2024'!BC118</f>
        <v>2450</v>
      </c>
      <c r="N36" s="139">
        <f>'Days Total Hire Sheet 2024'!BE118</f>
        <v>2520</v>
      </c>
      <c r="O36" s="139">
        <f>'Days Total Hire Sheet 2024'!BH118</f>
        <v>2450</v>
      </c>
      <c r="P36" s="139">
        <f>'Days Total Hire Sheet 2024'!BJ118</f>
        <v>2450</v>
      </c>
      <c r="Q36" s="139">
        <f>'Days Total Hire Sheet 2024'!BL118</f>
        <v>2450</v>
      </c>
      <c r="R36" s="139">
        <f>'Days Total Hire Sheet 2025'!AM118</f>
        <v>2450</v>
      </c>
      <c r="S36" s="139">
        <f>'Days Total Hire Sheet 2025'!AO118</f>
        <v>2450</v>
      </c>
      <c r="T36" s="139">
        <f>'Days Total Hire Sheet 2025'!AQ118</f>
        <v>2450</v>
      </c>
      <c r="U36" s="9"/>
    </row>
    <row r="37" spans="1:21" x14ac:dyDescent="0.3">
      <c r="A37" s="9"/>
      <c r="B37" s="9"/>
      <c r="C37" s="126" t="str">
        <f>'IS 2023'!C37</f>
        <v>Equipment 26</v>
      </c>
      <c r="D37" s="9"/>
      <c r="E37" s="9"/>
      <c r="F37" s="139">
        <f>'Days Total Hire Sheet 2024'!AM119</f>
        <v>2635</v>
      </c>
      <c r="G37" s="139">
        <f>'Days Total Hire Sheet 2024'!AO119</f>
        <v>2635</v>
      </c>
      <c r="H37" s="139">
        <f>'Days Total Hire Sheet 2024'!AQ119</f>
        <v>2635</v>
      </c>
      <c r="I37" s="139">
        <f>'Days Total Hire Sheet 2024'!AT119</f>
        <v>2635</v>
      </c>
      <c r="J37" s="139">
        <f>'Days Total Hire Sheet 2024'!AV119</f>
        <v>2975</v>
      </c>
      <c r="K37" s="139">
        <f>'Days Total Hire Sheet 2024'!AX119</f>
        <v>3060</v>
      </c>
      <c r="L37" s="139">
        <f>'Days Total Hire Sheet 2024'!BA119</f>
        <v>2975</v>
      </c>
      <c r="M37" s="139">
        <f>'Days Total Hire Sheet 2024'!BC119</f>
        <v>2975</v>
      </c>
      <c r="N37" s="139">
        <f>'Days Total Hire Sheet 2024'!BE119</f>
        <v>2975</v>
      </c>
      <c r="O37" s="139">
        <f>'Days Total Hire Sheet 2024'!BH119</f>
        <v>2975</v>
      </c>
      <c r="P37" s="139">
        <f>'Days Total Hire Sheet 2024'!BJ119</f>
        <v>2975</v>
      </c>
      <c r="Q37" s="139">
        <f>'Days Total Hire Sheet 2024'!BL119</f>
        <v>2805</v>
      </c>
      <c r="R37" s="139">
        <f>'Days Total Hire Sheet 2025'!AM119</f>
        <v>2975</v>
      </c>
      <c r="S37" s="139">
        <f>'Days Total Hire Sheet 2025'!AO119</f>
        <v>2975</v>
      </c>
      <c r="T37" s="139">
        <f>'Days Total Hire Sheet 2025'!AQ119</f>
        <v>2635</v>
      </c>
      <c r="U37" s="9"/>
    </row>
    <row r="38" spans="1:21" x14ac:dyDescent="0.3">
      <c r="A38" s="9"/>
      <c r="B38" s="9"/>
      <c r="C38" s="126" t="str">
        <f>'IS 2023'!C38</f>
        <v>Equipment 27</v>
      </c>
      <c r="D38" s="9"/>
      <c r="E38" s="9"/>
      <c r="F38" s="139">
        <f>'Days Total Hire Sheet 2024'!AM120</f>
        <v>3060</v>
      </c>
      <c r="G38" s="139">
        <f>'Days Total Hire Sheet 2024'!AO120</f>
        <v>3060</v>
      </c>
      <c r="H38" s="139">
        <f>'Days Total Hire Sheet 2024'!AQ120</f>
        <v>3400</v>
      </c>
      <c r="I38" s="139">
        <f>'Days Total Hire Sheet 2024'!AT120</f>
        <v>3485</v>
      </c>
      <c r="J38" s="139">
        <f>'Days Total Hire Sheet 2024'!AV120</f>
        <v>3570</v>
      </c>
      <c r="K38" s="139">
        <f>'Days Total Hire Sheet 2024'!AX120</f>
        <v>3655</v>
      </c>
      <c r="L38" s="139">
        <f>'Days Total Hire Sheet 2024'!BA120</f>
        <v>3400</v>
      </c>
      <c r="M38" s="139">
        <f>'Days Total Hire Sheet 2024'!BC120</f>
        <v>3400</v>
      </c>
      <c r="N38" s="139">
        <f>'Days Total Hire Sheet 2024'!BE120</f>
        <v>3400</v>
      </c>
      <c r="O38" s="139">
        <f>'Days Total Hire Sheet 2024'!BH120</f>
        <v>3400</v>
      </c>
      <c r="P38" s="139">
        <f>'Days Total Hire Sheet 2024'!BJ120</f>
        <v>3400</v>
      </c>
      <c r="Q38" s="139">
        <f>'Days Total Hire Sheet 2024'!BL120</f>
        <v>3400</v>
      </c>
      <c r="R38" s="139">
        <f>'Days Total Hire Sheet 2025'!AM120</f>
        <v>3400</v>
      </c>
      <c r="S38" s="139">
        <f>'Days Total Hire Sheet 2025'!AO120</f>
        <v>3400</v>
      </c>
      <c r="T38" s="139">
        <f>'Days Total Hire Sheet 2025'!AQ120</f>
        <v>3400</v>
      </c>
      <c r="U38" s="9"/>
    </row>
    <row r="39" spans="1:21" x14ac:dyDescent="0.3">
      <c r="A39" s="9"/>
      <c r="B39" s="9"/>
      <c r="C39" s="126" t="str">
        <f>'IS 2023'!C39</f>
        <v>Equipment 28</v>
      </c>
      <c r="D39" s="9"/>
      <c r="E39" s="9"/>
      <c r="F39" s="139">
        <f>'Days Total Hire Sheet 2024'!AM121</f>
        <v>2610</v>
      </c>
      <c r="G39" s="139">
        <f>'Days Total Hire Sheet 2024'!AO121</f>
        <v>2430</v>
      </c>
      <c r="H39" s="139">
        <f>'Days Total Hire Sheet 2024'!AQ121</f>
        <v>2610</v>
      </c>
      <c r="I39" s="139">
        <f>'Days Total Hire Sheet 2024'!AT121</f>
        <v>2430</v>
      </c>
      <c r="J39" s="139">
        <f>'Days Total Hire Sheet 2024'!AV121</f>
        <v>2430</v>
      </c>
      <c r="K39" s="139">
        <f>'Days Total Hire Sheet 2024'!AX121</f>
        <v>2430</v>
      </c>
      <c r="L39" s="139">
        <f>'Days Total Hire Sheet 2024'!BA121</f>
        <v>2430</v>
      </c>
      <c r="M39" s="139">
        <f>'Days Total Hire Sheet 2024'!BC121</f>
        <v>2430</v>
      </c>
      <c r="N39" s="139">
        <f>'Days Total Hire Sheet 2024'!BE121</f>
        <v>2430</v>
      </c>
      <c r="O39" s="139">
        <f>'Days Total Hire Sheet 2024'!BH121</f>
        <v>2430</v>
      </c>
      <c r="P39" s="139">
        <f>'Days Total Hire Sheet 2024'!BJ121</f>
        <v>2430</v>
      </c>
      <c r="Q39" s="139">
        <f>'Days Total Hire Sheet 2024'!BL121</f>
        <v>2430</v>
      </c>
      <c r="R39" s="139">
        <f>'Days Total Hire Sheet 2025'!AM121</f>
        <v>2430</v>
      </c>
      <c r="S39" s="139">
        <f>'Days Total Hire Sheet 2025'!AO121</f>
        <v>2430</v>
      </c>
      <c r="T39" s="139">
        <f>'Days Total Hire Sheet 2025'!AQ121</f>
        <v>2430</v>
      </c>
      <c r="U39" s="9"/>
    </row>
    <row r="40" spans="1:21" x14ac:dyDescent="0.3">
      <c r="A40" s="9"/>
      <c r="B40" s="9"/>
      <c r="C40" s="126" t="str">
        <f>'IS 2023'!C40</f>
        <v>Equipment 29</v>
      </c>
      <c r="D40" s="9"/>
      <c r="E40" s="9"/>
      <c r="F40" s="139">
        <f>'Days Total Hire Sheet 2024'!AM122</f>
        <v>3750</v>
      </c>
      <c r="G40" s="139">
        <f>'Days Total Hire Sheet 2024'!AO122</f>
        <v>3875</v>
      </c>
      <c r="H40" s="139">
        <f>'Days Total Hire Sheet 2024'!AQ122</f>
        <v>4125</v>
      </c>
      <c r="I40" s="139">
        <f>'Days Total Hire Sheet 2024'!AT122</f>
        <v>4125</v>
      </c>
      <c r="J40" s="139">
        <f>'Days Total Hire Sheet 2024'!AV122</f>
        <v>4125</v>
      </c>
      <c r="K40" s="139">
        <f>'Days Total Hire Sheet 2024'!AX122</f>
        <v>4125</v>
      </c>
      <c r="L40" s="139">
        <f>'Days Total Hire Sheet 2024'!BA122</f>
        <v>4125</v>
      </c>
      <c r="M40" s="139">
        <f>'Days Total Hire Sheet 2024'!BC122</f>
        <v>4125</v>
      </c>
      <c r="N40" s="139">
        <f>'Days Total Hire Sheet 2024'!BE122</f>
        <v>4125</v>
      </c>
      <c r="O40" s="139">
        <f>'Days Total Hire Sheet 2024'!BH122</f>
        <v>4125</v>
      </c>
      <c r="P40" s="139">
        <f>'Days Total Hire Sheet 2024'!BJ122</f>
        <v>4125</v>
      </c>
      <c r="Q40" s="139">
        <f>'Days Total Hire Sheet 2024'!BL122</f>
        <v>4125</v>
      </c>
      <c r="R40" s="139">
        <f>'Days Total Hire Sheet 2025'!AM122</f>
        <v>4125</v>
      </c>
      <c r="S40" s="139">
        <f>'Days Total Hire Sheet 2025'!AO122</f>
        <v>4125</v>
      </c>
      <c r="T40" s="139">
        <f>'Days Total Hire Sheet 2025'!AQ122</f>
        <v>4125</v>
      </c>
      <c r="U40" s="9"/>
    </row>
    <row r="41" spans="1:21" x14ac:dyDescent="0.3">
      <c r="A41" s="9"/>
      <c r="B41" s="9"/>
      <c r="C41" s="126" t="str">
        <f>'IS 2023'!C41</f>
        <v>Equipment 30</v>
      </c>
      <c r="D41" s="9"/>
      <c r="E41" s="9"/>
      <c r="F41" s="139">
        <f>'Days Total Hire Sheet 2024'!AM123</f>
        <v>6975</v>
      </c>
      <c r="G41" s="139">
        <f>'Days Total Hire Sheet 2024'!AO123</f>
        <v>6975</v>
      </c>
      <c r="H41" s="139">
        <f>'Days Total Hire Sheet 2024'!AQ123</f>
        <v>6975</v>
      </c>
      <c r="I41" s="139">
        <f>'Days Total Hire Sheet 2024'!AT123</f>
        <v>6975</v>
      </c>
      <c r="J41" s="139">
        <f>'Days Total Hire Sheet 2024'!AV123</f>
        <v>8100</v>
      </c>
      <c r="K41" s="139">
        <f>'Days Total Hire Sheet 2024'!AX123</f>
        <v>8100</v>
      </c>
      <c r="L41" s="139">
        <f>'Days Total Hire Sheet 2024'!BA123</f>
        <v>8100</v>
      </c>
      <c r="M41" s="139">
        <f>'Days Total Hire Sheet 2024'!BC123</f>
        <v>8100</v>
      </c>
      <c r="N41" s="139">
        <f>'Days Total Hire Sheet 2024'!BE123</f>
        <v>8100</v>
      </c>
      <c r="O41" s="139">
        <f>'Days Total Hire Sheet 2024'!BH123</f>
        <v>8100</v>
      </c>
      <c r="P41" s="139">
        <f>'Days Total Hire Sheet 2024'!BJ123</f>
        <v>8100</v>
      </c>
      <c r="Q41" s="139">
        <f>'Days Total Hire Sheet 2024'!BL123</f>
        <v>8100</v>
      </c>
      <c r="R41" s="139">
        <f>'Days Total Hire Sheet 2025'!AM123</f>
        <v>8100</v>
      </c>
      <c r="S41" s="139">
        <f>'Days Total Hire Sheet 2025'!AO123</f>
        <v>8100</v>
      </c>
      <c r="T41" s="139">
        <f>'Days Total Hire Sheet 2025'!AQ123</f>
        <v>6975</v>
      </c>
      <c r="U41" s="9"/>
    </row>
    <row r="42" spans="1:21" x14ac:dyDescent="0.3">
      <c r="A42" s="9"/>
      <c r="B42" s="9"/>
      <c r="C42" s="126" t="str">
        <f>'IS 2023'!C42</f>
        <v>Equipment 31</v>
      </c>
      <c r="D42" s="9"/>
      <c r="E42" s="9"/>
      <c r="F42" s="139">
        <f>'Days Total Hire Sheet 2024'!AM124</f>
        <v>2610</v>
      </c>
      <c r="G42" s="139">
        <f>'Days Total Hire Sheet 2024'!AO124</f>
        <v>2430</v>
      </c>
      <c r="H42" s="139">
        <f>'Days Total Hire Sheet 2024'!AQ124</f>
        <v>2610</v>
      </c>
      <c r="I42" s="139">
        <f>'Days Total Hire Sheet 2024'!AT124</f>
        <v>2430</v>
      </c>
      <c r="J42" s="139">
        <f>'Days Total Hire Sheet 2024'!AV124</f>
        <v>2430</v>
      </c>
      <c r="K42" s="139">
        <f>'Days Total Hire Sheet 2024'!AX124</f>
        <v>2430</v>
      </c>
      <c r="L42" s="139">
        <f>'Days Total Hire Sheet 2024'!BA124</f>
        <v>2430</v>
      </c>
      <c r="M42" s="139">
        <f>'Days Total Hire Sheet 2024'!BC124</f>
        <v>2430</v>
      </c>
      <c r="N42" s="139">
        <f>'Days Total Hire Sheet 2024'!BE124</f>
        <v>2430</v>
      </c>
      <c r="O42" s="139">
        <f>'Days Total Hire Sheet 2024'!BH124</f>
        <v>2430</v>
      </c>
      <c r="P42" s="139">
        <f>'Days Total Hire Sheet 2024'!BJ124</f>
        <v>2430</v>
      </c>
      <c r="Q42" s="139">
        <f>'Days Total Hire Sheet 2024'!BL124</f>
        <v>2430</v>
      </c>
      <c r="R42" s="139">
        <f>'Days Total Hire Sheet 2025'!AM124</f>
        <v>2430</v>
      </c>
      <c r="S42" s="139">
        <f>'Days Total Hire Sheet 2025'!AO124</f>
        <v>2430</v>
      </c>
      <c r="T42" s="139">
        <f>'Days Total Hire Sheet 2025'!AQ124</f>
        <v>2430</v>
      </c>
      <c r="U42" s="9"/>
    </row>
    <row r="43" spans="1:21" x14ac:dyDescent="0.3">
      <c r="A43" s="9"/>
      <c r="B43" s="9"/>
      <c r="C43" s="126" t="str">
        <f>'IS 2023'!C43</f>
        <v>Equipment 32</v>
      </c>
      <c r="D43" s="9"/>
      <c r="E43" s="9"/>
      <c r="F43" s="139">
        <f>'Days Total Hire Sheet 2024'!AM125</f>
        <v>3750</v>
      </c>
      <c r="G43" s="139">
        <f>'Days Total Hire Sheet 2024'!AO125</f>
        <v>3875</v>
      </c>
      <c r="H43" s="139">
        <f>'Days Total Hire Sheet 2024'!AQ125</f>
        <v>4125</v>
      </c>
      <c r="I43" s="139">
        <f>'Days Total Hire Sheet 2024'!AT125</f>
        <v>4125</v>
      </c>
      <c r="J43" s="139">
        <f>'Days Total Hire Sheet 2024'!AV125</f>
        <v>4125</v>
      </c>
      <c r="K43" s="139">
        <f>'Days Total Hire Sheet 2024'!AX125</f>
        <v>4125</v>
      </c>
      <c r="L43" s="139">
        <f>'Days Total Hire Sheet 2024'!BA125</f>
        <v>4125</v>
      </c>
      <c r="M43" s="139">
        <f>'Days Total Hire Sheet 2024'!BC125</f>
        <v>4125</v>
      </c>
      <c r="N43" s="139">
        <f>'Days Total Hire Sheet 2024'!BE125</f>
        <v>4125</v>
      </c>
      <c r="O43" s="139">
        <f>'Days Total Hire Sheet 2024'!BH125</f>
        <v>4125</v>
      </c>
      <c r="P43" s="139">
        <f>'Days Total Hire Sheet 2024'!BJ125</f>
        <v>4125</v>
      </c>
      <c r="Q43" s="139">
        <f>'Days Total Hire Sheet 2024'!BL125</f>
        <v>4125</v>
      </c>
      <c r="R43" s="139">
        <f>'Days Total Hire Sheet 2025'!AM125</f>
        <v>4125</v>
      </c>
      <c r="S43" s="139">
        <f>'Days Total Hire Sheet 2025'!AO125</f>
        <v>4125</v>
      </c>
      <c r="T43" s="139">
        <f>'Days Total Hire Sheet 2025'!AQ125</f>
        <v>4125</v>
      </c>
      <c r="U43" s="9"/>
    </row>
    <row r="44" spans="1:21" x14ac:dyDescent="0.3">
      <c r="A44" s="9"/>
      <c r="B44" s="9"/>
      <c r="C44" s="126" t="str">
        <f>'IS 2023'!C44</f>
        <v>Equipment 33</v>
      </c>
      <c r="D44" s="9"/>
      <c r="E44" s="9"/>
      <c r="F44" s="139">
        <f>'Days Total Hire Sheet 2024'!AM126</f>
        <v>6975</v>
      </c>
      <c r="G44" s="139">
        <f>'Days Total Hire Sheet 2024'!AO126</f>
        <v>6975</v>
      </c>
      <c r="H44" s="139">
        <f>'Days Total Hire Sheet 2024'!AQ126</f>
        <v>6975</v>
      </c>
      <c r="I44" s="139">
        <f>'Days Total Hire Sheet 2024'!AT126</f>
        <v>6975</v>
      </c>
      <c r="J44" s="139">
        <f>'Days Total Hire Sheet 2024'!AV126</f>
        <v>8100</v>
      </c>
      <c r="K44" s="139">
        <f>'Days Total Hire Sheet 2024'!AX126</f>
        <v>8100</v>
      </c>
      <c r="L44" s="139">
        <f>'Days Total Hire Sheet 2024'!BA126</f>
        <v>8100</v>
      </c>
      <c r="M44" s="139">
        <f>'Days Total Hire Sheet 2024'!BC126</f>
        <v>8100</v>
      </c>
      <c r="N44" s="139">
        <f>'Days Total Hire Sheet 2024'!BE126</f>
        <v>8100</v>
      </c>
      <c r="O44" s="139">
        <f>'Days Total Hire Sheet 2024'!BH126</f>
        <v>8100</v>
      </c>
      <c r="P44" s="139">
        <f>'Days Total Hire Sheet 2024'!BJ126</f>
        <v>8100</v>
      </c>
      <c r="Q44" s="139">
        <f>'Days Total Hire Sheet 2024'!BL126</f>
        <v>8100</v>
      </c>
      <c r="R44" s="139">
        <f>'Days Total Hire Sheet 2025'!AM126</f>
        <v>8100</v>
      </c>
      <c r="S44" s="139">
        <f>'Days Total Hire Sheet 2025'!AO126</f>
        <v>8100</v>
      </c>
      <c r="T44" s="139">
        <f>'Days Total Hire Sheet 2025'!AQ126</f>
        <v>6975</v>
      </c>
      <c r="U44" s="9"/>
    </row>
    <row r="45" spans="1:21" x14ac:dyDescent="0.3">
      <c r="A45" s="9"/>
      <c r="B45" s="9"/>
      <c r="C45" s="126"/>
      <c r="D45" s="9"/>
      <c r="E45" s="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9"/>
    </row>
    <row r="46" spans="1:21" x14ac:dyDescent="0.3">
      <c r="A46" s="131"/>
      <c r="B46" s="131"/>
      <c r="C46" s="134" t="s">
        <v>119</v>
      </c>
      <c r="D46" s="131"/>
      <c r="E46" s="131"/>
      <c r="F46" s="132">
        <f>SUM(F12:F44)</f>
        <v>84955</v>
      </c>
      <c r="G46" s="132">
        <f t="shared" ref="G46:T46" si="0">SUM(G12:G44)</f>
        <v>85320</v>
      </c>
      <c r="H46" s="132">
        <f t="shared" si="0"/>
        <v>88520</v>
      </c>
      <c r="I46" s="132">
        <f t="shared" si="0"/>
        <v>88590</v>
      </c>
      <c r="J46" s="132">
        <f t="shared" si="0"/>
        <v>94335</v>
      </c>
      <c r="K46" s="132">
        <f t="shared" si="0"/>
        <v>94675</v>
      </c>
      <c r="L46" s="132">
        <f t="shared" si="0"/>
        <v>93745</v>
      </c>
      <c r="M46" s="132">
        <f t="shared" si="0"/>
        <v>93775</v>
      </c>
      <c r="N46" s="132">
        <f t="shared" si="0"/>
        <v>93865</v>
      </c>
      <c r="O46" s="132">
        <f t="shared" si="0"/>
        <v>93555</v>
      </c>
      <c r="P46" s="132">
        <f t="shared" si="0"/>
        <v>94015</v>
      </c>
      <c r="Q46" s="132">
        <f t="shared" si="0"/>
        <v>93205</v>
      </c>
      <c r="R46" s="132">
        <f t="shared" si="0"/>
        <v>93215</v>
      </c>
      <c r="S46" s="132">
        <f t="shared" si="0"/>
        <v>93495</v>
      </c>
      <c r="T46" s="132">
        <f t="shared" si="0"/>
        <v>88110</v>
      </c>
      <c r="U46" s="143">
        <f>SUM(F46:Q46)</f>
        <v>1098555</v>
      </c>
    </row>
    <row r="47" spans="1:21" x14ac:dyDescent="0.3">
      <c r="A47" s="133"/>
      <c r="B47" s="133"/>
      <c r="C47" s="141" t="s">
        <v>120</v>
      </c>
      <c r="D47" s="133"/>
      <c r="E47" s="133"/>
      <c r="F47" s="142">
        <v>-4540</v>
      </c>
      <c r="G47" s="142">
        <v>-4540</v>
      </c>
      <c r="H47" s="142">
        <v>-4540</v>
      </c>
      <c r="I47" s="142">
        <v>-4600</v>
      </c>
      <c r="J47" s="142">
        <v>-4600</v>
      </c>
      <c r="K47" s="142">
        <v>-4600</v>
      </c>
      <c r="L47" s="142">
        <v>-4600</v>
      </c>
      <c r="M47" s="142">
        <v>-4600</v>
      </c>
      <c r="N47" s="142">
        <v>-4600</v>
      </c>
      <c r="O47" s="142">
        <v>-4600</v>
      </c>
      <c r="P47" s="142">
        <v>-4600</v>
      </c>
      <c r="Q47" s="142">
        <v>-4600</v>
      </c>
      <c r="R47" s="142">
        <v>-4600</v>
      </c>
      <c r="S47" s="142">
        <v>-4600</v>
      </c>
      <c r="T47" s="142">
        <v>-4600</v>
      </c>
      <c r="U47" s="137">
        <f>SUM(F47:Q47)</f>
        <v>-55020</v>
      </c>
    </row>
    <row r="48" spans="1:21" x14ac:dyDescent="0.3">
      <c r="A48" s="9"/>
      <c r="B48" s="9"/>
      <c r="C48" s="126" t="s">
        <v>208</v>
      </c>
      <c r="D48" s="9"/>
      <c r="E48" s="9"/>
      <c r="F48" s="123">
        <v>-2050</v>
      </c>
      <c r="G48" s="123">
        <v>-2050</v>
      </c>
      <c r="H48" s="123">
        <v>-2050</v>
      </c>
      <c r="I48" s="123">
        <v>-2050</v>
      </c>
      <c r="J48" s="123">
        <v>-2050</v>
      </c>
      <c r="K48" s="123">
        <v>-2050</v>
      </c>
      <c r="L48" s="123">
        <v>-2050</v>
      </c>
      <c r="M48" s="123">
        <v>-2050</v>
      </c>
      <c r="N48" s="123">
        <v>-2050</v>
      </c>
      <c r="O48" s="123">
        <v>-2050</v>
      </c>
      <c r="P48" s="123">
        <v>-2050</v>
      </c>
      <c r="Q48" s="123">
        <v>-2050</v>
      </c>
      <c r="R48" s="123">
        <v>-2050</v>
      </c>
      <c r="S48" s="123">
        <v>-2050</v>
      </c>
      <c r="T48" s="123">
        <v>-2050</v>
      </c>
      <c r="U48" s="139">
        <f t="shared" ref="U48:U51" si="1">SUM(F48:Q48)</f>
        <v>-24600</v>
      </c>
    </row>
    <row r="49" spans="1:21" x14ac:dyDescent="0.3">
      <c r="A49" s="9"/>
      <c r="B49" s="9"/>
      <c r="C49" s="126" t="s">
        <v>209</v>
      </c>
      <c r="D49" s="9"/>
      <c r="E49" s="9"/>
      <c r="F49" s="124">
        <v>-700</v>
      </c>
      <c r="G49" s="124">
        <v>-700</v>
      </c>
      <c r="H49" s="124">
        <v>-700</v>
      </c>
      <c r="I49" s="124">
        <v>-700</v>
      </c>
      <c r="J49" s="124">
        <v>-700</v>
      </c>
      <c r="K49" s="124">
        <v>-700</v>
      </c>
      <c r="L49" s="124">
        <v>-700</v>
      </c>
      <c r="M49" s="124">
        <v>-700</v>
      </c>
      <c r="N49" s="124">
        <v>-700</v>
      </c>
      <c r="O49" s="124">
        <v>-700</v>
      </c>
      <c r="P49" s="124">
        <v>-700</v>
      </c>
      <c r="Q49" s="124">
        <v>-700</v>
      </c>
      <c r="R49" s="124">
        <v>-700</v>
      </c>
      <c r="S49" s="124">
        <v>-700</v>
      </c>
      <c r="T49" s="124">
        <v>-700</v>
      </c>
      <c r="U49" s="139">
        <f t="shared" si="1"/>
        <v>-8400</v>
      </c>
    </row>
    <row r="50" spans="1:21" x14ac:dyDescent="0.3">
      <c r="A50" s="9"/>
      <c r="B50" s="9"/>
      <c r="C50" s="126" t="s">
        <v>210</v>
      </c>
      <c r="D50" s="9"/>
      <c r="E50" s="9"/>
      <c r="F50" s="124">
        <v>-125</v>
      </c>
      <c r="G50" s="124">
        <v>-125</v>
      </c>
      <c r="H50" s="124">
        <v>-125</v>
      </c>
      <c r="I50" s="124">
        <v>-125</v>
      </c>
      <c r="J50" s="124">
        <v>-125</v>
      </c>
      <c r="K50" s="124">
        <v>-125</v>
      </c>
      <c r="L50" s="124">
        <v>-125</v>
      </c>
      <c r="M50" s="124">
        <v>-125</v>
      </c>
      <c r="N50" s="124">
        <v>-125</v>
      </c>
      <c r="O50" s="124">
        <v>-125</v>
      </c>
      <c r="P50" s="124">
        <v>-125</v>
      </c>
      <c r="Q50" s="124">
        <v>-125</v>
      </c>
      <c r="R50" s="124">
        <v>-125</v>
      </c>
      <c r="S50" s="124">
        <v>-125</v>
      </c>
      <c r="T50" s="124">
        <v>-125</v>
      </c>
      <c r="U50" s="139">
        <f t="shared" si="1"/>
        <v>-1500</v>
      </c>
    </row>
    <row r="51" spans="1:21" x14ac:dyDescent="0.3">
      <c r="A51" s="9"/>
      <c r="B51" s="9"/>
      <c r="C51" s="126" t="s">
        <v>211</v>
      </c>
      <c r="D51" s="9"/>
      <c r="E51" s="9"/>
      <c r="F51" s="124">
        <v>-65</v>
      </c>
      <c r="G51" s="124">
        <v>-65</v>
      </c>
      <c r="H51" s="124">
        <v>-65</v>
      </c>
      <c r="I51" s="124">
        <v>-65</v>
      </c>
      <c r="J51" s="124">
        <v>-65</v>
      </c>
      <c r="K51" s="124">
        <v>-65</v>
      </c>
      <c r="L51" s="124">
        <v>-65</v>
      </c>
      <c r="M51" s="124">
        <v>-65</v>
      </c>
      <c r="N51" s="124">
        <v>-65</v>
      </c>
      <c r="O51" s="124">
        <v>-65</v>
      </c>
      <c r="P51" s="124">
        <v>-65</v>
      </c>
      <c r="Q51" s="124">
        <v>-65</v>
      </c>
      <c r="R51" s="124">
        <v>-65</v>
      </c>
      <c r="S51" s="124">
        <v>-65</v>
      </c>
      <c r="T51" s="124">
        <v>-65</v>
      </c>
      <c r="U51" s="139">
        <f t="shared" si="1"/>
        <v>-780</v>
      </c>
    </row>
    <row r="52" spans="1:21" x14ac:dyDescent="0.3">
      <c r="A52" s="9"/>
      <c r="B52" s="9"/>
      <c r="C52" s="126" t="s">
        <v>212</v>
      </c>
      <c r="D52" s="9"/>
      <c r="E52" s="9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</row>
    <row r="53" spans="1:21" x14ac:dyDescent="0.3">
      <c r="A53" s="9"/>
      <c r="B53" s="9"/>
      <c r="C53" s="126" t="s">
        <v>213</v>
      </c>
      <c r="D53" s="9"/>
      <c r="E53" s="9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1"/>
    </row>
    <row r="54" spans="1:21" x14ac:dyDescent="0.3">
      <c r="A54" s="9"/>
      <c r="B54" s="9"/>
      <c r="C54" s="126" t="s">
        <v>214</v>
      </c>
      <c r="D54" s="9"/>
      <c r="E54" s="9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1"/>
    </row>
    <row r="55" spans="1:21" x14ac:dyDescent="0.3">
      <c r="A55" s="9"/>
      <c r="B55" s="9"/>
      <c r="C55" s="124"/>
      <c r="D55" s="9"/>
      <c r="E55" s="9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1"/>
    </row>
    <row r="56" spans="1:21" x14ac:dyDescent="0.3">
      <c r="A56" s="144"/>
      <c r="B56" s="144"/>
      <c r="C56" s="145" t="s">
        <v>4</v>
      </c>
      <c r="D56" s="144"/>
      <c r="E56" s="144"/>
      <c r="F56" s="146">
        <f>SUM(F46+F47)</f>
        <v>80415</v>
      </c>
      <c r="G56" s="146">
        <f t="shared" ref="G56:T56" si="2">SUM(G46+G47)</f>
        <v>80780</v>
      </c>
      <c r="H56" s="146">
        <f t="shared" si="2"/>
        <v>83980</v>
      </c>
      <c r="I56" s="146">
        <f t="shared" si="2"/>
        <v>83990</v>
      </c>
      <c r="J56" s="146">
        <f t="shared" si="2"/>
        <v>89735</v>
      </c>
      <c r="K56" s="146">
        <f t="shared" si="2"/>
        <v>90075</v>
      </c>
      <c r="L56" s="146">
        <f t="shared" si="2"/>
        <v>89145</v>
      </c>
      <c r="M56" s="146">
        <f t="shared" si="2"/>
        <v>89175</v>
      </c>
      <c r="N56" s="146">
        <f t="shared" si="2"/>
        <v>89265</v>
      </c>
      <c r="O56" s="146">
        <f t="shared" si="2"/>
        <v>88955</v>
      </c>
      <c r="P56" s="146">
        <f t="shared" si="2"/>
        <v>89415</v>
      </c>
      <c r="Q56" s="146">
        <f t="shared" si="2"/>
        <v>88605</v>
      </c>
      <c r="R56" s="146">
        <f t="shared" si="2"/>
        <v>88615</v>
      </c>
      <c r="S56" s="146">
        <f t="shared" si="2"/>
        <v>88895</v>
      </c>
      <c r="T56" s="146">
        <f t="shared" si="2"/>
        <v>83510</v>
      </c>
      <c r="U56" s="270">
        <f t="shared" ref="U56:U95" si="3">SUM(F56:Q56)</f>
        <v>1043535</v>
      </c>
    </row>
    <row r="57" spans="1:21" x14ac:dyDescent="0.3">
      <c r="A57" s="9"/>
      <c r="B57" s="9"/>
      <c r="C57" s="124"/>
      <c r="D57" s="9"/>
      <c r="E57" s="9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1"/>
    </row>
    <row r="58" spans="1:21" x14ac:dyDescent="0.3">
      <c r="A58" s="9"/>
      <c r="B58" s="9"/>
      <c r="C58" s="125" t="s">
        <v>5</v>
      </c>
      <c r="D58" s="9"/>
      <c r="E58" s="9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1"/>
    </row>
    <row r="59" spans="1:21" x14ac:dyDescent="0.3">
      <c r="A59" s="9"/>
      <c r="B59" s="9"/>
      <c r="C59" s="126" t="s">
        <v>121</v>
      </c>
      <c r="D59" s="9"/>
      <c r="E59" s="9"/>
      <c r="F59" s="139">
        <v>-250</v>
      </c>
      <c r="G59" s="139">
        <v>-250</v>
      </c>
      <c r="H59" s="139">
        <v>-250</v>
      </c>
      <c r="I59" s="139">
        <v>-250</v>
      </c>
      <c r="J59" s="139">
        <v>-250</v>
      </c>
      <c r="K59" s="139">
        <v>-250</v>
      </c>
      <c r="L59" s="139">
        <v>-250</v>
      </c>
      <c r="M59" s="139">
        <v>-250</v>
      </c>
      <c r="N59" s="139">
        <v>-250</v>
      </c>
      <c r="O59" s="139">
        <v>-250</v>
      </c>
      <c r="P59" s="139">
        <v>-250</v>
      </c>
      <c r="Q59" s="139">
        <v>-250</v>
      </c>
      <c r="R59" s="139">
        <v>-250</v>
      </c>
      <c r="S59" s="139">
        <v>-250</v>
      </c>
      <c r="T59" s="139">
        <v>-250</v>
      </c>
      <c r="U59" s="139">
        <f t="shared" si="3"/>
        <v>-3000</v>
      </c>
    </row>
    <row r="60" spans="1:21" x14ac:dyDescent="0.3">
      <c r="A60" s="9"/>
      <c r="B60" s="9"/>
      <c r="C60" s="126" t="s">
        <v>122</v>
      </c>
      <c r="D60" s="9"/>
      <c r="E60" s="9"/>
      <c r="F60" s="139">
        <v>-340</v>
      </c>
      <c r="G60" s="139">
        <v>-340</v>
      </c>
      <c r="H60" s="139">
        <v>-340</v>
      </c>
      <c r="I60" s="139">
        <v>-340</v>
      </c>
      <c r="J60" s="139">
        <v>-340</v>
      </c>
      <c r="K60" s="139">
        <v>-340</v>
      </c>
      <c r="L60" s="139">
        <v>-340</v>
      </c>
      <c r="M60" s="139">
        <v>-340</v>
      </c>
      <c r="N60" s="139">
        <v>-340</v>
      </c>
      <c r="O60" s="139">
        <v>-340</v>
      </c>
      <c r="P60" s="139">
        <v>-340</v>
      </c>
      <c r="Q60" s="139">
        <v>-340</v>
      </c>
      <c r="R60" s="139">
        <v>-340</v>
      </c>
      <c r="S60" s="139">
        <v>-340</v>
      </c>
      <c r="T60" s="139">
        <v>-340</v>
      </c>
      <c r="U60" s="139">
        <f t="shared" si="3"/>
        <v>-4080</v>
      </c>
    </row>
    <row r="61" spans="1:21" x14ac:dyDescent="0.3">
      <c r="A61" s="9"/>
      <c r="B61" s="9"/>
      <c r="C61" s="126" t="s">
        <v>123</v>
      </c>
      <c r="D61" s="9"/>
      <c r="E61" s="9"/>
      <c r="F61" s="139">
        <v>-120</v>
      </c>
      <c r="G61" s="139">
        <v>-120</v>
      </c>
      <c r="H61" s="139">
        <v>-120</v>
      </c>
      <c r="I61" s="139">
        <v>-120</v>
      </c>
      <c r="J61" s="139">
        <v>-120</v>
      </c>
      <c r="K61" s="139">
        <v>-120</v>
      </c>
      <c r="L61" s="139">
        <v>-120</v>
      </c>
      <c r="M61" s="139">
        <v>-120</v>
      </c>
      <c r="N61" s="139">
        <v>-120</v>
      </c>
      <c r="O61" s="139">
        <v>-120</v>
      </c>
      <c r="P61" s="139">
        <v>-120</v>
      </c>
      <c r="Q61" s="139">
        <v>-120</v>
      </c>
      <c r="R61" s="139">
        <v>-120</v>
      </c>
      <c r="S61" s="139">
        <v>-120</v>
      </c>
      <c r="T61" s="139">
        <v>-120</v>
      </c>
      <c r="U61" s="139">
        <f t="shared" si="3"/>
        <v>-1440</v>
      </c>
    </row>
    <row r="62" spans="1:21" x14ac:dyDescent="0.3">
      <c r="A62" s="9"/>
      <c r="B62" s="9"/>
      <c r="C62" s="126" t="s">
        <v>124</v>
      </c>
      <c r="D62" s="9"/>
      <c r="E62" s="9"/>
      <c r="F62" s="311">
        <v>-65</v>
      </c>
      <c r="G62" s="311">
        <v>-65</v>
      </c>
      <c r="H62" s="311">
        <v>-65</v>
      </c>
      <c r="I62" s="311">
        <v>-65</v>
      </c>
      <c r="J62" s="311">
        <v>-65</v>
      </c>
      <c r="K62" s="311">
        <v>-65</v>
      </c>
      <c r="L62" s="311">
        <v>-65</v>
      </c>
      <c r="M62" s="311">
        <v>-65</v>
      </c>
      <c r="N62" s="311">
        <v>-65</v>
      </c>
      <c r="O62" s="311">
        <v>-65</v>
      </c>
      <c r="P62" s="311">
        <v>-65</v>
      </c>
      <c r="Q62" s="311">
        <v>-65</v>
      </c>
      <c r="R62" s="311">
        <v>-65</v>
      </c>
      <c r="S62" s="311">
        <v>-65</v>
      </c>
      <c r="T62" s="311">
        <v>-65</v>
      </c>
      <c r="U62" s="139">
        <f t="shared" si="3"/>
        <v>-780</v>
      </c>
    </row>
    <row r="63" spans="1:21" x14ac:dyDescent="0.3">
      <c r="A63" s="9"/>
      <c r="B63" s="9"/>
      <c r="C63" s="126" t="s">
        <v>125</v>
      </c>
      <c r="D63" s="9"/>
      <c r="E63" s="9"/>
      <c r="F63" s="140" t="s">
        <v>148</v>
      </c>
      <c r="G63" s="140" t="s">
        <v>148</v>
      </c>
      <c r="H63" s="140" t="s">
        <v>148</v>
      </c>
      <c r="I63" s="140" t="s">
        <v>148</v>
      </c>
      <c r="J63" s="140" t="s">
        <v>148</v>
      </c>
      <c r="K63" s="140" t="s">
        <v>148</v>
      </c>
      <c r="L63" s="140" t="s">
        <v>148</v>
      </c>
      <c r="M63" s="140" t="s">
        <v>148</v>
      </c>
      <c r="N63" s="140" t="s">
        <v>148</v>
      </c>
      <c r="O63" s="140" t="s">
        <v>148</v>
      </c>
      <c r="P63" s="140" t="s">
        <v>148</v>
      </c>
      <c r="Q63" s="140" t="s">
        <v>148</v>
      </c>
      <c r="R63" s="140" t="s">
        <v>148</v>
      </c>
      <c r="S63" s="140" t="s">
        <v>148</v>
      </c>
      <c r="T63" s="140" t="s">
        <v>148</v>
      </c>
      <c r="U63" s="121"/>
    </row>
    <row r="64" spans="1:21" x14ac:dyDescent="0.3">
      <c r="A64" s="9"/>
      <c r="B64" s="9"/>
      <c r="C64" s="126" t="s">
        <v>126</v>
      </c>
      <c r="D64" s="9"/>
      <c r="E64" s="9"/>
      <c r="F64" s="269" t="s">
        <v>148</v>
      </c>
      <c r="G64" s="269" t="s">
        <v>148</v>
      </c>
      <c r="H64" s="269" t="s">
        <v>148</v>
      </c>
      <c r="I64" s="269" t="s">
        <v>148</v>
      </c>
      <c r="J64" s="269" t="s">
        <v>148</v>
      </c>
      <c r="K64" s="269" t="s">
        <v>148</v>
      </c>
      <c r="L64" s="269" t="s">
        <v>148</v>
      </c>
      <c r="M64" s="269" t="s">
        <v>148</v>
      </c>
      <c r="N64" s="269" t="s">
        <v>148</v>
      </c>
      <c r="O64" s="269" t="s">
        <v>148</v>
      </c>
      <c r="P64" s="269" t="s">
        <v>148</v>
      </c>
      <c r="Q64" s="269" t="s">
        <v>148</v>
      </c>
      <c r="R64" s="269" t="s">
        <v>148</v>
      </c>
      <c r="S64" s="269" t="s">
        <v>148</v>
      </c>
      <c r="T64" s="269" t="s">
        <v>148</v>
      </c>
      <c r="U64" s="121"/>
    </row>
    <row r="65" spans="1:21" x14ac:dyDescent="0.3">
      <c r="A65" s="9"/>
      <c r="B65" s="9"/>
      <c r="C65" s="126" t="s">
        <v>127</v>
      </c>
      <c r="D65" s="9"/>
      <c r="E65" s="9"/>
      <c r="F65" s="269" t="s">
        <v>148</v>
      </c>
      <c r="G65" s="269" t="s">
        <v>148</v>
      </c>
      <c r="H65" s="269" t="s">
        <v>148</v>
      </c>
      <c r="I65" s="269" t="s">
        <v>148</v>
      </c>
      <c r="J65" s="269" t="s">
        <v>148</v>
      </c>
      <c r="K65" s="269" t="s">
        <v>148</v>
      </c>
      <c r="L65" s="269" t="s">
        <v>148</v>
      </c>
      <c r="M65" s="269" t="s">
        <v>148</v>
      </c>
      <c r="N65" s="269" t="s">
        <v>148</v>
      </c>
      <c r="O65" s="269" t="s">
        <v>148</v>
      </c>
      <c r="P65" s="269" t="s">
        <v>148</v>
      </c>
      <c r="Q65" s="269" t="s">
        <v>148</v>
      </c>
      <c r="R65" s="269" t="s">
        <v>148</v>
      </c>
      <c r="S65" s="269" t="s">
        <v>148</v>
      </c>
      <c r="T65" s="269" t="s">
        <v>148</v>
      </c>
      <c r="U65" s="121"/>
    </row>
    <row r="66" spans="1:21" x14ac:dyDescent="0.3">
      <c r="A66" s="9"/>
      <c r="B66" s="9"/>
      <c r="C66" s="126" t="s">
        <v>128</v>
      </c>
      <c r="D66" s="9"/>
      <c r="E66" s="9"/>
      <c r="F66" s="269" t="s">
        <v>148</v>
      </c>
      <c r="G66" s="269" t="s">
        <v>148</v>
      </c>
      <c r="H66" s="269" t="s">
        <v>148</v>
      </c>
      <c r="I66" s="269" t="s">
        <v>148</v>
      </c>
      <c r="J66" s="269" t="s">
        <v>148</v>
      </c>
      <c r="K66" s="269" t="s">
        <v>148</v>
      </c>
      <c r="L66" s="269" t="s">
        <v>148</v>
      </c>
      <c r="M66" s="269" t="s">
        <v>148</v>
      </c>
      <c r="N66" s="269" t="s">
        <v>148</v>
      </c>
      <c r="O66" s="269" t="s">
        <v>148</v>
      </c>
      <c r="P66" s="269" t="s">
        <v>148</v>
      </c>
      <c r="Q66" s="269" t="s">
        <v>148</v>
      </c>
      <c r="R66" s="269" t="s">
        <v>148</v>
      </c>
      <c r="S66" s="269" t="s">
        <v>148</v>
      </c>
      <c r="T66" s="269" t="s">
        <v>148</v>
      </c>
      <c r="U66" s="121"/>
    </row>
    <row r="67" spans="1:21" x14ac:dyDescent="0.3">
      <c r="A67" s="9"/>
      <c r="B67" s="9"/>
      <c r="C67" s="126"/>
      <c r="D67" s="9"/>
      <c r="E67" s="9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21"/>
    </row>
    <row r="68" spans="1:21" x14ac:dyDescent="0.3">
      <c r="A68" s="135"/>
      <c r="B68" s="135"/>
      <c r="C68" s="162" t="s">
        <v>129</v>
      </c>
      <c r="D68" s="135"/>
      <c r="E68" s="135"/>
      <c r="F68" s="143">
        <f>SUM(F59:F66)</f>
        <v>-775</v>
      </c>
      <c r="G68" s="143">
        <f t="shared" ref="G68:T68" si="4">SUM(G59:G66)</f>
        <v>-775</v>
      </c>
      <c r="H68" s="143">
        <f t="shared" si="4"/>
        <v>-775</v>
      </c>
      <c r="I68" s="143">
        <f t="shared" si="4"/>
        <v>-775</v>
      </c>
      <c r="J68" s="143">
        <f t="shared" si="4"/>
        <v>-775</v>
      </c>
      <c r="K68" s="143">
        <f t="shared" si="4"/>
        <v>-775</v>
      </c>
      <c r="L68" s="143">
        <f t="shared" si="4"/>
        <v>-775</v>
      </c>
      <c r="M68" s="143">
        <f t="shared" si="4"/>
        <v>-775</v>
      </c>
      <c r="N68" s="143">
        <f t="shared" si="4"/>
        <v>-775</v>
      </c>
      <c r="O68" s="143">
        <f t="shared" si="4"/>
        <v>-775</v>
      </c>
      <c r="P68" s="143">
        <f t="shared" si="4"/>
        <v>-775</v>
      </c>
      <c r="Q68" s="143">
        <f t="shared" si="4"/>
        <v>-775</v>
      </c>
      <c r="R68" s="143">
        <f t="shared" si="4"/>
        <v>-775</v>
      </c>
      <c r="S68" s="143">
        <f t="shared" si="4"/>
        <v>-775</v>
      </c>
      <c r="T68" s="143">
        <f t="shared" si="4"/>
        <v>-775</v>
      </c>
      <c r="U68" s="143">
        <f t="shared" si="3"/>
        <v>-9300</v>
      </c>
    </row>
    <row r="69" spans="1:21" x14ac:dyDescent="0.3">
      <c r="A69" s="136"/>
      <c r="B69" s="136"/>
      <c r="C69" s="173" t="s">
        <v>130</v>
      </c>
      <c r="D69" s="136"/>
      <c r="E69" s="136"/>
      <c r="F69" s="137">
        <v>-5063</v>
      </c>
      <c r="G69" s="137">
        <v>-5063</v>
      </c>
      <c r="H69" s="137">
        <v>-5063</v>
      </c>
      <c r="I69" s="137">
        <v>-5111</v>
      </c>
      <c r="J69" s="137">
        <v>-5111</v>
      </c>
      <c r="K69" s="137">
        <v>-5111</v>
      </c>
      <c r="L69" s="137">
        <v>-5111</v>
      </c>
      <c r="M69" s="137">
        <v>-5111</v>
      </c>
      <c r="N69" s="137">
        <v>-5111</v>
      </c>
      <c r="O69" s="137">
        <v>-5111</v>
      </c>
      <c r="P69" s="137">
        <v>-5111</v>
      </c>
      <c r="Q69" s="137">
        <v>-5111</v>
      </c>
      <c r="R69" s="137">
        <v>-5111</v>
      </c>
      <c r="S69" s="137">
        <v>-5111</v>
      </c>
      <c r="T69" s="137">
        <v>-5111</v>
      </c>
      <c r="U69" s="137">
        <f t="shared" si="3"/>
        <v>-61188</v>
      </c>
    </row>
    <row r="70" spans="1:21" x14ac:dyDescent="0.3">
      <c r="A70" s="9"/>
      <c r="B70" s="9"/>
      <c r="C70" s="124"/>
      <c r="D70" s="9"/>
      <c r="E70" s="9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1"/>
    </row>
    <row r="71" spans="1:21" x14ac:dyDescent="0.3">
      <c r="A71" s="9"/>
      <c r="B71" s="9"/>
      <c r="C71" s="125" t="s">
        <v>24</v>
      </c>
      <c r="D71" s="9"/>
      <c r="E71" s="9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1"/>
    </row>
    <row r="72" spans="1:21" x14ac:dyDescent="0.3">
      <c r="A72" s="9"/>
      <c r="B72" s="9"/>
      <c r="C72" s="124" t="s">
        <v>71</v>
      </c>
      <c r="D72" s="9"/>
      <c r="E72" s="9"/>
      <c r="F72" s="139">
        <v>-900</v>
      </c>
      <c r="G72" s="139">
        <v>-900</v>
      </c>
      <c r="H72" s="139">
        <v>-900</v>
      </c>
      <c r="I72" s="139">
        <v>-900</v>
      </c>
      <c r="J72" s="139">
        <v>-900</v>
      </c>
      <c r="K72" s="139">
        <v>-900</v>
      </c>
      <c r="L72" s="139">
        <v>-900</v>
      </c>
      <c r="M72" s="139">
        <v>-900</v>
      </c>
      <c r="N72" s="139">
        <v>-900</v>
      </c>
      <c r="O72" s="139">
        <v>-900</v>
      </c>
      <c r="P72" s="139">
        <v>-900</v>
      </c>
      <c r="Q72" s="139">
        <v>-900</v>
      </c>
      <c r="R72" s="139">
        <v>-900</v>
      </c>
      <c r="S72" s="139">
        <v>-900</v>
      </c>
      <c r="T72" s="139">
        <v>-900</v>
      </c>
      <c r="U72" s="139">
        <f t="shared" si="3"/>
        <v>-10800</v>
      </c>
    </row>
    <row r="73" spans="1:21" x14ac:dyDescent="0.3">
      <c r="A73" s="9"/>
      <c r="B73" s="9"/>
      <c r="C73" s="124" t="s">
        <v>261</v>
      </c>
      <c r="D73" s="9"/>
      <c r="E73" s="9"/>
      <c r="F73" s="139">
        <v>-1010</v>
      </c>
      <c r="G73" s="139">
        <v>-1010</v>
      </c>
      <c r="H73" s="139">
        <v>-1010</v>
      </c>
      <c r="I73" s="139">
        <v>-1010</v>
      </c>
      <c r="J73" s="139">
        <v>-1010</v>
      </c>
      <c r="K73" s="139">
        <v>-1010</v>
      </c>
      <c r="L73" s="139">
        <v>-1010</v>
      </c>
      <c r="M73" s="139">
        <v>-1010</v>
      </c>
      <c r="N73" s="139">
        <v>-1010</v>
      </c>
      <c r="O73" s="139">
        <v>-1010</v>
      </c>
      <c r="P73" s="139">
        <v>-1010</v>
      </c>
      <c r="Q73" s="139">
        <v>-1010</v>
      </c>
      <c r="R73" s="139">
        <v>-1010</v>
      </c>
      <c r="S73" s="139">
        <v>-1010</v>
      </c>
      <c r="T73" s="139">
        <v>-1010</v>
      </c>
      <c r="U73" s="139">
        <f t="shared" si="3"/>
        <v>-12120</v>
      </c>
    </row>
    <row r="74" spans="1:21" x14ac:dyDescent="0.3">
      <c r="A74" s="9"/>
      <c r="B74" s="9"/>
      <c r="C74" s="124" t="s">
        <v>131</v>
      </c>
      <c r="D74" s="9"/>
      <c r="E74" s="9"/>
      <c r="F74" s="139">
        <v>-175</v>
      </c>
      <c r="G74" s="139">
        <v>-175</v>
      </c>
      <c r="H74" s="139">
        <v>-175</v>
      </c>
      <c r="I74" s="139">
        <v>-175</v>
      </c>
      <c r="J74" s="139">
        <v>-175</v>
      </c>
      <c r="K74" s="139">
        <v>-175</v>
      </c>
      <c r="L74" s="139">
        <v>-175</v>
      </c>
      <c r="M74" s="139">
        <v>-175</v>
      </c>
      <c r="N74" s="139">
        <v>-175</v>
      </c>
      <c r="O74" s="139">
        <v>-175</v>
      </c>
      <c r="P74" s="139">
        <v>-175</v>
      </c>
      <c r="Q74" s="139">
        <v>-175</v>
      </c>
      <c r="R74" s="139">
        <v>-175</v>
      </c>
      <c r="S74" s="139">
        <v>-175</v>
      </c>
      <c r="T74" s="139">
        <v>-175</v>
      </c>
      <c r="U74" s="139">
        <f t="shared" si="3"/>
        <v>-2100</v>
      </c>
    </row>
    <row r="75" spans="1:21" x14ac:dyDescent="0.3">
      <c r="A75" s="9"/>
      <c r="B75" s="9"/>
      <c r="C75" s="124" t="s">
        <v>262</v>
      </c>
      <c r="D75" s="9"/>
      <c r="E75" s="9"/>
      <c r="F75" s="139">
        <v>-350</v>
      </c>
      <c r="G75" s="139">
        <v>-350</v>
      </c>
      <c r="H75" s="139">
        <v>-350</v>
      </c>
      <c r="I75" s="139">
        <v>-350</v>
      </c>
      <c r="J75" s="139">
        <v>-350</v>
      </c>
      <c r="K75" s="139">
        <v>-350</v>
      </c>
      <c r="L75" s="139">
        <v>-350</v>
      </c>
      <c r="M75" s="139">
        <v>-350</v>
      </c>
      <c r="N75" s="139">
        <v>-350</v>
      </c>
      <c r="O75" s="139">
        <v>-350</v>
      </c>
      <c r="P75" s="139">
        <v>-350</v>
      </c>
      <c r="Q75" s="139">
        <v>-350</v>
      </c>
      <c r="R75" s="139">
        <v>-350</v>
      </c>
      <c r="S75" s="139">
        <v>-350</v>
      </c>
      <c r="T75" s="139">
        <v>-350</v>
      </c>
      <c r="U75" s="139">
        <f t="shared" si="3"/>
        <v>-4200</v>
      </c>
    </row>
    <row r="76" spans="1:21" x14ac:dyDescent="0.3">
      <c r="A76" s="9"/>
      <c r="B76" s="9"/>
      <c r="C76" s="124" t="s">
        <v>238</v>
      </c>
      <c r="D76" s="9"/>
      <c r="E76" s="9"/>
      <c r="F76" s="139">
        <v>-250</v>
      </c>
      <c r="G76" s="139">
        <v>-250</v>
      </c>
      <c r="H76" s="139">
        <v>-250</v>
      </c>
      <c r="I76" s="139">
        <v>-250</v>
      </c>
      <c r="J76" s="139">
        <v>-250</v>
      </c>
      <c r="K76" s="139">
        <v>-250</v>
      </c>
      <c r="L76" s="139">
        <v>-250</v>
      </c>
      <c r="M76" s="139">
        <v>-250</v>
      </c>
      <c r="N76" s="139">
        <v>-250</v>
      </c>
      <c r="O76" s="139">
        <v>-250</v>
      </c>
      <c r="P76" s="139">
        <v>-250</v>
      </c>
      <c r="Q76" s="139">
        <v>-250</v>
      </c>
      <c r="R76" s="139">
        <v>-250</v>
      </c>
      <c r="S76" s="139">
        <v>-250</v>
      </c>
      <c r="T76" s="139">
        <v>-250</v>
      </c>
      <c r="U76" s="139">
        <f t="shared" si="3"/>
        <v>-3000</v>
      </c>
    </row>
    <row r="77" spans="1:21" x14ac:dyDescent="0.3">
      <c r="A77" s="9"/>
      <c r="B77" s="9"/>
      <c r="C77" s="124" t="s">
        <v>132</v>
      </c>
      <c r="D77" s="9"/>
      <c r="E77" s="9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1"/>
    </row>
    <row r="78" spans="1:21" x14ac:dyDescent="0.3">
      <c r="A78" s="9"/>
      <c r="B78" s="9"/>
      <c r="C78" s="126" t="s">
        <v>133</v>
      </c>
      <c r="D78" s="9"/>
      <c r="E78" s="9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1"/>
    </row>
    <row r="79" spans="1:21" x14ac:dyDescent="0.3">
      <c r="A79" s="9"/>
      <c r="B79" s="9"/>
      <c r="C79" s="126" t="s">
        <v>134</v>
      </c>
      <c r="D79" s="9"/>
      <c r="E79" s="9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1"/>
    </row>
    <row r="80" spans="1:21" x14ac:dyDescent="0.3">
      <c r="A80" s="9"/>
      <c r="B80" s="9"/>
      <c r="C80" s="126" t="s">
        <v>135</v>
      </c>
      <c r="D80" s="9"/>
      <c r="E80" s="9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1"/>
    </row>
    <row r="81" spans="1:21" x14ac:dyDescent="0.3">
      <c r="A81" s="9"/>
      <c r="B81" s="9"/>
      <c r="C81" s="126" t="s">
        <v>136</v>
      </c>
      <c r="D81" s="9"/>
      <c r="E81" s="9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1"/>
    </row>
    <row r="82" spans="1:21" x14ac:dyDescent="0.3">
      <c r="A82" s="9"/>
      <c r="B82" s="9"/>
      <c r="C82" s="126" t="s">
        <v>137</v>
      </c>
      <c r="D82" s="9"/>
      <c r="E82" s="9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1"/>
    </row>
    <row r="83" spans="1:21" x14ac:dyDescent="0.3">
      <c r="A83" s="9"/>
      <c r="B83" s="9"/>
      <c r="C83" s="126" t="s">
        <v>138</v>
      </c>
      <c r="D83" s="9"/>
      <c r="E83" s="9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1"/>
    </row>
    <row r="84" spans="1:21" x14ac:dyDescent="0.3">
      <c r="A84" s="9"/>
      <c r="B84" s="9"/>
      <c r="C84" s="126" t="s">
        <v>139</v>
      </c>
      <c r="D84" s="9"/>
      <c r="E84" s="9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1"/>
    </row>
    <row r="85" spans="1:21" x14ac:dyDescent="0.3">
      <c r="A85" s="9"/>
      <c r="B85" s="9"/>
      <c r="C85" s="126" t="s">
        <v>140</v>
      </c>
      <c r="D85" s="9"/>
      <c r="E85" s="9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1"/>
    </row>
    <row r="86" spans="1:21" x14ac:dyDescent="0.3">
      <c r="A86" s="9"/>
      <c r="B86" s="9"/>
      <c r="C86" s="126" t="s">
        <v>141</v>
      </c>
      <c r="D86" s="9"/>
      <c r="E86" s="9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1"/>
    </row>
    <row r="87" spans="1:21" x14ac:dyDescent="0.3">
      <c r="A87" s="9"/>
      <c r="B87" s="9"/>
      <c r="C87" s="126"/>
      <c r="D87" s="9"/>
      <c r="E87" s="9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1"/>
    </row>
    <row r="88" spans="1:21" s="100" customFormat="1" ht="14.4" customHeight="1" x14ac:dyDescent="0.3">
      <c r="A88" s="149"/>
      <c r="B88" s="149"/>
      <c r="C88" s="150" t="s">
        <v>142</v>
      </c>
      <c r="D88" s="149"/>
      <c r="E88" s="149"/>
      <c r="F88" s="151">
        <f>SUM(F72:F86)</f>
        <v>-2685</v>
      </c>
      <c r="G88" s="151">
        <f>SUM(G72:G86)</f>
        <v>-2685</v>
      </c>
      <c r="H88" s="151">
        <f t="shared" ref="H88:T88" si="5">SUM(H72:H86)</f>
        <v>-2685</v>
      </c>
      <c r="I88" s="151">
        <f t="shared" si="5"/>
        <v>-2685</v>
      </c>
      <c r="J88" s="151">
        <f t="shared" si="5"/>
        <v>-2685</v>
      </c>
      <c r="K88" s="151">
        <f t="shared" si="5"/>
        <v>-2685</v>
      </c>
      <c r="L88" s="151">
        <f t="shared" si="5"/>
        <v>-2685</v>
      </c>
      <c r="M88" s="151">
        <f t="shared" si="5"/>
        <v>-2685</v>
      </c>
      <c r="N88" s="151">
        <f t="shared" si="5"/>
        <v>-2685</v>
      </c>
      <c r="O88" s="151">
        <f t="shared" si="5"/>
        <v>-2685</v>
      </c>
      <c r="P88" s="151">
        <f t="shared" si="5"/>
        <v>-2685</v>
      </c>
      <c r="Q88" s="151">
        <f t="shared" si="5"/>
        <v>-2685</v>
      </c>
      <c r="R88" s="151">
        <f t="shared" si="5"/>
        <v>-2685</v>
      </c>
      <c r="S88" s="151">
        <f t="shared" si="5"/>
        <v>-2685</v>
      </c>
      <c r="T88" s="151">
        <f t="shared" si="5"/>
        <v>-2685</v>
      </c>
      <c r="U88" s="143">
        <f t="shared" si="3"/>
        <v>-32220</v>
      </c>
    </row>
    <row r="89" spans="1:21" s="100" customFormat="1" ht="14.4" customHeight="1" x14ac:dyDescent="0.3">
      <c r="A89" s="152"/>
      <c r="B89" s="152"/>
      <c r="C89" s="153" t="s">
        <v>6</v>
      </c>
      <c r="D89" s="152"/>
      <c r="E89" s="152"/>
      <c r="F89" s="154">
        <f>F46+F47+F68+F88</f>
        <v>76955</v>
      </c>
      <c r="G89" s="154">
        <f t="shared" ref="G89:T89" si="6">G46+G47+G68+G88</f>
        <v>77320</v>
      </c>
      <c r="H89" s="154">
        <f t="shared" si="6"/>
        <v>80520</v>
      </c>
      <c r="I89" s="154">
        <f t="shared" si="6"/>
        <v>80530</v>
      </c>
      <c r="J89" s="154">
        <f t="shared" si="6"/>
        <v>86275</v>
      </c>
      <c r="K89" s="154">
        <f t="shared" si="6"/>
        <v>86615</v>
      </c>
      <c r="L89" s="154">
        <f t="shared" si="6"/>
        <v>85685</v>
      </c>
      <c r="M89" s="154">
        <f t="shared" si="6"/>
        <v>85715</v>
      </c>
      <c r="N89" s="154">
        <f t="shared" si="6"/>
        <v>85805</v>
      </c>
      <c r="O89" s="154">
        <f t="shared" si="6"/>
        <v>85495</v>
      </c>
      <c r="P89" s="154">
        <f t="shared" si="6"/>
        <v>85955</v>
      </c>
      <c r="Q89" s="154">
        <f t="shared" si="6"/>
        <v>85145</v>
      </c>
      <c r="R89" s="154">
        <f t="shared" si="6"/>
        <v>85155</v>
      </c>
      <c r="S89" s="154">
        <f t="shared" si="6"/>
        <v>85435</v>
      </c>
      <c r="T89" s="154">
        <f t="shared" si="6"/>
        <v>80050</v>
      </c>
      <c r="U89" s="137">
        <f t="shared" si="3"/>
        <v>1002015</v>
      </c>
    </row>
    <row r="90" spans="1:21" s="100" customFormat="1" ht="14.4" customHeight="1" x14ac:dyDescent="0.3">
      <c r="A90" s="98"/>
      <c r="B90" s="98"/>
      <c r="C90" s="127" t="s">
        <v>143</v>
      </c>
      <c r="D90" s="98"/>
      <c r="E90" s="98"/>
      <c r="F90" s="315">
        <v>-710</v>
      </c>
      <c r="G90" s="315">
        <v>-710</v>
      </c>
      <c r="H90" s="315">
        <v>-710</v>
      </c>
      <c r="I90" s="315">
        <v>-710</v>
      </c>
      <c r="J90" s="315">
        <v>-710</v>
      </c>
      <c r="K90" s="315">
        <v>-710</v>
      </c>
      <c r="L90" s="315">
        <v>-710</v>
      </c>
      <c r="M90" s="315">
        <v>-710</v>
      </c>
      <c r="N90" s="315">
        <v>-710</v>
      </c>
      <c r="O90" s="315">
        <v>-710</v>
      </c>
      <c r="P90" s="315">
        <v>-710</v>
      </c>
      <c r="Q90" s="315">
        <v>-710</v>
      </c>
      <c r="R90" s="315">
        <v>-710</v>
      </c>
      <c r="S90" s="315">
        <v>-710</v>
      </c>
      <c r="T90" s="315">
        <v>-710</v>
      </c>
      <c r="U90" s="316">
        <f t="shared" si="3"/>
        <v>-8520</v>
      </c>
    </row>
    <row r="91" spans="1:21" s="100" customFormat="1" ht="25.05" customHeight="1" x14ac:dyDescent="0.3">
      <c r="A91" s="98"/>
      <c r="B91" s="98"/>
      <c r="C91" s="127" t="s">
        <v>8</v>
      </c>
      <c r="D91" s="98"/>
      <c r="E91" s="98"/>
      <c r="F91" s="316">
        <f>F89+F90</f>
        <v>76245</v>
      </c>
      <c r="G91" s="316">
        <f t="shared" ref="G91:T91" si="7">G89+G90</f>
        <v>76610</v>
      </c>
      <c r="H91" s="316">
        <f t="shared" si="7"/>
        <v>79810</v>
      </c>
      <c r="I91" s="316">
        <f t="shared" si="7"/>
        <v>79820</v>
      </c>
      <c r="J91" s="316">
        <f t="shared" si="7"/>
        <v>85565</v>
      </c>
      <c r="K91" s="316">
        <f t="shared" si="7"/>
        <v>85905</v>
      </c>
      <c r="L91" s="316">
        <f t="shared" si="7"/>
        <v>84975</v>
      </c>
      <c r="M91" s="316">
        <f t="shared" si="7"/>
        <v>85005</v>
      </c>
      <c r="N91" s="316">
        <f t="shared" si="7"/>
        <v>85095</v>
      </c>
      <c r="O91" s="316">
        <f t="shared" si="7"/>
        <v>84785</v>
      </c>
      <c r="P91" s="316">
        <f t="shared" si="7"/>
        <v>85245</v>
      </c>
      <c r="Q91" s="316">
        <f t="shared" si="7"/>
        <v>84435</v>
      </c>
      <c r="R91" s="316">
        <f t="shared" si="7"/>
        <v>84445</v>
      </c>
      <c r="S91" s="316">
        <f t="shared" si="7"/>
        <v>84725</v>
      </c>
      <c r="T91" s="316">
        <f t="shared" si="7"/>
        <v>79340</v>
      </c>
      <c r="U91" s="316">
        <f t="shared" si="3"/>
        <v>993495</v>
      </c>
    </row>
    <row r="92" spans="1:21" s="100" customFormat="1" ht="25.05" customHeight="1" x14ac:dyDescent="0.3">
      <c r="A92" s="98"/>
      <c r="B92" s="98"/>
      <c r="C92" s="128" t="s">
        <v>144</v>
      </c>
      <c r="D92" s="129"/>
      <c r="E92" s="98"/>
      <c r="F92" s="316">
        <f>('BS 2024'!F27*0.2)</f>
        <v>-7120</v>
      </c>
      <c r="G92" s="316">
        <f>('BS 2024'!G27*0.2)</f>
        <v>-6880</v>
      </c>
      <c r="H92" s="316">
        <f>('BS 2024'!H27*0.2)</f>
        <v>-6640</v>
      </c>
      <c r="I92" s="316">
        <f>('BS 2024'!I27*0.2)</f>
        <v>-6400</v>
      </c>
      <c r="J92" s="316">
        <f>('BS 2024'!J27*0.2)</f>
        <v>-6160</v>
      </c>
      <c r="K92" s="316">
        <f>('BS 2024'!K27*0.2)</f>
        <v>-5920</v>
      </c>
      <c r="L92" s="316">
        <f>('BS 2024'!L27*0.2)</f>
        <v>-5680</v>
      </c>
      <c r="M92" s="316">
        <f>('BS 2024'!M27*0.2)</f>
        <v>-5440</v>
      </c>
      <c r="N92" s="316">
        <f>('BS 2024'!N27*0.2)</f>
        <v>-5200</v>
      </c>
      <c r="O92" s="316">
        <f>('BS 2024'!O27*0.2)</f>
        <v>-4960</v>
      </c>
      <c r="P92" s="316">
        <f>('BS 2024'!P27*0.2)</f>
        <v>-4720</v>
      </c>
      <c r="Q92" s="316">
        <f>('BS 2024'!Q27*0.2)</f>
        <v>-4480</v>
      </c>
      <c r="R92" s="316">
        <f>('BS 2024'!R27*0.2)</f>
        <v>-4240</v>
      </c>
      <c r="S92" s="316">
        <f>('BS 2024'!S27*0.2)</f>
        <v>-4000</v>
      </c>
      <c r="T92" s="316">
        <f>('BS 2024'!T27*0.2)</f>
        <v>-3760</v>
      </c>
      <c r="U92" s="316">
        <f t="shared" si="3"/>
        <v>-69600</v>
      </c>
    </row>
    <row r="93" spans="1:21" s="100" customFormat="1" ht="25.05" customHeight="1" x14ac:dyDescent="0.3">
      <c r="A93" s="98"/>
      <c r="B93" s="98"/>
      <c r="C93" s="127" t="s">
        <v>10</v>
      </c>
      <c r="D93" s="98"/>
      <c r="E93" s="98"/>
      <c r="F93" s="316">
        <f>F89</f>
        <v>76955</v>
      </c>
      <c r="G93" s="316">
        <f t="shared" ref="G93:T93" si="8">G89</f>
        <v>77320</v>
      </c>
      <c r="H93" s="316">
        <f t="shared" si="8"/>
        <v>80520</v>
      </c>
      <c r="I93" s="316">
        <f t="shared" si="8"/>
        <v>80530</v>
      </c>
      <c r="J93" s="316">
        <f t="shared" si="8"/>
        <v>86275</v>
      </c>
      <c r="K93" s="316">
        <f t="shared" si="8"/>
        <v>86615</v>
      </c>
      <c r="L93" s="316">
        <f t="shared" si="8"/>
        <v>85685</v>
      </c>
      <c r="M93" s="316">
        <f t="shared" si="8"/>
        <v>85715</v>
      </c>
      <c r="N93" s="316">
        <f t="shared" si="8"/>
        <v>85805</v>
      </c>
      <c r="O93" s="316">
        <f t="shared" si="8"/>
        <v>85495</v>
      </c>
      <c r="P93" s="316">
        <f t="shared" si="8"/>
        <v>85955</v>
      </c>
      <c r="Q93" s="316">
        <f t="shared" si="8"/>
        <v>85145</v>
      </c>
      <c r="R93" s="316">
        <f t="shared" si="8"/>
        <v>85155</v>
      </c>
      <c r="S93" s="316">
        <f t="shared" si="8"/>
        <v>85435</v>
      </c>
      <c r="T93" s="316">
        <f t="shared" si="8"/>
        <v>80050</v>
      </c>
      <c r="U93" s="316">
        <f t="shared" si="3"/>
        <v>1002015</v>
      </c>
    </row>
    <row r="94" spans="1:21" s="100" customFormat="1" ht="25.05" customHeight="1" x14ac:dyDescent="0.3">
      <c r="A94" s="98"/>
      <c r="B94" s="98"/>
      <c r="C94" s="128" t="s">
        <v>11</v>
      </c>
      <c r="D94" s="98"/>
      <c r="E94" s="98"/>
      <c r="F94" s="316">
        <f>(F93*0.2)*-1</f>
        <v>-15391</v>
      </c>
      <c r="G94" s="316">
        <f t="shared" ref="G94:T94" si="9">(G93*0.2)*-1</f>
        <v>-15464</v>
      </c>
      <c r="H94" s="316">
        <f t="shared" si="9"/>
        <v>-16104</v>
      </c>
      <c r="I94" s="316">
        <f t="shared" si="9"/>
        <v>-16106</v>
      </c>
      <c r="J94" s="316">
        <f t="shared" si="9"/>
        <v>-17255</v>
      </c>
      <c r="K94" s="316">
        <f t="shared" si="9"/>
        <v>-17323</v>
      </c>
      <c r="L94" s="316">
        <f t="shared" si="9"/>
        <v>-17137</v>
      </c>
      <c r="M94" s="316">
        <f t="shared" si="9"/>
        <v>-17143</v>
      </c>
      <c r="N94" s="316">
        <f t="shared" si="9"/>
        <v>-17161</v>
      </c>
      <c r="O94" s="316">
        <f t="shared" si="9"/>
        <v>-17099</v>
      </c>
      <c r="P94" s="316">
        <f t="shared" si="9"/>
        <v>-17191</v>
      </c>
      <c r="Q94" s="316">
        <f t="shared" si="9"/>
        <v>-17029</v>
      </c>
      <c r="R94" s="316">
        <f t="shared" si="9"/>
        <v>-17031</v>
      </c>
      <c r="S94" s="316">
        <f t="shared" si="9"/>
        <v>-17087</v>
      </c>
      <c r="T94" s="316">
        <f t="shared" si="9"/>
        <v>-16010</v>
      </c>
      <c r="U94" s="316">
        <f t="shared" si="3"/>
        <v>-200403</v>
      </c>
    </row>
    <row r="95" spans="1:21" s="100" customFormat="1" ht="14.4" customHeight="1" x14ac:dyDescent="0.3">
      <c r="A95" s="155"/>
      <c r="B95" s="155"/>
      <c r="C95" s="156" t="s">
        <v>12</v>
      </c>
      <c r="D95" s="155"/>
      <c r="E95" s="155"/>
      <c r="F95" s="272">
        <f>F93+F94</f>
        <v>61564</v>
      </c>
      <c r="G95" s="272">
        <f t="shared" ref="G95:T95" si="10">G93+G94</f>
        <v>61856</v>
      </c>
      <c r="H95" s="272">
        <f t="shared" si="10"/>
        <v>64416</v>
      </c>
      <c r="I95" s="272">
        <f t="shared" si="10"/>
        <v>64424</v>
      </c>
      <c r="J95" s="272">
        <f t="shared" si="10"/>
        <v>69020</v>
      </c>
      <c r="K95" s="272">
        <f t="shared" si="10"/>
        <v>69292</v>
      </c>
      <c r="L95" s="272">
        <f t="shared" si="10"/>
        <v>68548</v>
      </c>
      <c r="M95" s="272">
        <f t="shared" si="10"/>
        <v>68572</v>
      </c>
      <c r="N95" s="272">
        <f t="shared" si="10"/>
        <v>68644</v>
      </c>
      <c r="O95" s="272">
        <f t="shared" si="10"/>
        <v>68396</v>
      </c>
      <c r="P95" s="272">
        <f t="shared" si="10"/>
        <v>68764</v>
      </c>
      <c r="Q95" s="272">
        <f t="shared" si="10"/>
        <v>68116</v>
      </c>
      <c r="R95" s="272">
        <f t="shared" si="10"/>
        <v>68124</v>
      </c>
      <c r="S95" s="272">
        <f t="shared" si="10"/>
        <v>68348</v>
      </c>
      <c r="T95" s="272">
        <f t="shared" si="10"/>
        <v>64040</v>
      </c>
      <c r="U95" s="273">
        <f t="shared" si="3"/>
        <v>801612</v>
      </c>
    </row>
    <row r="96" spans="1:21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</sheetData>
  <phoneticPr fontId="7" type="noConversion"/>
  <pageMargins left="0.7" right="0.7" top="0.75" bottom="0.75" header="0.3" footer="0.3"/>
  <ignoredErrors>
    <ignoredError sqref="U4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105BE-4402-4643-B0BD-9FE38298D4FD}">
  <sheetPr codeName="Sheet28"/>
  <dimension ref="A2:W88"/>
  <sheetViews>
    <sheetView showGridLines="0" topLeftCell="A22" workbookViewId="0">
      <selection activeCell="T36" sqref="T36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5" max="15" width="9.6640625" customWidth="1"/>
    <col min="17" max="17" width="9.88671875" bestFit="1" customWidth="1"/>
    <col min="18" max="18" width="9.88671875" customWidth="1"/>
    <col min="19" max="19" width="9.5546875" customWidth="1"/>
    <col min="22" max="22" width="10.6640625" bestFit="1" customWidth="1"/>
    <col min="23" max="23" width="10.21875" bestFit="1" customWidth="1"/>
  </cols>
  <sheetData>
    <row r="2" spans="1:22" ht="18" x14ac:dyDescent="0.35">
      <c r="A2" s="120" t="s">
        <v>149</v>
      </c>
      <c r="C2" s="119"/>
      <c r="D2" s="9"/>
    </row>
    <row r="3" spans="1:22" x14ac:dyDescent="0.3">
      <c r="A3" s="118" t="s">
        <v>150</v>
      </c>
      <c r="C3" s="13"/>
    </row>
    <row r="4" spans="1:22" x14ac:dyDescent="0.3">
      <c r="A4" s="118"/>
      <c r="C4" s="13"/>
    </row>
    <row r="6" spans="1:22" x14ac:dyDescent="0.3">
      <c r="B6" s="13" t="s">
        <v>199</v>
      </c>
    </row>
    <row r="7" spans="1:22" x14ac:dyDescent="0.3">
      <c r="A7" s="130"/>
      <c r="B7" s="162" t="s">
        <v>63</v>
      </c>
      <c r="C7" s="135"/>
      <c r="D7" s="135"/>
      <c r="E7" s="135"/>
      <c r="F7" s="135"/>
      <c r="G7" s="164">
        <v>45292</v>
      </c>
      <c r="H7" s="164">
        <v>45323</v>
      </c>
      <c r="I7" s="164">
        <v>45352</v>
      </c>
      <c r="J7" s="164">
        <v>45383</v>
      </c>
      <c r="K7" s="164">
        <v>45413</v>
      </c>
      <c r="L7" s="164">
        <v>45444</v>
      </c>
      <c r="M7" s="164">
        <v>45474</v>
      </c>
      <c r="N7" s="164">
        <v>45505</v>
      </c>
      <c r="O7" s="164">
        <v>45536</v>
      </c>
      <c r="P7" s="164">
        <v>45566</v>
      </c>
      <c r="Q7" s="164">
        <v>45597</v>
      </c>
      <c r="R7" s="164">
        <v>45627</v>
      </c>
      <c r="S7" s="164">
        <v>45658</v>
      </c>
      <c r="T7" s="164">
        <v>45689</v>
      </c>
      <c r="U7" s="164">
        <v>45717</v>
      </c>
      <c r="V7" s="164" t="s">
        <v>70</v>
      </c>
    </row>
    <row r="9" spans="1:22" x14ac:dyDescent="0.3">
      <c r="B9" s="13" t="s">
        <v>149</v>
      </c>
    </row>
    <row r="10" spans="1:22" x14ac:dyDescent="0.3">
      <c r="A10" s="135"/>
      <c r="B10" s="162" t="s">
        <v>152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</row>
    <row r="11" spans="1:22" x14ac:dyDescent="0.3">
      <c r="B11" s="317" t="s">
        <v>37</v>
      </c>
      <c r="C11" s="318"/>
      <c r="D11" s="318"/>
      <c r="E11" s="318"/>
      <c r="F11" s="318"/>
      <c r="G11" s="195">
        <f>SUM(G12:G44)</f>
        <v>84955</v>
      </c>
      <c r="H11" s="195">
        <f t="shared" ref="H11:U11" si="0">SUM(H12:H44)</f>
        <v>85320</v>
      </c>
      <c r="I11" s="195">
        <f t="shared" si="0"/>
        <v>88520</v>
      </c>
      <c r="J11" s="195">
        <f t="shared" si="0"/>
        <v>88590</v>
      </c>
      <c r="K11" s="195">
        <f t="shared" si="0"/>
        <v>94335</v>
      </c>
      <c r="L11" s="195">
        <f t="shared" si="0"/>
        <v>94675</v>
      </c>
      <c r="M11" s="195">
        <f t="shared" si="0"/>
        <v>93745</v>
      </c>
      <c r="N11" s="195">
        <f t="shared" si="0"/>
        <v>93775</v>
      </c>
      <c r="O11" s="195">
        <f t="shared" si="0"/>
        <v>93865</v>
      </c>
      <c r="P11" s="195">
        <f t="shared" si="0"/>
        <v>93555</v>
      </c>
      <c r="Q11" s="195">
        <f t="shared" si="0"/>
        <v>94015</v>
      </c>
      <c r="R11" s="195">
        <f t="shared" si="0"/>
        <v>93205</v>
      </c>
      <c r="S11" s="195">
        <f t="shared" si="0"/>
        <v>93215</v>
      </c>
      <c r="T11" s="195">
        <f t="shared" si="0"/>
        <v>93495</v>
      </c>
      <c r="U11" s="195">
        <f t="shared" si="0"/>
        <v>88110</v>
      </c>
      <c r="V11" s="195">
        <f>SUM(G11:R11)</f>
        <v>1098555</v>
      </c>
    </row>
    <row r="12" spans="1:22" x14ac:dyDescent="0.3">
      <c r="B12" s="320" t="str">
        <f>'IS 2024'!C12</f>
        <v>Equipment 1</v>
      </c>
      <c r="C12" s="318"/>
      <c r="D12" s="318"/>
      <c r="E12" s="318"/>
      <c r="F12" s="318"/>
      <c r="G12" s="319">
        <f>'IS 2024'!F12</f>
        <v>1120</v>
      </c>
      <c r="H12" s="319">
        <f>'IS 2024'!G12</f>
        <v>1160</v>
      </c>
      <c r="I12" s="319">
        <f>'IS 2024'!H12</f>
        <v>1200</v>
      </c>
      <c r="J12" s="319">
        <f>'IS 2024'!I12</f>
        <v>1240</v>
      </c>
      <c r="K12" s="319">
        <f>'IS 2024'!J12</f>
        <v>1320</v>
      </c>
      <c r="L12" s="319">
        <f>'IS 2024'!K12</f>
        <v>1320</v>
      </c>
      <c r="M12" s="319">
        <f>'IS 2024'!L12</f>
        <v>1360</v>
      </c>
      <c r="N12" s="319">
        <f>'IS 2024'!M12</f>
        <v>1320</v>
      </c>
      <c r="O12" s="319">
        <f>'IS 2024'!N12</f>
        <v>1360</v>
      </c>
      <c r="P12" s="319">
        <f>'IS 2024'!O12</f>
        <v>1320</v>
      </c>
      <c r="Q12" s="319">
        <f>'IS 2024'!P12</f>
        <v>1320</v>
      </c>
      <c r="R12" s="319">
        <f>'IS 2024'!Q12</f>
        <v>1360</v>
      </c>
      <c r="S12" s="195">
        <f>'IS 2024'!R12</f>
        <v>1240</v>
      </c>
      <c r="T12" s="195">
        <f>'IS 2024'!S12</f>
        <v>1280</v>
      </c>
      <c r="U12" s="195">
        <f>'IS 2024'!T12</f>
        <v>1240</v>
      </c>
      <c r="V12" s="318"/>
    </row>
    <row r="13" spans="1:22" x14ac:dyDescent="0.3">
      <c r="B13" s="320" t="str">
        <f>'IS 2024'!C13</f>
        <v>Equipment 2</v>
      </c>
      <c r="C13" s="318"/>
      <c r="D13" s="318"/>
      <c r="E13" s="318"/>
      <c r="F13" s="318"/>
      <c r="G13" s="319">
        <f>'IS 2024'!F13</f>
        <v>1170</v>
      </c>
      <c r="H13" s="319">
        <f>'IS 2024'!G13</f>
        <v>1215</v>
      </c>
      <c r="I13" s="319">
        <f>'IS 2024'!H13</f>
        <v>1440</v>
      </c>
      <c r="J13" s="319">
        <f>'IS 2024'!I13</f>
        <v>1440</v>
      </c>
      <c r="K13" s="319">
        <f>'IS 2024'!J13</f>
        <v>1485</v>
      </c>
      <c r="L13" s="319">
        <f>'IS 2024'!K13</f>
        <v>1485</v>
      </c>
      <c r="M13" s="319">
        <f>'IS 2024'!L13</f>
        <v>1485</v>
      </c>
      <c r="N13" s="319">
        <f>'IS 2024'!M13</f>
        <v>1485</v>
      </c>
      <c r="O13" s="319">
        <f>'IS 2024'!N13</f>
        <v>1530</v>
      </c>
      <c r="P13" s="319">
        <f>'IS 2024'!O13</f>
        <v>1485</v>
      </c>
      <c r="Q13" s="319">
        <f>'IS 2024'!P13</f>
        <v>1485</v>
      </c>
      <c r="R13" s="319">
        <f>'IS 2024'!Q13</f>
        <v>1485</v>
      </c>
      <c r="S13" s="195">
        <f>'IS 2024'!R13</f>
        <v>1395</v>
      </c>
      <c r="T13" s="195">
        <f>'IS 2024'!S13</f>
        <v>1440</v>
      </c>
      <c r="U13" s="195">
        <f>'IS 2024'!T13</f>
        <v>1395</v>
      </c>
      <c r="V13" s="318"/>
    </row>
    <row r="14" spans="1:22" x14ac:dyDescent="0.3">
      <c r="B14" s="320" t="str">
        <f>'IS 2024'!C14</f>
        <v>Equipment 3</v>
      </c>
      <c r="C14" s="318"/>
      <c r="D14" s="318"/>
      <c r="E14" s="318"/>
      <c r="F14" s="318"/>
      <c r="G14" s="319">
        <f>'IS 2024'!F14</f>
        <v>1305</v>
      </c>
      <c r="H14" s="319">
        <f>'IS 2024'!G14</f>
        <v>1305</v>
      </c>
      <c r="I14" s="319">
        <f>'IS 2024'!H14</f>
        <v>1305</v>
      </c>
      <c r="J14" s="319">
        <f>'IS 2024'!I14</f>
        <v>1305</v>
      </c>
      <c r="K14" s="319">
        <f>'IS 2024'!J14</f>
        <v>1530</v>
      </c>
      <c r="L14" s="319">
        <f>'IS 2024'!K14</f>
        <v>1530</v>
      </c>
      <c r="M14" s="319">
        <f>'IS 2024'!L14</f>
        <v>1530</v>
      </c>
      <c r="N14" s="319">
        <f>'IS 2024'!M14</f>
        <v>1530</v>
      </c>
      <c r="O14" s="319">
        <f>'IS 2024'!N14</f>
        <v>1530</v>
      </c>
      <c r="P14" s="319">
        <f>'IS 2024'!O14</f>
        <v>1530</v>
      </c>
      <c r="Q14" s="319">
        <f>'IS 2024'!P14</f>
        <v>1530</v>
      </c>
      <c r="R14" s="319">
        <f>'IS 2024'!Q14</f>
        <v>1485</v>
      </c>
      <c r="S14" s="195">
        <f>'IS 2024'!R14</f>
        <v>1530</v>
      </c>
      <c r="T14" s="195">
        <f>'IS 2024'!S14</f>
        <v>1530</v>
      </c>
      <c r="U14" s="195">
        <f>'IS 2024'!T14</f>
        <v>1305</v>
      </c>
      <c r="V14" s="318"/>
    </row>
    <row r="15" spans="1:22" x14ac:dyDescent="0.3">
      <c r="B15" s="320" t="str">
        <f>'IS 2024'!C15</f>
        <v>Equipment 4</v>
      </c>
      <c r="C15" s="318"/>
      <c r="D15" s="318"/>
      <c r="E15" s="318"/>
      <c r="F15" s="318"/>
      <c r="G15" s="319">
        <f>'IS 2024'!F15</f>
        <v>1595</v>
      </c>
      <c r="H15" s="319">
        <f>'IS 2024'!G15</f>
        <v>1650</v>
      </c>
      <c r="I15" s="319">
        <f>'IS 2024'!H15</f>
        <v>1650</v>
      </c>
      <c r="J15" s="319">
        <f>'IS 2024'!I15</f>
        <v>1650</v>
      </c>
      <c r="K15" s="319">
        <f>'IS 2024'!J15</f>
        <v>1705</v>
      </c>
      <c r="L15" s="319">
        <f>'IS 2024'!K15</f>
        <v>1650</v>
      </c>
      <c r="M15" s="319">
        <f>'IS 2024'!L15</f>
        <v>1705</v>
      </c>
      <c r="N15" s="319">
        <f>'IS 2024'!M15</f>
        <v>1705</v>
      </c>
      <c r="O15" s="319">
        <f>'IS 2024'!N15</f>
        <v>1705</v>
      </c>
      <c r="P15" s="319">
        <f>'IS 2024'!O15</f>
        <v>1705</v>
      </c>
      <c r="Q15" s="319">
        <f>'IS 2024'!P15</f>
        <v>1760</v>
      </c>
      <c r="R15" s="319">
        <f>'IS 2024'!Q15</f>
        <v>1650</v>
      </c>
      <c r="S15" s="195">
        <f>'IS 2024'!R15</f>
        <v>1650</v>
      </c>
      <c r="T15" s="195">
        <f>'IS 2024'!S15</f>
        <v>1705</v>
      </c>
      <c r="U15" s="195">
        <f>'IS 2024'!T15</f>
        <v>1650</v>
      </c>
      <c r="V15" s="318"/>
    </row>
    <row r="16" spans="1:22" x14ac:dyDescent="0.3">
      <c r="B16" s="320" t="str">
        <f>'IS 2024'!C16</f>
        <v>Equipment 5</v>
      </c>
      <c r="C16" s="318"/>
      <c r="D16" s="318"/>
      <c r="E16" s="318"/>
      <c r="F16" s="318"/>
      <c r="G16" s="319">
        <f>'IS 2024'!F16</f>
        <v>1485</v>
      </c>
      <c r="H16" s="319">
        <f>'IS 2024'!G16</f>
        <v>1540</v>
      </c>
      <c r="I16" s="319">
        <f>'IS 2024'!H16</f>
        <v>1760</v>
      </c>
      <c r="J16" s="319">
        <f>'IS 2024'!I16</f>
        <v>1760</v>
      </c>
      <c r="K16" s="319">
        <f>'IS 2024'!J16</f>
        <v>1760</v>
      </c>
      <c r="L16" s="319">
        <f>'IS 2024'!K16</f>
        <v>1760</v>
      </c>
      <c r="M16" s="319">
        <f>'IS 2024'!L16</f>
        <v>1705</v>
      </c>
      <c r="N16" s="319">
        <f>'IS 2024'!M16</f>
        <v>1760</v>
      </c>
      <c r="O16" s="319">
        <f>'IS 2024'!N16</f>
        <v>1705</v>
      </c>
      <c r="P16" s="319">
        <f>'IS 2024'!O16</f>
        <v>1650</v>
      </c>
      <c r="Q16" s="319">
        <f>'IS 2024'!P16</f>
        <v>1760</v>
      </c>
      <c r="R16" s="319">
        <f>'IS 2024'!Q16</f>
        <v>1705</v>
      </c>
      <c r="S16" s="195">
        <f>'IS 2024'!R16</f>
        <v>1705</v>
      </c>
      <c r="T16" s="195">
        <f>'IS 2024'!S16</f>
        <v>1705</v>
      </c>
      <c r="U16" s="195">
        <f>'IS 2024'!T16</f>
        <v>1705</v>
      </c>
      <c r="V16" s="318"/>
    </row>
    <row r="17" spans="2:22" x14ac:dyDescent="0.3">
      <c r="B17" s="320" t="str">
        <f>'IS 2024'!C17</f>
        <v>Equipment 6</v>
      </c>
      <c r="C17" s="318"/>
      <c r="D17" s="318"/>
      <c r="E17" s="318"/>
      <c r="F17" s="318"/>
      <c r="G17" s="319">
        <f>'IS 2024'!F17</f>
        <v>1860</v>
      </c>
      <c r="H17" s="319">
        <f>'IS 2024'!G17</f>
        <v>1800</v>
      </c>
      <c r="I17" s="319">
        <f>'IS 2024'!H17</f>
        <v>1800</v>
      </c>
      <c r="J17" s="319">
        <f>'IS 2024'!I17</f>
        <v>1860</v>
      </c>
      <c r="K17" s="319">
        <f>'IS 2024'!J17</f>
        <v>2160</v>
      </c>
      <c r="L17" s="319">
        <f>'IS 2024'!K17</f>
        <v>2160</v>
      </c>
      <c r="M17" s="319">
        <f>'IS 2024'!L17</f>
        <v>2160</v>
      </c>
      <c r="N17" s="319">
        <f>'IS 2024'!M17</f>
        <v>2160</v>
      </c>
      <c r="O17" s="319">
        <f>'IS 2024'!N17</f>
        <v>2160</v>
      </c>
      <c r="P17" s="319">
        <f>'IS 2024'!O17</f>
        <v>2160</v>
      </c>
      <c r="Q17" s="319">
        <f>'IS 2024'!P17</f>
        <v>2160</v>
      </c>
      <c r="R17" s="319">
        <f>'IS 2024'!Q17</f>
        <v>2160</v>
      </c>
      <c r="S17" s="195">
        <f>'IS 2024'!R17</f>
        <v>2160</v>
      </c>
      <c r="T17" s="195">
        <f>'IS 2024'!S17</f>
        <v>2160</v>
      </c>
      <c r="U17" s="195">
        <f>'IS 2024'!T17</f>
        <v>1860</v>
      </c>
      <c r="V17" s="318"/>
    </row>
    <row r="18" spans="2:22" x14ac:dyDescent="0.3">
      <c r="B18" s="320" t="str">
        <f>'IS 2024'!C18</f>
        <v>Equipment 7</v>
      </c>
      <c r="C18" s="318"/>
      <c r="D18" s="318"/>
      <c r="E18" s="318"/>
      <c r="F18" s="318"/>
      <c r="G18" s="319">
        <f>'IS 2024'!F18</f>
        <v>1595</v>
      </c>
      <c r="H18" s="319">
        <f>'IS 2024'!G18</f>
        <v>1595</v>
      </c>
      <c r="I18" s="319">
        <f>'IS 2024'!H18</f>
        <v>1595</v>
      </c>
      <c r="J18" s="319">
        <f>'IS 2024'!I18</f>
        <v>1650</v>
      </c>
      <c r="K18" s="319">
        <f>'IS 2024'!J18</f>
        <v>1705</v>
      </c>
      <c r="L18" s="319">
        <f>'IS 2024'!K18</f>
        <v>1760</v>
      </c>
      <c r="M18" s="319">
        <f>'IS 2024'!L18</f>
        <v>1595</v>
      </c>
      <c r="N18" s="319">
        <f>'IS 2024'!M18</f>
        <v>1595</v>
      </c>
      <c r="O18" s="319">
        <f>'IS 2024'!N18</f>
        <v>1540</v>
      </c>
      <c r="P18" s="319">
        <f>'IS 2024'!O18</f>
        <v>1595</v>
      </c>
      <c r="Q18" s="319">
        <f>'IS 2024'!P18</f>
        <v>1595</v>
      </c>
      <c r="R18" s="319">
        <f>'IS 2024'!Q18</f>
        <v>1595</v>
      </c>
      <c r="S18" s="195">
        <f>'IS 2024'!R18</f>
        <v>1595</v>
      </c>
      <c r="T18" s="195">
        <f>'IS 2024'!S18</f>
        <v>1595</v>
      </c>
      <c r="U18" s="195">
        <f>'IS 2024'!T18</f>
        <v>1595</v>
      </c>
      <c r="V18" s="318"/>
    </row>
    <row r="19" spans="2:22" x14ac:dyDescent="0.3">
      <c r="B19" s="320" t="str">
        <f>'IS 2024'!C19</f>
        <v>Equipment 8</v>
      </c>
      <c r="C19" s="318"/>
      <c r="D19" s="318"/>
      <c r="E19" s="318"/>
      <c r="F19" s="318"/>
      <c r="G19" s="319">
        <f>'IS 2024'!F19</f>
        <v>1820</v>
      </c>
      <c r="H19" s="319">
        <f>'IS 2024'!G19</f>
        <v>1950</v>
      </c>
      <c r="I19" s="319">
        <f>'IS 2024'!H19</f>
        <v>2080</v>
      </c>
      <c r="J19" s="319">
        <f>'IS 2024'!I19</f>
        <v>2145</v>
      </c>
      <c r="K19" s="319">
        <f>'IS 2024'!J19</f>
        <v>2145</v>
      </c>
      <c r="L19" s="319">
        <f>'IS 2024'!K19</f>
        <v>2145</v>
      </c>
      <c r="M19" s="319">
        <f>'IS 2024'!L19</f>
        <v>2145</v>
      </c>
      <c r="N19" s="319">
        <f>'IS 2024'!M19</f>
        <v>2145</v>
      </c>
      <c r="O19" s="319">
        <f>'IS 2024'!N19</f>
        <v>2145</v>
      </c>
      <c r="P19" s="319">
        <f>'IS 2024'!O19</f>
        <v>2145</v>
      </c>
      <c r="Q19" s="319">
        <f>'IS 2024'!P19</f>
        <v>2210</v>
      </c>
      <c r="R19" s="319">
        <f>'IS 2024'!Q19</f>
        <v>2145</v>
      </c>
      <c r="S19" s="195">
        <f>'IS 2024'!R19</f>
        <v>2145</v>
      </c>
      <c r="T19" s="195">
        <f>'IS 2024'!S19</f>
        <v>2145</v>
      </c>
      <c r="U19" s="195">
        <f>'IS 2024'!T19</f>
        <v>2145</v>
      </c>
      <c r="V19" s="318"/>
    </row>
    <row r="20" spans="2:22" x14ac:dyDescent="0.3">
      <c r="B20" s="320" t="str">
        <f>'IS 2024'!C20</f>
        <v>Equipment 9</v>
      </c>
      <c r="C20" s="318"/>
      <c r="D20" s="318"/>
      <c r="E20" s="318"/>
      <c r="F20" s="318"/>
      <c r="G20" s="319">
        <f>'IS 2024'!F20</f>
        <v>2380</v>
      </c>
      <c r="H20" s="319">
        <f>'IS 2024'!G20</f>
        <v>2380</v>
      </c>
      <c r="I20" s="319">
        <f>'IS 2024'!H20</f>
        <v>2380</v>
      </c>
      <c r="J20" s="319">
        <f>'IS 2024'!I20</f>
        <v>2380</v>
      </c>
      <c r="K20" s="319">
        <f>'IS 2024'!J20</f>
        <v>2380</v>
      </c>
      <c r="L20" s="319">
        <f>'IS 2024'!K20</f>
        <v>2380</v>
      </c>
      <c r="M20" s="319">
        <f>'IS 2024'!L20</f>
        <v>2380</v>
      </c>
      <c r="N20" s="319">
        <f>'IS 2024'!M20</f>
        <v>2380</v>
      </c>
      <c r="O20" s="319">
        <f>'IS 2024'!N20</f>
        <v>2380</v>
      </c>
      <c r="P20" s="319">
        <f>'IS 2024'!O20</f>
        <v>2380</v>
      </c>
      <c r="Q20" s="319">
        <f>'IS 2024'!P20</f>
        <v>2380</v>
      </c>
      <c r="R20" s="319">
        <f>'IS 2024'!Q20</f>
        <v>2380</v>
      </c>
      <c r="S20" s="195">
        <f>'IS 2024'!R20</f>
        <v>2380</v>
      </c>
      <c r="T20" s="195">
        <f>'IS 2024'!S20</f>
        <v>2380</v>
      </c>
      <c r="U20" s="195">
        <f>'IS 2024'!T20</f>
        <v>2380</v>
      </c>
      <c r="V20" s="318"/>
    </row>
    <row r="21" spans="2:22" x14ac:dyDescent="0.3">
      <c r="B21" s="320" t="str">
        <f>'IS 2024'!C21</f>
        <v>Equipment 10</v>
      </c>
      <c r="C21" s="318"/>
      <c r="D21" s="318"/>
      <c r="E21" s="318"/>
      <c r="F21" s="318"/>
      <c r="G21" s="319">
        <f>'IS 2024'!F21</f>
        <v>2450</v>
      </c>
      <c r="H21" s="319">
        <f>'IS 2024'!G21</f>
        <v>2450</v>
      </c>
      <c r="I21" s="319">
        <f>'IS 2024'!H21</f>
        <v>2450</v>
      </c>
      <c r="J21" s="319">
        <f>'IS 2024'!I21</f>
        <v>2450</v>
      </c>
      <c r="K21" s="319">
        <f>'IS 2024'!J21</f>
        <v>2450</v>
      </c>
      <c r="L21" s="319">
        <f>'IS 2024'!K21</f>
        <v>2450</v>
      </c>
      <c r="M21" s="319">
        <f>'IS 2024'!L21</f>
        <v>2450</v>
      </c>
      <c r="N21" s="319">
        <f>'IS 2024'!M21</f>
        <v>2450</v>
      </c>
      <c r="O21" s="319">
        <f>'IS 2024'!N21</f>
        <v>2520</v>
      </c>
      <c r="P21" s="319">
        <f>'IS 2024'!O21</f>
        <v>2450</v>
      </c>
      <c r="Q21" s="319">
        <f>'IS 2024'!P21</f>
        <v>2450</v>
      </c>
      <c r="R21" s="319">
        <f>'IS 2024'!Q21</f>
        <v>2450</v>
      </c>
      <c r="S21" s="195">
        <f>'IS 2024'!R21</f>
        <v>2450</v>
      </c>
      <c r="T21" s="195">
        <f>'IS 2024'!S21</f>
        <v>2450</v>
      </c>
      <c r="U21" s="195">
        <f>'IS 2024'!T21</f>
        <v>2450</v>
      </c>
      <c r="V21" s="318"/>
    </row>
    <row r="22" spans="2:22" x14ac:dyDescent="0.3">
      <c r="B22" s="320" t="str">
        <f>'IS 2024'!C22</f>
        <v>Equipment 11</v>
      </c>
      <c r="C22" s="318"/>
      <c r="D22" s="318"/>
      <c r="E22" s="318"/>
      <c r="F22" s="318"/>
      <c r="G22" s="319">
        <f>'IS 2024'!F22</f>
        <v>2635</v>
      </c>
      <c r="H22" s="319">
        <f>'IS 2024'!G22</f>
        <v>2635</v>
      </c>
      <c r="I22" s="319">
        <f>'IS 2024'!H22</f>
        <v>2635</v>
      </c>
      <c r="J22" s="319">
        <f>'IS 2024'!I22</f>
        <v>2635</v>
      </c>
      <c r="K22" s="319">
        <f>'IS 2024'!J22</f>
        <v>2975</v>
      </c>
      <c r="L22" s="319">
        <f>'IS 2024'!K22</f>
        <v>3060</v>
      </c>
      <c r="M22" s="319">
        <f>'IS 2024'!L22</f>
        <v>2975</v>
      </c>
      <c r="N22" s="319">
        <f>'IS 2024'!M22</f>
        <v>2975</v>
      </c>
      <c r="O22" s="319">
        <f>'IS 2024'!N22</f>
        <v>2975</v>
      </c>
      <c r="P22" s="319">
        <f>'IS 2024'!O22</f>
        <v>2975</v>
      </c>
      <c r="Q22" s="319">
        <f>'IS 2024'!P22</f>
        <v>2975</v>
      </c>
      <c r="R22" s="319">
        <f>'IS 2024'!Q22</f>
        <v>2805</v>
      </c>
      <c r="S22" s="195">
        <f>'IS 2024'!R22</f>
        <v>2975</v>
      </c>
      <c r="T22" s="195">
        <f>'IS 2024'!S22</f>
        <v>2975</v>
      </c>
      <c r="U22" s="195">
        <f>'IS 2024'!T22</f>
        <v>2635</v>
      </c>
      <c r="V22" s="318"/>
    </row>
    <row r="23" spans="2:22" x14ac:dyDescent="0.3">
      <c r="B23" s="320" t="str">
        <f>'IS 2024'!C23</f>
        <v>Equipment 12</v>
      </c>
      <c r="C23" s="318"/>
      <c r="D23" s="318"/>
      <c r="E23" s="318"/>
      <c r="F23" s="318"/>
      <c r="G23" s="319">
        <f>'IS 2024'!F23</f>
        <v>3060</v>
      </c>
      <c r="H23" s="319">
        <f>'IS 2024'!G23</f>
        <v>3060</v>
      </c>
      <c r="I23" s="319">
        <f>'IS 2024'!H23</f>
        <v>3400</v>
      </c>
      <c r="J23" s="319">
        <f>'IS 2024'!I23</f>
        <v>3485</v>
      </c>
      <c r="K23" s="319">
        <f>'IS 2024'!J23</f>
        <v>3570</v>
      </c>
      <c r="L23" s="319">
        <f>'IS 2024'!K23</f>
        <v>3655</v>
      </c>
      <c r="M23" s="319">
        <f>'IS 2024'!L23</f>
        <v>3400</v>
      </c>
      <c r="N23" s="319">
        <f>'IS 2024'!M23</f>
        <v>3400</v>
      </c>
      <c r="O23" s="319">
        <f>'IS 2024'!N23</f>
        <v>3400</v>
      </c>
      <c r="P23" s="319">
        <f>'IS 2024'!O23</f>
        <v>3400</v>
      </c>
      <c r="Q23" s="319">
        <f>'IS 2024'!P23</f>
        <v>3400</v>
      </c>
      <c r="R23" s="319">
        <f>'IS 2024'!Q23</f>
        <v>3400</v>
      </c>
      <c r="S23" s="195">
        <f>'IS 2024'!R23</f>
        <v>3400</v>
      </c>
      <c r="T23" s="195">
        <f>'IS 2024'!S23</f>
        <v>3400</v>
      </c>
      <c r="U23" s="195">
        <f>'IS 2024'!T23</f>
        <v>3400</v>
      </c>
      <c r="V23" s="318"/>
    </row>
    <row r="24" spans="2:22" x14ac:dyDescent="0.3">
      <c r="B24" s="320" t="str">
        <f>'IS 2024'!C24</f>
        <v>Equipment 13</v>
      </c>
      <c r="C24" s="318"/>
      <c r="D24" s="318"/>
      <c r="E24" s="318"/>
      <c r="F24" s="318"/>
      <c r="G24" s="319">
        <f>'IS 2024'!F24</f>
        <v>2610</v>
      </c>
      <c r="H24" s="319">
        <f>'IS 2024'!G24</f>
        <v>2430</v>
      </c>
      <c r="I24" s="319">
        <f>'IS 2024'!H24</f>
        <v>2610</v>
      </c>
      <c r="J24" s="319">
        <f>'IS 2024'!I24</f>
        <v>2430</v>
      </c>
      <c r="K24" s="319">
        <f>'IS 2024'!J24</f>
        <v>2430</v>
      </c>
      <c r="L24" s="319">
        <f>'IS 2024'!K24</f>
        <v>2430</v>
      </c>
      <c r="M24" s="319">
        <f>'IS 2024'!L24</f>
        <v>2430</v>
      </c>
      <c r="N24" s="319">
        <f>'IS 2024'!M24</f>
        <v>2430</v>
      </c>
      <c r="O24" s="319">
        <f>'IS 2024'!N24</f>
        <v>2430</v>
      </c>
      <c r="P24" s="319">
        <f>'IS 2024'!O24</f>
        <v>2430</v>
      </c>
      <c r="Q24" s="319">
        <f>'IS 2024'!P24</f>
        <v>2430</v>
      </c>
      <c r="R24" s="319">
        <f>'IS 2024'!Q24</f>
        <v>2430</v>
      </c>
      <c r="S24" s="195">
        <f>'IS 2024'!R24</f>
        <v>2430</v>
      </c>
      <c r="T24" s="195">
        <f>'IS 2024'!S24</f>
        <v>2430</v>
      </c>
      <c r="U24" s="195">
        <f>'IS 2024'!T24</f>
        <v>2430</v>
      </c>
      <c r="V24" s="318"/>
    </row>
    <row r="25" spans="2:22" x14ac:dyDescent="0.3">
      <c r="B25" s="320" t="str">
        <f>'IS 2024'!C25</f>
        <v>Equipment 14</v>
      </c>
      <c r="C25" s="318"/>
      <c r="D25" s="318"/>
      <c r="E25" s="318"/>
      <c r="F25" s="318"/>
      <c r="G25" s="319">
        <f>'IS 2024'!F25</f>
        <v>3750</v>
      </c>
      <c r="H25" s="319">
        <f>'IS 2024'!G25</f>
        <v>3875</v>
      </c>
      <c r="I25" s="319">
        <f>'IS 2024'!H25</f>
        <v>4125</v>
      </c>
      <c r="J25" s="319">
        <f>'IS 2024'!I25</f>
        <v>4125</v>
      </c>
      <c r="K25" s="319">
        <f>'IS 2024'!J25</f>
        <v>4125</v>
      </c>
      <c r="L25" s="319">
        <f>'IS 2024'!K25</f>
        <v>4125</v>
      </c>
      <c r="M25" s="319">
        <f>'IS 2024'!L25</f>
        <v>4125</v>
      </c>
      <c r="N25" s="319">
        <f>'IS 2024'!M25</f>
        <v>4125</v>
      </c>
      <c r="O25" s="319">
        <f>'IS 2024'!N25</f>
        <v>4125</v>
      </c>
      <c r="P25" s="319">
        <f>'IS 2024'!O25</f>
        <v>4125</v>
      </c>
      <c r="Q25" s="319">
        <f>'IS 2024'!P25</f>
        <v>4125</v>
      </c>
      <c r="R25" s="319">
        <f>'IS 2024'!Q25</f>
        <v>4125</v>
      </c>
      <c r="S25" s="195">
        <f>'IS 2024'!R25</f>
        <v>4125</v>
      </c>
      <c r="T25" s="195">
        <f>'IS 2024'!S25</f>
        <v>4125</v>
      </c>
      <c r="U25" s="195">
        <f>'IS 2024'!T25</f>
        <v>4125</v>
      </c>
      <c r="V25" s="318"/>
    </row>
    <row r="26" spans="2:22" x14ac:dyDescent="0.3">
      <c r="B26" s="320" t="str">
        <f>'IS 2024'!C26</f>
        <v>Equipment 15</v>
      </c>
      <c r="C26" s="318"/>
      <c r="D26" s="318"/>
      <c r="E26" s="318"/>
      <c r="F26" s="318"/>
      <c r="G26" s="319">
        <f>'IS 2024'!F26</f>
        <v>6975</v>
      </c>
      <c r="H26" s="319">
        <f>'IS 2024'!G26</f>
        <v>6975</v>
      </c>
      <c r="I26" s="319">
        <f>'IS 2024'!H26</f>
        <v>6975</v>
      </c>
      <c r="J26" s="319">
        <f>'IS 2024'!I26</f>
        <v>6975</v>
      </c>
      <c r="K26" s="319">
        <f>'IS 2024'!J26</f>
        <v>8100</v>
      </c>
      <c r="L26" s="319">
        <f>'IS 2024'!K26</f>
        <v>8100</v>
      </c>
      <c r="M26" s="319">
        <f>'IS 2024'!L26</f>
        <v>8100</v>
      </c>
      <c r="N26" s="319">
        <f>'IS 2024'!M26</f>
        <v>8100</v>
      </c>
      <c r="O26" s="319">
        <f>'IS 2024'!N26</f>
        <v>8100</v>
      </c>
      <c r="P26" s="319">
        <f>'IS 2024'!O26</f>
        <v>8100</v>
      </c>
      <c r="Q26" s="319">
        <f>'IS 2024'!P26</f>
        <v>8100</v>
      </c>
      <c r="R26" s="319">
        <f>'IS 2024'!Q26</f>
        <v>8100</v>
      </c>
      <c r="S26" s="195">
        <f>'IS 2024'!R26</f>
        <v>8100</v>
      </c>
      <c r="T26" s="195">
        <f>'IS 2024'!S26</f>
        <v>8100</v>
      </c>
      <c r="U26" s="195">
        <f>'IS 2024'!T26</f>
        <v>6975</v>
      </c>
      <c r="V26" s="318"/>
    </row>
    <row r="27" spans="2:22" x14ac:dyDescent="0.3">
      <c r="B27" s="320" t="str">
        <f>'IS 2024'!C27</f>
        <v>Equipment 16</v>
      </c>
      <c r="C27" s="318"/>
      <c r="D27" s="318"/>
      <c r="E27" s="318"/>
      <c r="F27" s="318"/>
      <c r="G27" s="319">
        <f>'IS 2024'!F27</f>
        <v>1120</v>
      </c>
      <c r="H27" s="319">
        <f>'IS 2024'!G27</f>
        <v>1160</v>
      </c>
      <c r="I27" s="319">
        <f>'IS 2024'!H27</f>
        <v>1200</v>
      </c>
      <c r="J27" s="319">
        <f>'IS 2024'!I27</f>
        <v>1240</v>
      </c>
      <c r="K27" s="319">
        <f>'IS 2024'!J27</f>
        <v>1320</v>
      </c>
      <c r="L27" s="319">
        <f>'IS 2024'!K27</f>
        <v>1320</v>
      </c>
      <c r="M27" s="319">
        <f>'IS 2024'!L27</f>
        <v>1360</v>
      </c>
      <c r="N27" s="319">
        <f>'IS 2024'!M27</f>
        <v>1320</v>
      </c>
      <c r="O27" s="319">
        <f>'IS 2024'!N27</f>
        <v>1360</v>
      </c>
      <c r="P27" s="319">
        <f>'IS 2024'!O27</f>
        <v>1320</v>
      </c>
      <c r="Q27" s="319">
        <f>'IS 2024'!P27</f>
        <v>1320</v>
      </c>
      <c r="R27" s="319">
        <f>'IS 2024'!Q27</f>
        <v>1360</v>
      </c>
      <c r="S27" s="195">
        <f>'IS 2024'!R27</f>
        <v>1240</v>
      </c>
      <c r="T27" s="195">
        <f>'IS 2024'!S27</f>
        <v>1280</v>
      </c>
      <c r="U27" s="195">
        <f>'IS 2024'!T27</f>
        <v>1240</v>
      </c>
      <c r="V27" s="318"/>
    </row>
    <row r="28" spans="2:22" x14ac:dyDescent="0.3">
      <c r="B28" s="320" t="str">
        <f>'IS 2024'!C28</f>
        <v>Equipment 17</v>
      </c>
      <c r="C28" s="318"/>
      <c r="D28" s="318"/>
      <c r="E28" s="318"/>
      <c r="F28" s="318"/>
      <c r="G28" s="319">
        <f>'IS 2024'!F28</f>
        <v>1170</v>
      </c>
      <c r="H28" s="319">
        <f>'IS 2024'!G28</f>
        <v>1215</v>
      </c>
      <c r="I28" s="319">
        <f>'IS 2024'!H28</f>
        <v>1440</v>
      </c>
      <c r="J28" s="319">
        <f>'IS 2024'!I28</f>
        <v>1440</v>
      </c>
      <c r="K28" s="319">
        <f>'IS 2024'!J28</f>
        <v>1485</v>
      </c>
      <c r="L28" s="319">
        <f>'IS 2024'!K28</f>
        <v>1485</v>
      </c>
      <c r="M28" s="319">
        <f>'IS 2024'!L28</f>
        <v>1485</v>
      </c>
      <c r="N28" s="319">
        <f>'IS 2024'!M28</f>
        <v>1485</v>
      </c>
      <c r="O28" s="319">
        <f>'IS 2024'!N28</f>
        <v>1530</v>
      </c>
      <c r="P28" s="319">
        <f>'IS 2024'!O28</f>
        <v>1485</v>
      </c>
      <c r="Q28" s="319">
        <f>'IS 2024'!P28</f>
        <v>1485</v>
      </c>
      <c r="R28" s="319">
        <f>'IS 2024'!Q28</f>
        <v>1485</v>
      </c>
      <c r="S28" s="195">
        <f>'IS 2024'!R28</f>
        <v>1395</v>
      </c>
      <c r="T28" s="195">
        <f>'IS 2024'!S28</f>
        <v>1440</v>
      </c>
      <c r="U28" s="195">
        <f>'IS 2024'!T28</f>
        <v>1395</v>
      </c>
      <c r="V28" s="318"/>
    </row>
    <row r="29" spans="2:22" x14ac:dyDescent="0.3">
      <c r="B29" s="320" t="str">
        <f>'IS 2024'!C29</f>
        <v>Equipment 18</v>
      </c>
      <c r="C29" s="318"/>
      <c r="D29" s="318"/>
      <c r="E29" s="318"/>
      <c r="F29" s="318"/>
      <c r="G29" s="319">
        <f>'IS 2024'!F29</f>
        <v>1305</v>
      </c>
      <c r="H29" s="319">
        <f>'IS 2024'!G29</f>
        <v>1305</v>
      </c>
      <c r="I29" s="319">
        <f>'IS 2024'!H29</f>
        <v>1305</v>
      </c>
      <c r="J29" s="319">
        <f>'IS 2024'!I29</f>
        <v>1305</v>
      </c>
      <c r="K29" s="319">
        <f>'IS 2024'!J29</f>
        <v>1530</v>
      </c>
      <c r="L29" s="319">
        <f>'IS 2024'!K29</f>
        <v>1530</v>
      </c>
      <c r="M29" s="319">
        <f>'IS 2024'!L29</f>
        <v>1530</v>
      </c>
      <c r="N29" s="319">
        <f>'IS 2024'!M29</f>
        <v>1530</v>
      </c>
      <c r="O29" s="319">
        <f>'IS 2024'!N29</f>
        <v>1530</v>
      </c>
      <c r="P29" s="319">
        <f>'IS 2024'!O29</f>
        <v>1530</v>
      </c>
      <c r="Q29" s="319">
        <f>'IS 2024'!P29</f>
        <v>1530</v>
      </c>
      <c r="R29" s="319">
        <f>'IS 2024'!Q29</f>
        <v>1485</v>
      </c>
      <c r="S29" s="195">
        <f>'IS 2024'!R29</f>
        <v>1530</v>
      </c>
      <c r="T29" s="195">
        <f>'IS 2024'!S29</f>
        <v>1530</v>
      </c>
      <c r="U29" s="195">
        <f>'IS 2024'!T29</f>
        <v>1305</v>
      </c>
      <c r="V29" s="318"/>
    </row>
    <row r="30" spans="2:22" x14ac:dyDescent="0.3">
      <c r="B30" s="320" t="str">
        <f>'IS 2024'!C30</f>
        <v>Equipment 19</v>
      </c>
      <c r="C30" s="318"/>
      <c r="D30" s="318"/>
      <c r="E30" s="318"/>
      <c r="F30" s="318"/>
      <c r="G30" s="319">
        <f>'IS 2024'!F30</f>
        <v>1595</v>
      </c>
      <c r="H30" s="319">
        <f>'IS 2024'!G30</f>
        <v>1650</v>
      </c>
      <c r="I30" s="319">
        <f>'IS 2024'!H30</f>
        <v>1650</v>
      </c>
      <c r="J30" s="319">
        <f>'IS 2024'!I30</f>
        <v>1650</v>
      </c>
      <c r="K30" s="319">
        <f>'IS 2024'!J30</f>
        <v>1705</v>
      </c>
      <c r="L30" s="319">
        <f>'IS 2024'!K30</f>
        <v>1650</v>
      </c>
      <c r="M30" s="319">
        <f>'IS 2024'!L30</f>
        <v>1705</v>
      </c>
      <c r="N30" s="319">
        <f>'IS 2024'!M30</f>
        <v>1705</v>
      </c>
      <c r="O30" s="319">
        <f>'IS 2024'!N30</f>
        <v>1705</v>
      </c>
      <c r="P30" s="319">
        <f>'IS 2024'!O30</f>
        <v>1705</v>
      </c>
      <c r="Q30" s="319">
        <f>'IS 2024'!P30</f>
        <v>1760</v>
      </c>
      <c r="R30" s="319">
        <f>'IS 2024'!Q30</f>
        <v>1650</v>
      </c>
      <c r="S30" s="195">
        <f>'IS 2024'!R30</f>
        <v>1650</v>
      </c>
      <c r="T30" s="195">
        <f>'IS 2024'!S30</f>
        <v>1705</v>
      </c>
      <c r="U30" s="195">
        <f>'IS 2024'!T30</f>
        <v>1650</v>
      </c>
      <c r="V30" s="318"/>
    </row>
    <row r="31" spans="2:22" x14ac:dyDescent="0.3">
      <c r="B31" s="320" t="str">
        <f>'IS 2024'!C31</f>
        <v>Equipment 20</v>
      </c>
      <c r="C31" s="318"/>
      <c r="D31" s="318"/>
      <c r="E31" s="318"/>
      <c r="F31" s="318"/>
      <c r="G31" s="319">
        <f>'IS 2024'!F31</f>
        <v>1485</v>
      </c>
      <c r="H31" s="319">
        <f>'IS 2024'!G31</f>
        <v>1540</v>
      </c>
      <c r="I31" s="319">
        <f>'IS 2024'!H31</f>
        <v>1760</v>
      </c>
      <c r="J31" s="319">
        <f>'IS 2024'!I31</f>
        <v>1760</v>
      </c>
      <c r="K31" s="319">
        <f>'IS 2024'!J31</f>
        <v>1760</v>
      </c>
      <c r="L31" s="319">
        <f>'IS 2024'!K31</f>
        <v>1760</v>
      </c>
      <c r="M31" s="319">
        <f>'IS 2024'!L31</f>
        <v>1705</v>
      </c>
      <c r="N31" s="319">
        <f>'IS 2024'!M31</f>
        <v>1760</v>
      </c>
      <c r="O31" s="319">
        <f>'IS 2024'!N31</f>
        <v>1705</v>
      </c>
      <c r="P31" s="319">
        <f>'IS 2024'!O31</f>
        <v>1650</v>
      </c>
      <c r="Q31" s="319">
        <f>'IS 2024'!P31</f>
        <v>1760</v>
      </c>
      <c r="R31" s="319">
        <f>'IS 2024'!Q31</f>
        <v>1705</v>
      </c>
      <c r="S31" s="195">
        <f>'IS 2024'!R31</f>
        <v>1705</v>
      </c>
      <c r="T31" s="195">
        <f>'IS 2024'!S31</f>
        <v>1705</v>
      </c>
      <c r="U31" s="195">
        <f>'IS 2024'!T31</f>
        <v>1705</v>
      </c>
      <c r="V31" s="318"/>
    </row>
    <row r="32" spans="2:22" x14ac:dyDescent="0.3">
      <c r="B32" s="320" t="str">
        <f>'IS 2024'!C32</f>
        <v>Equipment 21</v>
      </c>
      <c r="C32" s="318"/>
      <c r="D32" s="318"/>
      <c r="E32" s="318"/>
      <c r="F32" s="318"/>
      <c r="G32" s="319">
        <f>'IS 2024'!F32</f>
        <v>1860</v>
      </c>
      <c r="H32" s="319">
        <f>'IS 2024'!G32</f>
        <v>1800</v>
      </c>
      <c r="I32" s="319">
        <f>'IS 2024'!H32</f>
        <v>1800</v>
      </c>
      <c r="J32" s="319">
        <f>'IS 2024'!I32</f>
        <v>1860</v>
      </c>
      <c r="K32" s="319">
        <f>'IS 2024'!J32</f>
        <v>2160</v>
      </c>
      <c r="L32" s="319">
        <f>'IS 2024'!K32</f>
        <v>2160</v>
      </c>
      <c r="M32" s="319">
        <f>'IS 2024'!L32</f>
        <v>2160</v>
      </c>
      <c r="N32" s="319">
        <f>'IS 2024'!M32</f>
        <v>2160</v>
      </c>
      <c r="O32" s="319">
        <f>'IS 2024'!N32</f>
        <v>2160</v>
      </c>
      <c r="P32" s="319">
        <f>'IS 2024'!O32</f>
        <v>2160</v>
      </c>
      <c r="Q32" s="319">
        <f>'IS 2024'!P32</f>
        <v>2160</v>
      </c>
      <c r="R32" s="319">
        <f>'IS 2024'!Q32</f>
        <v>2160</v>
      </c>
      <c r="S32" s="195">
        <f>'IS 2024'!R32</f>
        <v>2160</v>
      </c>
      <c r="T32" s="195">
        <f>'IS 2024'!S32</f>
        <v>2160</v>
      </c>
      <c r="U32" s="195">
        <f>'IS 2024'!T32</f>
        <v>1860</v>
      </c>
      <c r="V32" s="318"/>
    </row>
    <row r="33" spans="2:22" x14ac:dyDescent="0.3">
      <c r="B33" s="320" t="str">
        <f>'IS 2024'!C33</f>
        <v>Equipment 22</v>
      </c>
      <c r="C33" s="318"/>
      <c r="D33" s="318"/>
      <c r="E33" s="318"/>
      <c r="F33" s="318"/>
      <c r="G33" s="319">
        <f>'IS 2024'!F33</f>
        <v>1595</v>
      </c>
      <c r="H33" s="319">
        <f>'IS 2024'!G33</f>
        <v>1595</v>
      </c>
      <c r="I33" s="319">
        <f>'IS 2024'!H33</f>
        <v>1595</v>
      </c>
      <c r="J33" s="319">
        <f>'IS 2024'!I33</f>
        <v>1650</v>
      </c>
      <c r="K33" s="319">
        <f>'IS 2024'!J33</f>
        <v>1705</v>
      </c>
      <c r="L33" s="319">
        <f>'IS 2024'!K33</f>
        <v>1760</v>
      </c>
      <c r="M33" s="319">
        <f>'IS 2024'!L33</f>
        <v>1595</v>
      </c>
      <c r="N33" s="319">
        <f>'IS 2024'!M33</f>
        <v>1595</v>
      </c>
      <c r="O33" s="319">
        <f>'IS 2024'!N33</f>
        <v>1540</v>
      </c>
      <c r="P33" s="319">
        <f>'IS 2024'!O33</f>
        <v>1595</v>
      </c>
      <c r="Q33" s="319">
        <f>'IS 2024'!P33</f>
        <v>1595</v>
      </c>
      <c r="R33" s="319">
        <f>'IS 2024'!Q33</f>
        <v>1595</v>
      </c>
      <c r="S33" s="195">
        <f>'IS 2024'!R33</f>
        <v>1595</v>
      </c>
      <c r="T33" s="195">
        <f>'IS 2024'!S33</f>
        <v>1595</v>
      </c>
      <c r="U33" s="195">
        <f>'IS 2024'!T33</f>
        <v>1595</v>
      </c>
      <c r="V33" s="318"/>
    </row>
    <row r="34" spans="2:22" x14ac:dyDescent="0.3">
      <c r="B34" s="320" t="str">
        <f>'IS 2024'!C34</f>
        <v>Equipment 23</v>
      </c>
      <c r="C34" s="318"/>
      <c r="D34" s="318"/>
      <c r="E34" s="318"/>
      <c r="F34" s="318"/>
      <c r="G34" s="319">
        <f>'IS 2024'!F34</f>
        <v>1820</v>
      </c>
      <c r="H34" s="319">
        <f>'IS 2024'!G34</f>
        <v>1950</v>
      </c>
      <c r="I34" s="319">
        <f>'IS 2024'!H34</f>
        <v>2080</v>
      </c>
      <c r="J34" s="319">
        <f>'IS 2024'!I34</f>
        <v>2145</v>
      </c>
      <c r="K34" s="319">
        <f>'IS 2024'!J34</f>
        <v>2145</v>
      </c>
      <c r="L34" s="319">
        <f>'IS 2024'!K34</f>
        <v>2145</v>
      </c>
      <c r="M34" s="319">
        <f>'IS 2024'!L34</f>
        <v>2145</v>
      </c>
      <c r="N34" s="319">
        <f>'IS 2024'!M34</f>
        <v>2145</v>
      </c>
      <c r="O34" s="319">
        <f>'IS 2024'!N34</f>
        <v>2145</v>
      </c>
      <c r="P34" s="319">
        <f>'IS 2024'!O34</f>
        <v>2145</v>
      </c>
      <c r="Q34" s="319">
        <f>'IS 2024'!P34</f>
        <v>2210</v>
      </c>
      <c r="R34" s="319">
        <f>'IS 2024'!Q34</f>
        <v>2145</v>
      </c>
      <c r="S34" s="195">
        <f>'IS 2024'!R34</f>
        <v>2145</v>
      </c>
      <c r="T34" s="195">
        <f>'IS 2024'!S34</f>
        <v>2145</v>
      </c>
      <c r="U34" s="195">
        <f>'IS 2024'!T34</f>
        <v>2145</v>
      </c>
      <c r="V34" s="318"/>
    </row>
    <row r="35" spans="2:22" x14ac:dyDescent="0.3">
      <c r="B35" s="320" t="str">
        <f>'IS 2024'!C35</f>
        <v>Equipment 24</v>
      </c>
      <c r="C35" s="318"/>
      <c r="D35" s="318"/>
      <c r="E35" s="318"/>
      <c r="F35" s="318"/>
      <c r="G35" s="319">
        <f>'IS 2024'!F35</f>
        <v>2380</v>
      </c>
      <c r="H35" s="319">
        <f>'IS 2024'!G35</f>
        <v>2380</v>
      </c>
      <c r="I35" s="319">
        <f>'IS 2024'!H35</f>
        <v>2380</v>
      </c>
      <c r="J35" s="319">
        <f>'IS 2024'!I35</f>
        <v>2380</v>
      </c>
      <c r="K35" s="319">
        <f>'IS 2024'!J35</f>
        <v>2380</v>
      </c>
      <c r="L35" s="319">
        <f>'IS 2024'!K35</f>
        <v>2380</v>
      </c>
      <c r="M35" s="319">
        <f>'IS 2024'!L35</f>
        <v>2380</v>
      </c>
      <c r="N35" s="319">
        <f>'IS 2024'!M35</f>
        <v>2380</v>
      </c>
      <c r="O35" s="319">
        <f>'IS 2024'!N35</f>
        <v>2380</v>
      </c>
      <c r="P35" s="319">
        <f>'IS 2024'!O35</f>
        <v>2380</v>
      </c>
      <c r="Q35" s="319">
        <f>'IS 2024'!P35</f>
        <v>2380</v>
      </c>
      <c r="R35" s="319">
        <f>'IS 2024'!Q35</f>
        <v>2380</v>
      </c>
      <c r="S35" s="195">
        <f>'IS 2024'!R35</f>
        <v>2380</v>
      </c>
      <c r="T35" s="195">
        <f>'IS 2024'!S35</f>
        <v>2380</v>
      </c>
      <c r="U35" s="195">
        <f>'IS 2024'!T35</f>
        <v>2380</v>
      </c>
      <c r="V35" s="318"/>
    </row>
    <row r="36" spans="2:22" x14ac:dyDescent="0.3">
      <c r="B36" s="320" t="str">
        <f>'IS 2024'!C36</f>
        <v>Equipment 25</v>
      </c>
      <c r="C36" s="318"/>
      <c r="D36" s="318"/>
      <c r="E36" s="318"/>
      <c r="F36" s="318"/>
      <c r="G36" s="319">
        <f>'IS 2024'!F36</f>
        <v>2450</v>
      </c>
      <c r="H36" s="319">
        <f>'IS 2024'!G36</f>
        <v>2450</v>
      </c>
      <c r="I36" s="319">
        <f>'IS 2024'!H36</f>
        <v>2450</v>
      </c>
      <c r="J36" s="319">
        <f>'IS 2024'!I36</f>
        <v>2450</v>
      </c>
      <c r="K36" s="319">
        <f>'IS 2024'!J36</f>
        <v>2450</v>
      </c>
      <c r="L36" s="319">
        <f>'IS 2024'!K36</f>
        <v>2450</v>
      </c>
      <c r="M36" s="319">
        <f>'IS 2024'!L36</f>
        <v>2450</v>
      </c>
      <c r="N36" s="319">
        <f>'IS 2024'!M36</f>
        <v>2450</v>
      </c>
      <c r="O36" s="319">
        <f>'IS 2024'!N36</f>
        <v>2520</v>
      </c>
      <c r="P36" s="319">
        <f>'IS 2024'!O36</f>
        <v>2450</v>
      </c>
      <c r="Q36" s="319">
        <f>'IS 2024'!P36</f>
        <v>2450</v>
      </c>
      <c r="R36" s="319">
        <f>'IS 2024'!Q36</f>
        <v>2450</v>
      </c>
      <c r="S36" s="195">
        <f>'IS 2024'!R36</f>
        <v>2450</v>
      </c>
      <c r="T36" s="195">
        <f>'IS 2024'!S36</f>
        <v>2450</v>
      </c>
      <c r="U36" s="195">
        <f>'IS 2024'!T36</f>
        <v>2450</v>
      </c>
      <c r="V36" s="318"/>
    </row>
    <row r="37" spans="2:22" x14ac:dyDescent="0.3">
      <c r="B37" s="320" t="str">
        <f>'IS 2024'!C37</f>
        <v>Equipment 26</v>
      </c>
      <c r="C37" s="318"/>
      <c r="D37" s="318"/>
      <c r="E37" s="318"/>
      <c r="F37" s="318"/>
      <c r="G37" s="319">
        <f>'IS 2024'!F37</f>
        <v>2635</v>
      </c>
      <c r="H37" s="319">
        <f>'IS 2024'!G37</f>
        <v>2635</v>
      </c>
      <c r="I37" s="319">
        <f>'IS 2024'!H37</f>
        <v>2635</v>
      </c>
      <c r="J37" s="319">
        <f>'IS 2024'!I37</f>
        <v>2635</v>
      </c>
      <c r="K37" s="319">
        <f>'IS 2024'!J37</f>
        <v>2975</v>
      </c>
      <c r="L37" s="319">
        <f>'IS 2024'!K37</f>
        <v>3060</v>
      </c>
      <c r="M37" s="319">
        <f>'IS 2024'!L37</f>
        <v>2975</v>
      </c>
      <c r="N37" s="319">
        <f>'IS 2024'!M37</f>
        <v>2975</v>
      </c>
      <c r="O37" s="319">
        <f>'IS 2024'!N37</f>
        <v>2975</v>
      </c>
      <c r="P37" s="319">
        <f>'IS 2024'!O37</f>
        <v>2975</v>
      </c>
      <c r="Q37" s="319">
        <f>'IS 2024'!P37</f>
        <v>2975</v>
      </c>
      <c r="R37" s="319">
        <f>'IS 2024'!Q37</f>
        <v>2805</v>
      </c>
      <c r="S37" s="195">
        <f>'IS 2024'!R37</f>
        <v>2975</v>
      </c>
      <c r="T37" s="195">
        <f>'IS 2024'!S37</f>
        <v>2975</v>
      </c>
      <c r="U37" s="195">
        <f>'IS 2024'!T37</f>
        <v>2635</v>
      </c>
      <c r="V37" s="318"/>
    </row>
    <row r="38" spans="2:22" x14ac:dyDescent="0.3">
      <c r="B38" s="320" t="str">
        <f>'IS 2024'!C38</f>
        <v>Equipment 27</v>
      </c>
      <c r="C38" s="318"/>
      <c r="D38" s="318"/>
      <c r="E38" s="318"/>
      <c r="F38" s="318"/>
      <c r="G38" s="319">
        <f>'IS 2024'!F38</f>
        <v>3060</v>
      </c>
      <c r="H38" s="319">
        <f>'IS 2024'!G38</f>
        <v>3060</v>
      </c>
      <c r="I38" s="319">
        <f>'IS 2024'!H38</f>
        <v>3400</v>
      </c>
      <c r="J38" s="319">
        <f>'IS 2024'!I38</f>
        <v>3485</v>
      </c>
      <c r="K38" s="319">
        <f>'IS 2024'!J38</f>
        <v>3570</v>
      </c>
      <c r="L38" s="319">
        <f>'IS 2024'!K38</f>
        <v>3655</v>
      </c>
      <c r="M38" s="319">
        <f>'IS 2024'!L38</f>
        <v>3400</v>
      </c>
      <c r="N38" s="319">
        <f>'IS 2024'!M38</f>
        <v>3400</v>
      </c>
      <c r="O38" s="319">
        <f>'IS 2024'!N38</f>
        <v>3400</v>
      </c>
      <c r="P38" s="319">
        <f>'IS 2024'!O38</f>
        <v>3400</v>
      </c>
      <c r="Q38" s="319">
        <f>'IS 2024'!P38</f>
        <v>3400</v>
      </c>
      <c r="R38" s="319">
        <f>'IS 2024'!Q38</f>
        <v>3400</v>
      </c>
      <c r="S38" s="195">
        <f>'IS 2024'!R38</f>
        <v>3400</v>
      </c>
      <c r="T38" s="195">
        <f>'IS 2024'!S38</f>
        <v>3400</v>
      </c>
      <c r="U38" s="195">
        <f>'IS 2024'!T38</f>
        <v>3400</v>
      </c>
      <c r="V38" s="318"/>
    </row>
    <row r="39" spans="2:22" x14ac:dyDescent="0.3">
      <c r="B39" s="320" t="str">
        <f>'IS 2024'!C39</f>
        <v>Equipment 28</v>
      </c>
      <c r="C39" s="318"/>
      <c r="D39" s="318"/>
      <c r="E39" s="318"/>
      <c r="F39" s="318"/>
      <c r="G39" s="319">
        <f>'IS 2024'!F39</f>
        <v>2610</v>
      </c>
      <c r="H39" s="319">
        <f>'IS 2024'!G39</f>
        <v>2430</v>
      </c>
      <c r="I39" s="319">
        <f>'IS 2024'!H39</f>
        <v>2610</v>
      </c>
      <c r="J39" s="319">
        <f>'IS 2024'!I39</f>
        <v>2430</v>
      </c>
      <c r="K39" s="319">
        <f>'IS 2024'!J39</f>
        <v>2430</v>
      </c>
      <c r="L39" s="319">
        <f>'IS 2024'!K39</f>
        <v>2430</v>
      </c>
      <c r="M39" s="319">
        <f>'IS 2024'!L39</f>
        <v>2430</v>
      </c>
      <c r="N39" s="319">
        <f>'IS 2024'!M39</f>
        <v>2430</v>
      </c>
      <c r="O39" s="319">
        <f>'IS 2024'!N39</f>
        <v>2430</v>
      </c>
      <c r="P39" s="319">
        <f>'IS 2024'!O39</f>
        <v>2430</v>
      </c>
      <c r="Q39" s="319">
        <f>'IS 2024'!P39</f>
        <v>2430</v>
      </c>
      <c r="R39" s="319">
        <f>'IS 2024'!Q39</f>
        <v>2430</v>
      </c>
      <c r="S39" s="195">
        <f>'IS 2024'!R39</f>
        <v>2430</v>
      </c>
      <c r="T39" s="195">
        <f>'IS 2024'!S39</f>
        <v>2430</v>
      </c>
      <c r="U39" s="195">
        <f>'IS 2024'!T39</f>
        <v>2430</v>
      </c>
      <c r="V39" s="318"/>
    </row>
    <row r="40" spans="2:22" x14ac:dyDescent="0.3">
      <c r="B40" s="320" t="str">
        <f>'IS 2024'!C40</f>
        <v>Equipment 29</v>
      </c>
      <c r="C40" s="318"/>
      <c r="D40" s="318"/>
      <c r="E40" s="318"/>
      <c r="F40" s="318"/>
      <c r="G40" s="319">
        <f>'IS 2024'!F40</f>
        <v>3750</v>
      </c>
      <c r="H40" s="319">
        <f>'IS 2024'!G40</f>
        <v>3875</v>
      </c>
      <c r="I40" s="319">
        <f>'IS 2024'!H40</f>
        <v>4125</v>
      </c>
      <c r="J40" s="319">
        <f>'IS 2024'!I40</f>
        <v>4125</v>
      </c>
      <c r="K40" s="319">
        <f>'IS 2024'!J40</f>
        <v>4125</v>
      </c>
      <c r="L40" s="319">
        <f>'IS 2024'!K40</f>
        <v>4125</v>
      </c>
      <c r="M40" s="319">
        <f>'IS 2024'!L40</f>
        <v>4125</v>
      </c>
      <c r="N40" s="319">
        <f>'IS 2024'!M40</f>
        <v>4125</v>
      </c>
      <c r="O40" s="319">
        <f>'IS 2024'!N40</f>
        <v>4125</v>
      </c>
      <c r="P40" s="319">
        <f>'IS 2024'!O40</f>
        <v>4125</v>
      </c>
      <c r="Q40" s="319">
        <f>'IS 2024'!P40</f>
        <v>4125</v>
      </c>
      <c r="R40" s="319">
        <f>'IS 2024'!Q40</f>
        <v>4125</v>
      </c>
      <c r="S40" s="195">
        <f>'IS 2024'!R40</f>
        <v>4125</v>
      </c>
      <c r="T40" s="195">
        <f>'IS 2024'!S40</f>
        <v>4125</v>
      </c>
      <c r="U40" s="195">
        <f>'IS 2024'!T40</f>
        <v>4125</v>
      </c>
      <c r="V40" s="318"/>
    </row>
    <row r="41" spans="2:22" x14ac:dyDescent="0.3">
      <c r="B41" s="320" t="str">
        <f>'IS 2024'!C41</f>
        <v>Equipment 30</v>
      </c>
      <c r="C41" s="318"/>
      <c r="D41" s="318"/>
      <c r="E41" s="318"/>
      <c r="F41" s="318"/>
      <c r="G41" s="319">
        <f>'IS 2024'!F41</f>
        <v>6975</v>
      </c>
      <c r="H41" s="319">
        <f>'IS 2024'!G41</f>
        <v>6975</v>
      </c>
      <c r="I41" s="319">
        <f>'IS 2024'!H41</f>
        <v>6975</v>
      </c>
      <c r="J41" s="319">
        <f>'IS 2024'!I41</f>
        <v>6975</v>
      </c>
      <c r="K41" s="319">
        <f>'IS 2024'!J41</f>
        <v>8100</v>
      </c>
      <c r="L41" s="319">
        <f>'IS 2024'!K41</f>
        <v>8100</v>
      </c>
      <c r="M41" s="319">
        <f>'IS 2024'!L41</f>
        <v>8100</v>
      </c>
      <c r="N41" s="319">
        <f>'IS 2024'!M41</f>
        <v>8100</v>
      </c>
      <c r="O41" s="319">
        <f>'IS 2024'!N41</f>
        <v>8100</v>
      </c>
      <c r="P41" s="319">
        <f>'IS 2024'!O41</f>
        <v>8100</v>
      </c>
      <c r="Q41" s="319">
        <f>'IS 2024'!P41</f>
        <v>8100</v>
      </c>
      <c r="R41" s="319">
        <f>'IS 2024'!Q41</f>
        <v>8100</v>
      </c>
      <c r="S41" s="195">
        <f>'IS 2024'!R41</f>
        <v>8100</v>
      </c>
      <c r="T41" s="195">
        <f>'IS 2024'!S41</f>
        <v>8100</v>
      </c>
      <c r="U41" s="195">
        <f>'IS 2024'!T41</f>
        <v>6975</v>
      </c>
      <c r="V41" s="318"/>
    </row>
    <row r="42" spans="2:22" x14ac:dyDescent="0.3">
      <c r="B42" s="320" t="str">
        <f>'IS 2024'!C42</f>
        <v>Equipment 31</v>
      </c>
      <c r="C42" s="318"/>
      <c r="D42" s="318"/>
      <c r="E42" s="318"/>
      <c r="F42" s="318"/>
      <c r="G42" s="319">
        <f>'IS 2024'!F42</f>
        <v>2610</v>
      </c>
      <c r="H42" s="319">
        <f>'IS 2024'!G42</f>
        <v>2430</v>
      </c>
      <c r="I42" s="319">
        <f>'IS 2024'!H42</f>
        <v>2610</v>
      </c>
      <c r="J42" s="319">
        <f>'IS 2024'!I42</f>
        <v>2430</v>
      </c>
      <c r="K42" s="319">
        <f>'IS 2024'!J42</f>
        <v>2430</v>
      </c>
      <c r="L42" s="319">
        <f>'IS 2024'!K42</f>
        <v>2430</v>
      </c>
      <c r="M42" s="319">
        <f>'IS 2024'!L42</f>
        <v>2430</v>
      </c>
      <c r="N42" s="319">
        <f>'IS 2024'!M42</f>
        <v>2430</v>
      </c>
      <c r="O42" s="319">
        <f>'IS 2024'!N42</f>
        <v>2430</v>
      </c>
      <c r="P42" s="319">
        <f>'IS 2024'!O42</f>
        <v>2430</v>
      </c>
      <c r="Q42" s="319">
        <f>'IS 2024'!P42</f>
        <v>2430</v>
      </c>
      <c r="R42" s="319">
        <f>'IS 2024'!Q42</f>
        <v>2430</v>
      </c>
      <c r="S42" s="195">
        <f>'IS 2024'!R42</f>
        <v>2430</v>
      </c>
      <c r="T42" s="195">
        <f>'IS 2024'!S42</f>
        <v>2430</v>
      </c>
      <c r="U42" s="195">
        <f>'IS 2024'!T42</f>
        <v>2430</v>
      </c>
      <c r="V42" s="318"/>
    </row>
    <row r="43" spans="2:22" x14ac:dyDescent="0.3">
      <c r="B43" s="320" t="str">
        <f>'IS 2024'!C43</f>
        <v>Equipment 32</v>
      </c>
      <c r="C43" s="318"/>
      <c r="D43" s="318"/>
      <c r="E43" s="318"/>
      <c r="F43" s="318"/>
      <c r="G43" s="319">
        <f>'IS 2024'!F43</f>
        <v>3750</v>
      </c>
      <c r="H43" s="319">
        <f>'IS 2024'!G43</f>
        <v>3875</v>
      </c>
      <c r="I43" s="319">
        <f>'IS 2024'!H43</f>
        <v>4125</v>
      </c>
      <c r="J43" s="319">
        <f>'IS 2024'!I43</f>
        <v>4125</v>
      </c>
      <c r="K43" s="319">
        <f>'IS 2024'!J43</f>
        <v>4125</v>
      </c>
      <c r="L43" s="319">
        <f>'IS 2024'!K43</f>
        <v>4125</v>
      </c>
      <c r="M43" s="319">
        <f>'IS 2024'!L43</f>
        <v>4125</v>
      </c>
      <c r="N43" s="319">
        <f>'IS 2024'!M43</f>
        <v>4125</v>
      </c>
      <c r="O43" s="319">
        <f>'IS 2024'!N43</f>
        <v>4125</v>
      </c>
      <c r="P43" s="319">
        <f>'IS 2024'!O43</f>
        <v>4125</v>
      </c>
      <c r="Q43" s="319">
        <f>'IS 2024'!P43</f>
        <v>4125</v>
      </c>
      <c r="R43" s="319">
        <f>'IS 2024'!Q43</f>
        <v>4125</v>
      </c>
      <c r="S43" s="195">
        <f>'IS 2024'!R43</f>
        <v>4125</v>
      </c>
      <c r="T43" s="195">
        <f>'IS 2024'!S43</f>
        <v>4125</v>
      </c>
      <c r="U43" s="195">
        <f>'IS 2024'!T43</f>
        <v>4125</v>
      </c>
      <c r="V43" s="318"/>
    </row>
    <row r="44" spans="2:22" x14ac:dyDescent="0.3">
      <c r="B44" s="320" t="str">
        <f>'IS 2024'!C44</f>
        <v>Equipment 33</v>
      </c>
      <c r="C44" s="318"/>
      <c r="D44" s="318"/>
      <c r="E44" s="318"/>
      <c r="F44" s="318"/>
      <c r="G44" s="319">
        <f>'IS 2024'!F44</f>
        <v>6975</v>
      </c>
      <c r="H44" s="319">
        <f>'IS 2024'!G44</f>
        <v>6975</v>
      </c>
      <c r="I44" s="319">
        <f>'IS 2024'!H44</f>
        <v>6975</v>
      </c>
      <c r="J44" s="319">
        <f>'IS 2024'!I44</f>
        <v>6975</v>
      </c>
      <c r="K44" s="319">
        <f>'IS 2024'!J44</f>
        <v>8100</v>
      </c>
      <c r="L44" s="319">
        <f>'IS 2024'!K44</f>
        <v>8100</v>
      </c>
      <c r="M44" s="319">
        <f>'IS 2024'!L44</f>
        <v>8100</v>
      </c>
      <c r="N44" s="319">
        <f>'IS 2024'!M44</f>
        <v>8100</v>
      </c>
      <c r="O44" s="319">
        <f>'IS 2024'!N44</f>
        <v>8100</v>
      </c>
      <c r="P44" s="319">
        <f>'IS 2024'!O44</f>
        <v>8100</v>
      </c>
      <c r="Q44" s="319">
        <f>'IS 2024'!P44</f>
        <v>8100</v>
      </c>
      <c r="R44" s="319">
        <f>'IS 2024'!Q44</f>
        <v>8100</v>
      </c>
      <c r="S44" s="195">
        <f>'IS 2024'!R44</f>
        <v>8100</v>
      </c>
      <c r="T44" s="195">
        <f>'IS 2024'!S44</f>
        <v>8100</v>
      </c>
      <c r="U44" s="195">
        <f>'IS 2024'!T44</f>
        <v>6975</v>
      </c>
      <c r="V44" s="318"/>
    </row>
    <row r="45" spans="2:22" x14ac:dyDescent="0.3">
      <c r="B45" s="320"/>
      <c r="C45" s="318"/>
      <c r="D45" s="318"/>
      <c r="E45" s="318"/>
      <c r="F45" s="318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195"/>
      <c r="T45" s="195"/>
      <c r="U45" s="195"/>
      <c r="V45" s="318"/>
    </row>
    <row r="46" spans="2:22" x14ac:dyDescent="0.3">
      <c r="B46" s="317" t="s">
        <v>38</v>
      </c>
      <c r="C46" s="318"/>
      <c r="D46" s="318"/>
      <c r="E46" s="318"/>
      <c r="F46" s="318"/>
      <c r="G46" s="319">
        <v>-450</v>
      </c>
      <c r="H46" s="319">
        <v>-450</v>
      </c>
      <c r="I46" s="319">
        <v>-450</v>
      </c>
      <c r="J46" s="319">
        <v>-450</v>
      </c>
      <c r="K46" s="319">
        <v>-450</v>
      </c>
      <c r="L46" s="319">
        <v>-450</v>
      </c>
      <c r="M46" s="319">
        <v>-450</v>
      </c>
      <c r="N46" s="319">
        <v>-450</v>
      </c>
      <c r="O46" s="319">
        <v>-450</v>
      </c>
      <c r="P46" s="319">
        <v>-450</v>
      </c>
      <c r="Q46" s="319">
        <v>-450</v>
      </c>
      <c r="R46" s="319">
        <v>-450</v>
      </c>
      <c r="S46" s="319">
        <v>-450</v>
      </c>
      <c r="T46" s="319">
        <v>-450</v>
      </c>
      <c r="U46" s="319">
        <v>-450</v>
      </c>
      <c r="V46" s="195">
        <f>SUM(G46:R46)</f>
        <v>-5400</v>
      </c>
    </row>
    <row r="47" spans="2:22" x14ac:dyDescent="0.3">
      <c r="B47" s="317" t="s">
        <v>153</v>
      </c>
      <c r="C47" s="318"/>
      <c r="D47" s="318"/>
      <c r="E47" s="318"/>
      <c r="F47" s="318"/>
      <c r="G47" s="319">
        <f>'IS 2024'!F92</f>
        <v>-7120</v>
      </c>
      <c r="H47" s="319">
        <f>'IS 2024'!G92</f>
        <v>-6880</v>
      </c>
      <c r="I47" s="319">
        <f>'IS 2024'!H92</f>
        <v>-6640</v>
      </c>
      <c r="J47" s="319">
        <f>'IS 2024'!I92</f>
        <v>-6400</v>
      </c>
      <c r="K47" s="319">
        <f>'IS 2024'!J92</f>
        <v>-6160</v>
      </c>
      <c r="L47" s="319">
        <f>'IS 2024'!K92</f>
        <v>-5920</v>
      </c>
      <c r="M47" s="319">
        <f>'IS 2024'!L92</f>
        <v>-5680</v>
      </c>
      <c r="N47" s="319">
        <f>'IS 2024'!M92</f>
        <v>-5440</v>
      </c>
      <c r="O47" s="319">
        <f>'IS 2024'!N92</f>
        <v>-5200</v>
      </c>
      <c r="P47" s="319">
        <f>'IS 2024'!O92</f>
        <v>-4960</v>
      </c>
      <c r="Q47" s="319">
        <f>'IS 2024'!P92</f>
        <v>-4720</v>
      </c>
      <c r="R47" s="319">
        <f>'IS 2024'!Q92</f>
        <v>-4480</v>
      </c>
      <c r="S47" s="319">
        <f>'IS 2024'!R92</f>
        <v>-4240</v>
      </c>
      <c r="T47" s="319">
        <f>'IS 2024'!S92</f>
        <v>-4000</v>
      </c>
      <c r="U47" s="319">
        <f>'IS 2024'!T92</f>
        <v>-3760</v>
      </c>
      <c r="V47" s="318"/>
    </row>
    <row r="48" spans="2:22" x14ac:dyDescent="0.3">
      <c r="B48" s="317" t="s">
        <v>154</v>
      </c>
      <c r="C48" s="318"/>
      <c r="D48" s="318"/>
      <c r="E48" s="318"/>
      <c r="F48" s="318"/>
      <c r="G48" s="319">
        <f>'IS 2024'!F94</f>
        <v>-15391</v>
      </c>
      <c r="H48" s="319">
        <f>'IS 2024'!G94</f>
        <v>-15464</v>
      </c>
      <c r="I48" s="319">
        <f>'IS 2024'!H94</f>
        <v>-16104</v>
      </c>
      <c r="J48" s="319">
        <f>'IS 2024'!I94</f>
        <v>-16106</v>
      </c>
      <c r="K48" s="319">
        <f>'IS 2024'!J94</f>
        <v>-17255</v>
      </c>
      <c r="L48" s="319">
        <f>'IS 2024'!K94</f>
        <v>-17323</v>
      </c>
      <c r="M48" s="319">
        <f>'IS 2024'!L94</f>
        <v>-17137</v>
      </c>
      <c r="N48" s="319">
        <f>'IS 2024'!M94</f>
        <v>-17143</v>
      </c>
      <c r="O48" s="319">
        <f>'IS 2024'!N94</f>
        <v>-17161</v>
      </c>
      <c r="P48" s="319">
        <f>'IS 2024'!O94</f>
        <v>-17099</v>
      </c>
      <c r="Q48" s="319">
        <f>'IS 2024'!P94</f>
        <v>-17191</v>
      </c>
      <c r="R48" s="319">
        <f>'IS 2024'!Q94</f>
        <v>-17029</v>
      </c>
      <c r="S48" s="319">
        <f>'IS 2024'!R94</f>
        <v>-17031</v>
      </c>
      <c r="T48" s="319">
        <f>'IS 2024'!S94</f>
        <v>-17087</v>
      </c>
      <c r="U48" s="319">
        <f>'IS 2024'!T94</f>
        <v>-16010</v>
      </c>
      <c r="V48" s="318"/>
    </row>
    <row r="49" spans="1:23" x14ac:dyDescent="0.3">
      <c r="A49" s="135"/>
      <c r="B49" s="165" t="s">
        <v>155</v>
      </c>
      <c r="C49" s="135"/>
      <c r="D49" s="135"/>
      <c r="E49" s="135"/>
      <c r="F49" s="135"/>
      <c r="G49" s="190">
        <f t="shared" ref="G49:U49" si="1">G11</f>
        <v>84955</v>
      </c>
      <c r="H49" s="190">
        <f t="shared" si="1"/>
        <v>85320</v>
      </c>
      <c r="I49" s="190">
        <f t="shared" si="1"/>
        <v>88520</v>
      </c>
      <c r="J49" s="190">
        <f t="shared" si="1"/>
        <v>88590</v>
      </c>
      <c r="K49" s="190">
        <f t="shared" si="1"/>
        <v>94335</v>
      </c>
      <c r="L49" s="190">
        <f t="shared" si="1"/>
        <v>94675</v>
      </c>
      <c r="M49" s="190">
        <f t="shared" si="1"/>
        <v>93745</v>
      </c>
      <c r="N49" s="190">
        <f t="shared" si="1"/>
        <v>93775</v>
      </c>
      <c r="O49" s="190">
        <f t="shared" si="1"/>
        <v>93865</v>
      </c>
      <c r="P49" s="190">
        <f t="shared" si="1"/>
        <v>93555</v>
      </c>
      <c r="Q49" s="190">
        <f t="shared" si="1"/>
        <v>94015</v>
      </c>
      <c r="R49" s="190">
        <f t="shared" si="1"/>
        <v>93205</v>
      </c>
      <c r="S49" s="143">
        <f t="shared" si="1"/>
        <v>93215</v>
      </c>
      <c r="T49" s="143">
        <f t="shared" si="1"/>
        <v>93495</v>
      </c>
      <c r="U49" s="143">
        <f t="shared" si="1"/>
        <v>88110</v>
      </c>
      <c r="V49" s="143">
        <f>SUM(G49:R49)</f>
        <v>1098555</v>
      </c>
    </row>
    <row r="50" spans="1:23" x14ac:dyDescent="0.3">
      <c r="A50" s="136"/>
      <c r="B50" s="183" t="s">
        <v>156</v>
      </c>
      <c r="C50" s="136"/>
      <c r="D50" s="136"/>
      <c r="E50" s="136"/>
      <c r="F50" s="136"/>
      <c r="G50" s="191">
        <f t="shared" ref="G50:J50" si="2">SUM(G46:G48)</f>
        <v>-22961</v>
      </c>
      <c r="H50" s="191">
        <f t="shared" si="2"/>
        <v>-22794</v>
      </c>
      <c r="I50" s="191">
        <f t="shared" si="2"/>
        <v>-23194</v>
      </c>
      <c r="J50" s="191">
        <f t="shared" si="2"/>
        <v>-22956</v>
      </c>
      <c r="K50" s="191">
        <f t="shared" ref="K50:R50" si="3">SUM(K46:K48)</f>
        <v>-23865</v>
      </c>
      <c r="L50" s="191">
        <f t="shared" si="3"/>
        <v>-23693</v>
      </c>
      <c r="M50" s="191">
        <f t="shared" si="3"/>
        <v>-23267</v>
      </c>
      <c r="N50" s="191">
        <f t="shared" si="3"/>
        <v>-23033</v>
      </c>
      <c r="O50" s="191">
        <f t="shared" si="3"/>
        <v>-22811</v>
      </c>
      <c r="P50" s="191">
        <f t="shared" si="3"/>
        <v>-22509</v>
      </c>
      <c r="Q50" s="191">
        <f t="shared" si="3"/>
        <v>-22361</v>
      </c>
      <c r="R50" s="191">
        <f t="shared" si="3"/>
        <v>-21959</v>
      </c>
      <c r="S50" s="137">
        <f t="shared" ref="S50:U50" si="4">SUM(S46:S48)</f>
        <v>-21721</v>
      </c>
      <c r="T50" s="137">
        <f t="shared" si="4"/>
        <v>-21537</v>
      </c>
      <c r="U50" s="137">
        <f t="shared" si="4"/>
        <v>-20220</v>
      </c>
      <c r="V50" s="137">
        <f>SUM(G50:R50)</f>
        <v>-275403</v>
      </c>
    </row>
    <row r="51" spans="1:23" x14ac:dyDescent="0.3">
      <c r="B51" s="138" t="s">
        <v>157</v>
      </c>
      <c r="C51" s="138"/>
      <c r="D51" s="138"/>
      <c r="E51" s="138"/>
      <c r="F51" s="138"/>
      <c r="G51" s="322">
        <f t="shared" ref="G51:J51" si="5">SUM(G49:G50)</f>
        <v>61994</v>
      </c>
      <c r="H51" s="322">
        <f t="shared" si="5"/>
        <v>62526</v>
      </c>
      <c r="I51" s="322">
        <f t="shared" si="5"/>
        <v>65326</v>
      </c>
      <c r="J51" s="322">
        <f t="shared" si="5"/>
        <v>65634</v>
      </c>
      <c r="K51" s="322">
        <f t="shared" ref="K51:R51" si="6">SUM(K49:K50)</f>
        <v>70470</v>
      </c>
      <c r="L51" s="322">
        <f t="shared" si="6"/>
        <v>70982</v>
      </c>
      <c r="M51" s="322">
        <f t="shared" si="6"/>
        <v>70478</v>
      </c>
      <c r="N51" s="322">
        <f t="shared" si="6"/>
        <v>70742</v>
      </c>
      <c r="O51" s="322">
        <f t="shared" si="6"/>
        <v>71054</v>
      </c>
      <c r="P51" s="322">
        <f t="shared" si="6"/>
        <v>71046</v>
      </c>
      <c r="Q51" s="322">
        <f t="shared" si="6"/>
        <v>71654</v>
      </c>
      <c r="R51" s="322">
        <f t="shared" si="6"/>
        <v>71246</v>
      </c>
      <c r="S51" s="139">
        <f t="shared" ref="S51:U51" si="7">SUM(S49:S50)</f>
        <v>71494</v>
      </c>
      <c r="T51" s="139">
        <f t="shared" si="7"/>
        <v>71958</v>
      </c>
      <c r="U51" s="139">
        <f t="shared" si="7"/>
        <v>67890</v>
      </c>
      <c r="V51" s="139">
        <f>SUM(G51:R51)</f>
        <v>823152</v>
      </c>
    </row>
    <row r="52" spans="1:23" x14ac:dyDescent="0.3">
      <c r="B52" s="138" t="s">
        <v>201</v>
      </c>
      <c r="C52" s="138"/>
      <c r="D52" s="138"/>
      <c r="E52" s="138"/>
      <c r="F52" s="138"/>
      <c r="G52" s="322">
        <f>'IS 2023'!F89+G51</f>
        <v>61284</v>
      </c>
      <c r="H52" s="322">
        <f>'IS 2023'!G89+H51</f>
        <v>61816</v>
      </c>
      <c r="I52" s="322">
        <f>'IS 2023'!H89+I51</f>
        <v>64616</v>
      </c>
      <c r="J52" s="322">
        <f>'IS 2023'!I89+J51</f>
        <v>64924</v>
      </c>
      <c r="K52" s="322">
        <f>'IS 2023'!J89+K51</f>
        <v>69760</v>
      </c>
      <c r="L52" s="322">
        <f>'IS 2023'!K89+L51</f>
        <v>70272</v>
      </c>
      <c r="M52" s="322">
        <f>'IS 2023'!L89+M51</f>
        <v>69768</v>
      </c>
      <c r="N52" s="322">
        <f>'IS 2023'!M89+N51</f>
        <v>70032</v>
      </c>
      <c r="O52" s="322">
        <f>'IS 2023'!N89+O51</f>
        <v>70344</v>
      </c>
      <c r="P52" s="322">
        <f>'IS 2023'!O89+P51</f>
        <v>70336</v>
      </c>
      <c r="Q52" s="322">
        <f>'IS 2023'!P89+Q51</f>
        <v>70944</v>
      </c>
      <c r="R52" s="322">
        <f>'IS 2023'!Q89+R51</f>
        <v>70536</v>
      </c>
      <c r="S52" s="139">
        <f>'CF 2025'!G52</f>
        <v>-72204</v>
      </c>
      <c r="T52" s="139">
        <f>'CF 2025'!H52</f>
        <v>-72668</v>
      </c>
      <c r="U52" s="139">
        <f>'CF 2025'!I52</f>
        <v>67180</v>
      </c>
      <c r="V52" s="139"/>
    </row>
    <row r="53" spans="1:23" x14ac:dyDescent="0.3">
      <c r="B53" s="323" t="s">
        <v>158</v>
      </c>
      <c r="C53" s="138"/>
      <c r="D53" s="138"/>
      <c r="E53" s="138"/>
      <c r="F53" s="138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138"/>
      <c r="T53" s="138"/>
      <c r="U53" s="138"/>
      <c r="V53" s="318"/>
    </row>
    <row r="54" spans="1:23" x14ac:dyDescent="0.3">
      <c r="B54" s="325" t="s">
        <v>159</v>
      </c>
      <c r="C54" s="138"/>
      <c r="D54" s="138"/>
      <c r="E54" s="138"/>
      <c r="F54" s="138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139"/>
      <c r="T54" s="138"/>
      <c r="U54" s="138"/>
      <c r="V54" s="318"/>
    </row>
    <row r="55" spans="1:23" x14ac:dyDescent="0.3">
      <c r="B55" s="326" t="s">
        <v>121</v>
      </c>
      <c r="C55" s="138"/>
      <c r="D55" s="138"/>
      <c r="E55" s="138"/>
      <c r="F55" s="138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35"/>
      <c r="T55" s="138"/>
      <c r="U55" s="138"/>
      <c r="V55" s="318"/>
    </row>
    <row r="56" spans="1:23" x14ac:dyDescent="0.3">
      <c r="B56" s="325" t="s">
        <v>160</v>
      </c>
      <c r="C56" s="138"/>
      <c r="D56" s="138"/>
      <c r="E56" s="138"/>
      <c r="F56" s="138"/>
      <c r="G56" s="322">
        <f t="shared" ref="G56:J56" si="8">SUM(G54:G55)</f>
        <v>0</v>
      </c>
      <c r="H56" s="322">
        <f t="shared" si="8"/>
        <v>0</v>
      </c>
      <c r="I56" s="322">
        <f t="shared" si="8"/>
        <v>0</v>
      </c>
      <c r="J56" s="322">
        <f t="shared" si="8"/>
        <v>0</v>
      </c>
      <c r="K56" s="322">
        <f t="shared" ref="K56:R56" si="9">SUM(K54:K55)</f>
        <v>0</v>
      </c>
      <c r="L56" s="322">
        <f t="shared" si="9"/>
        <v>0</v>
      </c>
      <c r="M56" s="322">
        <f t="shared" si="9"/>
        <v>0</v>
      </c>
      <c r="N56" s="322">
        <f t="shared" si="9"/>
        <v>0</v>
      </c>
      <c r="O56" s="322">
        <f t="shared" si="9"/>
        <v>0</v>
      </c>
      <c r="P56" s="322">
        <f t="shared" si="9"/>
        <v>0</v>
      </c>
      <c r="Q56" s="322">
        <f t="shared" si="9"/>
        <v>0</v>
      </c>
      <c r="R56" s="322">
        <f t="shared" si="9"/>
        <v>0</v>
      </c>
      <c r="S56" s="139"/>
      <c r="T56" s="139">
        <f t="shared" ref="T56:U56" si="10">SUM(T54:T55)</f>
        <v>0</v>
      </c>
      <c r="U56" s="139">
        <f t="shared" si="10"/>
        <v>0</v>
      </c>
      <c r="V56" s="318"/>
    </row>
    <row r="57" spans="1:23" x14ac:dyDescent="0.3">
      <c r="B57" s="327" t="s">
        <v>161</v>
      </c>
      <c r="C57" s="138"/>
      <c r="D57" s="138"/>
      <c r="E57" s="138"/>
      <c r="F57" s="138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138"/>
      <c r="T57" s="138"/>
      <c r="U57" s="138"/>
      <c r="V57" s="318"/>
    </row>
    <row r="58" spans="1:23" x14ac:dyDescent="0.3">
      <c r="B58" s="317" t="s">
        <v>162</v>
      </c>
      <c r="C58" s="318"/>
      <c r="D58" s="318"/>
      <c r="E58" s="318"/>
      <c r="F58" s="318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18"/>
      <c r="T58" s="318"/>
      <c r="U58" s="318"/>
      <c r="V58" s="318"/>
    </row>
    <row r="59" spans="1:23" x14ac:dyDescent="0.3">
      <c r="B59" s="320" t="s">
        <v>121</v>
      </c>
      <c r="C59" s="318"/>
      <c r="D59" s="318"/>
      <c r="E59" s="318"/>
      <c r="F59" s="318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18"/>
      <c r="T59" s="318"/>
      <c r="U59" s="318"/>
      <c r="V59" s="318"/>
    </row>
    <row r="60" spans="1:23" x14ac:dyDescent="0.3">
      <c r="B60" s="320" t="s">
        <v>122</v>
      </c>
      <c r="C60" s="318"/>
      <c r="D60" s="318"/>
      <c r="E60" s="318"/>
      <c r="F60" s="318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18"/>
      <c r="T60" s="318"/>
      <c r="U60" s="318"/>
      <c r="V60" s="318"/>
    </row>
    <row r="61" spans="1:23" x14ac:dyDescent="0.3">
      <c r="B61" s="320" t="s">
        <v>123</v>
      </c>
      <c r="C61" s="318"/>
      <c r="D61" s="318"/>
      <c r="E61" s="318"/>
      <c r="F61" s="318"/>
      <c r="G61" s="321"/>
      <c r="H61" s="321"/>
      <c r="I61" s="321"/>
      <c r="J61" s="321"/>
      <c r="K61" s="321"/>
      <c r="L61" s="321"/>
      <c r="M61" s="321"/>
      <c r="N61" s="321"/>
      <c r="O61" s="321"/>
      <c r="P61" s="321"/>
      <c r="Q61" s="321"/>
      <c r="R61" s="321"/>
      <c r="S61" s="318"/>
      <c r="T61" s="318"/>
      <c r="U61" s="318"/>
      <c r="V61" s="318"/>
    </row>
    <row r="62" spans="1:23" x14ac:dyDescent="0.3">
      <c r="B62" s="317" t="s">
        <v>163</v>
      </c>
      <c r="C62" s="318"/>
      <c r="D62" s="318"/>
      <c r="E62" s="318"/>
      <c r="F62" s="318"/>
      <c r="G62" s="319">
        <v>-1200</v>
      </c>
      <c r="H62" s="319">
        <v>-1200</v>
      </c>
      <c r="I62" s="319">
        <v>-1200</v>
      </c>
      <c r="J62" s="319">
        <v>-1200</v>
      </c>
      <c r="K62" s="319">
        <v>-1200</v>
      </c>
      <c r="L62" s="319">
        <v>-1200</v>
      </c>
      <c r="M62" s="319">
        <v>-1200</v>
      </c>
      <c r="N62" s="319">
        <v>-1200</v>
      </c>
      <c r="O62" s="319">
        <v>-1200</v>
      </c>
      <c r="P62" s="319">
        <v>-1200</v>
      </c>
      <c r="Q62" s="319">
        <v>-1200</v>
      </c>
      <c r="R62" s="319">
        <v>-1200</v>
      </c>
      <c r="S62" s="319">
        <v>-1200</v>
      </c>
      <c r="T62" s="319">
        <v>-1200</v>
      </c>
      <c r="U62" s="319">
        <v>-1200</v>
      </c>
      <c r="V62" s="195">
        <f>SUM(G62:R62)</f>
        <v>-14400</v>
      </c>
      <c r="W62" s="1">
        <f>SUM(G58:R62)</f>
        <v>-14400</v>
      </c>
    </row>
    <row r="63" spans="1:23" x14ac:dyDescent="0.3">
      <c r="B63" s="320" t="s">
        <v>121</v>
      </c>
      <c r="C63" s="318"/>
      <c r="D63" s="318"/>
      <c r="E63" s="318"/>
      <c r="F63" s="318"/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195"/>
      <c r="T63" s="195"/>
      <c r="U63" s="195"/>
      <c r="V63" s="318"/>
    </row>
    <row r="64" spans="1:23" x14ac:dyDescent="0.3">
      <c r="B64" s="317" t="s">
        <v>164</v>
      </c>
      <c r="C64" s="318"/>
      <c r="D64" s="318"/>
      <c r="E64" s="318"/>
      <c r="F64" s="318"/>
      <c r="G64" s="321"/>
      <c r="H64" s="321"/>
      <c r="I64" s="321"/>
      <c r="J64" s="321"/>
      <c r="K64" s="321"/>
      <c r="L64" s="321"/>
      <c r="M64" s="321"/>
      <c r="N64" s="321"/>
      <c r="O64" s="321"/>
      <c r="P64" s="321"/>
      <c r="Q64" s="321"/>
      <c r="R64" s="321"/>
      <c r="S64" s="318"/>
      <c r="T64" s="318"/>
      <c r="U64" s="318"/>
      <c r="V64" s="318"/>
    </row>
    <row r="65" spans="1:22" x14ac:dyDescent="0.3">
      <c r="B65" s="320" t="s">
        <v>121</v>
      </c>
      <c r="C65" s="318"/>
      <c r="D65" s="318"/>
      <c r="E65" s="318"/>
      <c r="F65" s="318"/>
      <c r="G65" s="321"/>
      <c r="H65" s="321"/>
      <c r="I65" s="321"/>
      <c r="J65" s="321"/>
      <c r="K65" s="321"/>
      <c r="L65" s="321"/>
      <c r="M65" s="321"/>
      <c r="N65" s="321"/>
      <c r="O65" s="321"/>
      <c r="P65" s="321"/>
      <c r="Q65" s="321"/>
      <c r="R65" s="321"/>
      <c r="S65" s="318"/>
      <c r="T65" s="318"/>
      <c r="U65" s="318"/>
      <c r="V65" s="318"/>
    </row>
    <row r="66" spans="1:22" x14ac:dyDescent="0.3">
      <c r="B66" s="317" t="s">
        <v>165</v>
      </c>
      <c r="C66" s="318"/>
      <c r="D66" s="318"/>
      <c r="E66" s="318"/>
      <c r="F66" s="318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18"/>
      <c r="T66" s="318"/>
      <c r="U66" s="318"/>
      <c r="V66" s="318"/>
    </row>
    <row r="67" spans="1:22" x14ac:dyDescent="0.3">
      <c r="B67" s="320" t="s">
        <v>121</v>
      </c>
      <c r="C67" s="318"/>
      <c r="D67" s="318"/>
      <c r="E67" s="318"/>
      <c r="F67" s="318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18"/>
      <c r="T67" s="318"/>
      <c r="U67" s="318"/>
      <c r="V67" s="318"/>
    </row>
    <row r="68" spans="1:22" x14ac:dyDescent="0.3">
      <c r="B68" s="317" t="s">
        <v>166</v>
      </c>
      <c r="C68" s="318"/>
      <c r="D68" s="318"/>
      <c r="E68" s="318"/>
      <c r="F68" s="318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Q68" s="321"/>
      <c r="R68" s="321"/>
      <c r="S68" s="318"/>
      <c r="T68" s="318"/>
      <c r="U68" s="318"/>
      <c r="V68" s="318"/>
    </row>
    <row r="69" spans="1:22" x14ac:dyDescent="0.3">
      <c r="B69" s="320" t="s">
        <v>121</v>
      </c>
      <c r="C69" s="318"/>
      <c r="D69" s="318"/>
      <c r="E69" s="318"/>
      <c r="F69" s="318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18"/>
      <c r="T69" s="318"/>
      <c r="U69" s="318"/>
      <c r="V69" s="318"/>
    </row>
    <row r="70" spans="1:22" x14ac:dyDescent="0.3">
      <c r="B70" s="317" t="s">
        <v>45</v>
      </c>
      <c r="C70" s="318"/>
      <c r="D70" s="318"/>
      <c r="E70" s="318"/>
      <c r="F70" s="318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18"/>
      <c r="T70" s="318"/>
      <c r="U70" s="318"/>
      <c r="V70" s="318"/>
    </row>
    <row r="71" spans="1:22" x14ac:dyDescent="0.3">
      <c r="B71" s="317" t="s">
        <v>167</v>
      </c>
      <c r="C71" s="318"/>
      <c r="D71" s="318"/>
      <c r="E71" s="318"/>
      <c r="F71" s="318"/>
      <c r="G71" s="319">
        <f t="shared" ref="G71:J71" si="11">SUM(G58:G70)</f>
        <v>-1200</v>
      </c>
      <c r="H71" s="319">
        <f t="shared" si="11"/>
        <v>-1200</v>
      </c>
      <c r="I71" s="319">
        <f t="shared" si="11"/>
        <v>-1200</v>
      </c>
      <c r="J71" s="319">
        <f t="shared" si="11"/>
        <v>-1200</v>
      </c>
      <c r="K71" s="319">
        <f t="shared" ref="K71:R71" si="12">SUM(K58:K70)</f>
        <v>-1200</v>
      </c>
      <c r="L71" s="319">
        <f t="shared" si="12"/>
        <v>-1200</v>
      </c>
      <c r="M71" s="319">
        <f t="shared" si="12"/>
        <v>-1200</v>
      </c>
      <c r="N71" s="319">
        <f t="shared" si="12"/>
        <v>-1200</v>
      </c>
      <c r="O71" s="319">
        <f t="shared" si="12"/>
        <v>-1200</v>
      </c>
      <c r="P71" s="319">
        <f t="shared" si="12"/>
        <v>-1200</v>
      </c>
      <c r="Q71" s="319">
        <f t="shared" si="12"/>
        <v>-1200</v>
      </c>
      <c r="R71" s="319">
        <f t="shared" si="12"/>
        <v>-1200</v>
      </c>
      <c r="S71" s="195">
        <f t="shared" ref="S71:U71" si="13">SUM(S58:S70)</f>
        <v>-1200</v>
      </c>
      <c r="T71" s="195">
        <f t="shared" si="13"/>
        <v>-1200</v>
      </c>
      <c r="U71" s="195">
        <f t="shared" si="13"/>
        <v>-1200</v>
      </c>
      <c r="V71" s="318"/>
    </row>
    <row r="72" spans="1:22" x14ac:dyDescent="0.3">
      <c r="A72" s="187"/>
      <c r="B72" s="328" t="s">
        <v>168</v>
      </c>
      <c r="C72" s="329"/>
      <c r="D72" s="329"/>
      <c r="E72" s="329"/>
      <c r="F72" s="329"/>
      <c r="G72" s="330">
        <f t="shared" ref="G72:J72" si="14">G51+G71</f>
        <v>60794</v>
      </c>
      <c r="H72" s="330">
        <f t="shared" si="14"/>
        <v>61326</v>
      </c>
      <c r="I72" s="330">
        <f t="shared" si="14"/>
        <v>64126</v>
      </c>
      <c r="J72" s="330">
        <f t="shared" si="14"/>
        <v>64434</v>
      </c>
      <c r="K72" s="330">
        <f t="shared" ref="K72:R72" si="15">K51+K71</f>
        <v>69270</v>
      </c>
      <c r="L72" s="330">
        <f t="shared" si="15"/>
        <v>69782</v>
      </c>
      <c r="M72" s="330">
        <f t="shared" si="15"/>
        <v>69278</v>
      </c>
      <c r="N72" s="330">
        <f t="shared" si="15"/>
        <v>69542</v>
      </c>
      <c r="O72" s="330">
        <f t="shared" si="15"/>
        <v>69854</v>
      </c>
      <c r="P72" s="330">
        <f t="shared" si="15"/>
        <v>69846</v>
      </c>
      <c r="Q72" s="330">
        <f t="shared" si="15"/>
        <v>70454</v>
      </c>
      <c r="R72" s="330">
        <f t="shared" si="15"/>
        <v>70046</v>
      </c>
      <c r="S72" s="336">
        <f t="shared" ref="S72:U72" si="16">S51+S71</f>
        <v>70294</v>
      </c>
      <c r="T72" s="336">
        <f t="shared" si="16"/>
        <v>70758</v>
      </c>
      <c r="U72" s="336">
        <f t="shared" si="16"/>
        <v>66690</v>
      </c>
      <c r="V72" s="336">
        <f>SUM(G72:R72)</f>
        <v>808752</v>
      </c>
    </row>
    <row r="73" spans="1:22" x14ac:dyDescent="0.3">
      <c r="A73" s="135"/>
      <c r="B73" s="162" t="s">
        <v>169</v>
      </c>
      <c r="C73" s="135"/>
      <c r="D73" s="135"/>
      <c r="E73" s="135"/>
      <c r="F73" s="135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35"/>
      <c r="T73" s="135"/>
      <c r="U73" s="135"/>
      <c r="V73" s="135"/>
    </row>
    <row r="74" spans="1:22" x14ac:dyDescent="0.3">
      <c r="B74" s="331" t="s">
        <v>160</v>
      </c>
      <c r="C74" s="331"/>
      <c r="D74" s="331"/>
      <c r="E74" s="331"/>
      <c r="F74" s="331"/>
      <c r="G74" s="332">
        <f t="shared" ref="G74:J74" si="17">G56</f>
        <v>0</v>
      </c>
      <c r="H74" s="332">
        <f t="shared" si="17"/>
        <v>0</v>
      </c>
      <c r="I74" s="332">
        <f t="shared" si="17"/>
        <v>0</v>
      </c>
      <c r="J74" s="332">
        <f t="shared" si="17"/>
        <v>0</v>
      </c>
      <c r="K74" s="332">
        <f t="shared" ref="K74:R74" si="18">K56</f>
        <v>0</v>
      </c>
      <c r="L74" s="332">
        <f t="shared" si="18"/>
        <v>0</v>
      </c>
      <c r="M74" s="332">
        <f t="shared" si="18"/>
        <v>0</v>
      </c>
      <c r="N74" s="332">
        <f t="shared" si="18"/>
        <v>0</v>
      </c>
      <c r="O74" s="332">
        <f t="shared" si="18"/>
        <v>0</v>
      </c>
      <c r="P74" s="332">
        <f t="shared" si="18"/>
        <v>0</v>
      </c>
      <c r="Q74" s="332">
        <f t="shared" si="18"/>
        <v>0</v>
      </c>
      <c r="R74" s="332">
        <f t="shared" si="18"/>
        <v>0</v>
      </c>
      <c r="S74" s="337">
        <f t="shared" ref="S74:U74" si="19">S56</f>
        <v>0</v>
      </c>
      <c r="T74" s="337">
        <f t="shared" si="19"/>
        <v>0</v>
      </c>
      <c r="U74" s="337">
        <f t="shared" si="19"/>
        <v>0</v>
      </c>
    </row>
    <row r="75" spans="1:22" x14ac:dyDescent="0.3">
      <c r="B75" s="138" t="s">
        <v>167</v>
      </c>
      <c r="C75" s="138"/>
      <c r="D75" s="138"/>
      <c r="E75" s="138"/>
      <c r="F75" s="138"/>
      <c r="G75" s="322">
        <f t="shared" ref="G75:J75" si="20">G71</f>
        <v>-1200</v>
      </c>
      <c r="H75" s="322">
        <f t="shared" si="20"/>
        <v>-1200</v>
      </c>
      <c r="I75" s="322">
        <f t="shared" si="20"/>
        <v>-1200</v>
      </c>
      <c r="J75" s="322">
        <f t="shared" si="20"/>
        <v>-1200</v>
      </c>
      <c r="K75" s="322">
        <f t="shared" ref="K75:R75" si="21">K71</f>
        <v>-1200</v>
      </c>
      <c r="L75" s="322">
        <f t="shared" si="21"/>
        <v>-1200</v>
      </c>
      <c r="M75" s="322">
        <f t="shared" si="21"/>
        <v>-1200</v>
      </c>
      <c r="N75" s="322">
        <f t="shared" si="21"/>
        <v>-1200</v>
      </c>
      <c r="O75" s="322">
        <f t="shared" si="21"/>
        <v>-1200</v>
      </c>
      <c r="P75" s="322">
        <f t="shared" si="21"/>
        <v>-1200</v>
      </c>
      <c r="Q75" s="322">
        <f t="shared" si="21"/>
        <v>-1200</v>
      </c>
      <c r="R75" s="322">
        <f t="shared" si="21"/>
        <v>-1200</v>
      </c>
      <c r="S75" s="139">
        <f t="shared" ref="S75:U75" si="22">S71</f>
        <v>-1200</v>
      </c>
      <c r="T75" s="139">
        <f t="shared" si="22"/>
        <v>-1200</v>
      </c>
      <c r="U75" s="139">
        <f t="shared" si="22"/>
        <v>-1200</v>
      </c>
    </row>
    <row r="76" spans="1:22" x14ac:dyDescent="0.3">
      <c r="B76" s="138" t="s">
        <v>37</v>
      </c>
      <c r="C76" s="138"/>
      <c r="D76" s="138"/>
      <c r="E76" s="138"/>
      <c r="F76" s="138"/>
      <c r="G76" s="322">
        <f t="shared" ref="G76:U76" si="23">G11</f>
        <v>84955</v>
      </c>
      <c r="H76" s="322">
        <f t="shared" si="23"/>
        <v>85320</v>
      </c>
      <c r="I76" s="322">
        <f t="shared" si="23"/>
        <v>88520</v>
      </c>
      <c r="J76" s="322">
        <f t="shared" si="23"/>
        <v>88590</v>
      </c>
      <c r="K76" s="322">
        <f t="shared" si="23"/>
        <v>94335</v>
      </c>
      <c r="L76" s="322">
        <f t="shared" si="23"/>
        <v>94675</v>
      </c>
      <c r="M76" s="322">
        <f t="shared" si="23"/>
        <v>93745</v>
      </c>
      <c r="N76" s="322">
        <f t="shared" si="23"/>
        <v>93775</v>
      </c>
      <c r="O76" s="322">
        <f t="shared" si="23"/>
        <v>93865</v>
      </c>
      <c r="P76" s="322">
        <f t="shared" si="23"/>
        <v>93555</v>
      </c>
      <c r="Q76" s="322">
        <f t="shared" si="23"/>
        <v>94015</v>
      </c>
      <c r="R76" s="322">
        <f t="shared" si="23"/>
        <v>93205</v>
      </c>
      <c r="S76" s="139">
        <f t="shared" si="23"/>
        <v>93215</v>
      </c>
      <c r="T76" s="139">
        <f t="shared" si="23"/>
        <v>93495</v>
      </c>
      <c r="U76" s="139">
        <f t="shared" si="23"/>
        <v>88110</v>
      </c>
    </row>
    <row r="77" spans="1:22" x14ac:dyDescent="0.3">
      <c r="B77" s="138" t="s">
        <v>38</v>
      </c>
      <c r="C77" s="138"/>
      <c r="D77" s="138"/>
      <c r="E77" s="138"/>
      <c r="F77" s="138"/>
      <c r="G77" s="322">
        <f t="shared" ref="G77:J77" si="24">G46</f>
        <v>-450</v>
      </c>
      <c r="H77" s="322">
        <f t="shared" si="24"/>
        <v>-450</v>
      </c>
      <c r="I77" s="322">
        <f t="shared" si="24"/>
        <v>-450</v>
      </c>
      <c r="J77" s="322">
        <f t="shared" si="24"/>
        <v>-450</v>
      </c>
      <c r="K77" s="322">
        <f t="shared" ref="K77:R77" si="25">K46</f>
        <v>-450</v>
      </c>
      <c r="L77" s="322">
        <f t="shared" si="25"/>
        <v>-450</v>
      </c>
      <c r="M77" s="322">
        <f t="shared" si="25"/>
        <v>-450</v>
      </c>
      <c r="N77" s="322">
        <f t="shared" si="25"/>
        <v>-450</v>
      </c>
      <c r="O77" s="322">
        <f t="shared" si="25"/>
        <v>-450</v>
      </c>
      <c r="P77" s="322">
        <f t="shared" si="25"/>
        <v>-450</v>
      </c>
      <c r="Q77" s="322">
        <f t="shared" si="25"/>
        <v>-450</v>
      </c>
      <c r="R77" s="322">
        <f t="shared" si="25"/>
        <v>-450</v>
      </c>
      <c r="S77" s="139">
        <f t="shared" ref="S77:U77" si="26">S46</f>
        <v>-450</v>
      </c>
      <c r="T77" s="139">
        <f t="shared" si="26"/>
        <v>-450</v>
      </c>
      <c r="U77" s="139">
        <f t="shared" si="26"/>
        <v>-450</v>
      </c>
    </row>
    <row r="78" spans="1:22" x14ac:dyDescent="0.3">
      <c r="B78" s="138" t="s">
        <v>170</v>
      </c>
      <c r="C78" s="138"/>
      <c r="D78" s="138"/>
      <c r="E78" s="138"/>
      <c r="F78" s="138"/>
      <c r="G78" s="322">
        <f t="shared" ref="G78:J78" si="27">SUM(G74:G77)</f>
        <v>83305</v>
      </c>
      <c r="H78" s="322">
        <f t="shared" si="27"/>
        <v>83670</v>
      </c>
      <c r="I78" s="322">
        <f t="shared" si="27"/>
        <v>86870</v>
      </c>
      <c r="J78" s="322">
        <f t="shared" si="27"/>
        <v>86940</v>
      </c>
      <c r="K78" s="322">
        <f t="shared" ref="K78:R78" si="28">SUM(K74:K77)</f>
        <v>92685</v>
      </c>
      <c r="L78" s="322">
        <f t="shared" si="28"/>
        <v>93025</v>
      </c>
      <c r="M78" s="322">
        <f t="shared" si="28"/>
        <v>92095</v>
      </c>
      <c r="N78" s="322">
        <f t="shared" si="28"/>
        <v>92125</v>
      </c>
      <c r="O78" s="322">
        <f t="shared" si="28"/>
        <v>92215</v>
      </c>
      <c r="P78" s="322">
        <f t="shared" si="28"/>
        <v>91905</v>
      </c>
      <c r="Q78" s="322">
        <f t="shared" si="28"/>
        <v>92365</v>
      </c>
      <c r="R78" s="322">
        <f t="shared" si="28"/>
        <v>91555</v>
      </c>
      <c r="S78" s="139">
        <f t="shared" ref="S78:U78" si="29">SUM(S74:S77)</f>
        <v>91565</v>
      </c>
      <c r="T78" s="139">
        <f t="shared" si="29"/>
        <v>91845</v>
      </c>
      <c r="U78" s="139">
        <f t="shared" si="29"/>
        <v>86460</v>
      </c>
    </row>
    <row r="79" spans="1:22" x14ac:dyDescent="0.3">
      <c r="B79" s="138" t="s">
        <v>153</v>
      </c>
      <c r="C79" s="138"/>
      <c r="D79" s="138"/>
      <c r="E79" s="138"/>
      <c r="F79" s="138"/>
      <c r="G79" s="322">
        <f>G47</f>
        <v>-7120</v>
      </c>
      <c r="H79" s="322">
        <f t="shared" ref="H79:U79" si="30">H47</f>
        <v>-6880</v>
      </c>
      <c r="I79" s="322">
        <f t="shared" si="30"/>
        <v>-6640</v>
      </c>
      <c r="J79" s="322">
        <f t="shared" si="30"/>
        <v>-6400</v>
      </c>
      <c r="K79" s="322">
        <f t="shared" si="30"/>
        <v>-6160</v>
      </c>
      <c r="L79" s="322">
        <f t="shared" si="30"/>
        <v>-5920</v>
      </c>
      <c r="M79" s="322">
        <f t="shared" si="30"/>
        <v>-5680</v>
      </c>
      <c r="N79" s="322">
        <f t="shared" si="30"/>
        <v>-5440</v>
      </c>
      <c r="O79" s="322">
        <f t="shared" si="30"/>
        <v>-5200</v>
      </c>
      <c r="P79" s="322">
        <f t="shared" si="30"/>
        <v>-4960</v>
      </c>
      <c r="Q79" s="322">
        <f t="shared" si="30"/>
        <v>-4720</v>
      </c>
      <c r="R79" s="322">
        <f t="shared" si="30"/>
        <v>-4480</v>
      </c>
      <c r="S79" s="322">
        <f t="shared" si="30"/>
        <v>-4240</v>
      </c>
      <c r="T79" s="322">
        <f t="shared" si="30"/>
        <v>-4000</v>
      </c>
      <c r="U79" s="322">
        <f t="shared" si="30"/>
        <v>-3760</v>
      </c>
    </row>
    <row r="80" spans="1:22" x14ac:dyDescent="0.3">
      <c r="B80" s="138" t="s">
        <v>154</v>
      </c>
      <c r="C80" s="138"/>
      <c r="D80" s="138"/>
      <c r="E80" s="138"/>
      <c r="F80" s="138"/>
      <c r="G80" s="333">
        <f>G48</f>
        <v>-15391</v>
      </c>
      <c r="H80" s="333">
        <f t="shared" ref="H80:U80" si="31">H48</f>
        <v>-15464</v>
      </c>
      <c r="I80" s="333">
        <f t="shared" si="31"/>
        <v>-16104</v>
      </c>
      <c r="J80" s="333">
        <f t="shared" si="31"/>
        <v>-16106</v>
      </c>
      <c r="K80" s="333">
        <f t="shared" si="31"/>
        <v>-17255</v>
      </c>
      <c r="L80" s="333">
        <f t="shared" si="31"/>
        <v>-17323</v>
      </c>
      <c r="M80" s="333">
        <f t="shared" si="31"/>
        <v>-17137</v>
      </c>
      <c r="N80" s="333">
        <f t="shared" si="31"/>
        <v>-17143</v>
      </c>
      <c r="O80" s="333">
        <f t="shared" si="31"/>
        <v>-17161</v>
      </c>
      <c r="P80" s="333">
        <f t="shared" si="31"/>
        <v>-17099</v>
      </c>
      <c r="Q80" s="333">
        <f t="shared" si="31"/>
        <v>-17191</v>
      </c>
      <c r="R80" s="333">
        <f t="shared" si="31"/>
        <v>-17029</v>
      </c>
      <c r="S80" s="333">
        <f t="shared" si="31"/>
        <v>-17031</v>
      </c>
      <c r="T80" s="333">
        <f t="shared" si="31"/>
        <v>-17087</v>
      </c>
      <c r="U80" s="333">
        <f t="shared" si="31"/>
        <v>-16010</v>
      </c>
    </row>
    <row r="81" spans="1:22" x14ac:dyDescent="0.3">
      <c r="B81" s="138" t="s">
        <v>168</v>
      </c>
      <c r="C81" s="138"/>
      <c r="D81" s="138"/>
      <c r="E81" s="138"/>
      <c r="F81" s="138"/>
      <c r="G81" s="322">
        <f t="shared" ref="G81:J81" si="32">SUM(G78:G80)</f>
        <v>60794</v>
      </c>
      <c r="H81" s="322">
        <f t="shared" si="32"/>
        <v>61326</v>
      </c>
      <c r="I81" s="322">
        <f t="shared" si="32"/>
        <v>64126</v>
      </c>
      <c r="J81" s="322">
        <f t="shared" si="32"/>
        <v>64434</v>
      </c>
      <c r="K81" s="322">
        <f t="shared" ref="K81:R81" si="33">SUM(K78:K80)</f>
        <v>69270</v>
      </c>
      <c r="L81" s="322">
        <f t="shared" si="33"/>
        <v>69782</v>
      </c>
      <c r="M81" s="322">
        <f t="shared" si="33"/>
        <v>69278</v>
      </c>
      <c r="N81" s="322">
        <f t="shared" si="33"/>
        <v>69542</v>
      </c>
      <c r="O81" s="322">
        <f t="shared" si="33"/>
        <v>69854</v>
      </c>
      <c r="P81" s="322">
        <f t="shared" si="33"/>
        <v>69846</v>
      </c>
      <c r="Q81" s="322">
        <f t="shared" si="33"/>
        <v>70454</v>
      </c>
      <c r="R81" s="322">
        <f t="shared" si="33"/>
        <v>70046</v>
      </c>
      <c r="S81" s="139">
        <f t="shared" ref="S81:U81" si="34">SUM(S78:S80)</f>
        <v>70294</v>
      </c>
      <c r="T81" s="139">
        <f t="shared" si="34"/>
        <v>70758</v>
      </c>
      <c r="U81" s="139">
        <f t="shared" si="34"/>
        <v>66690</v>
      </c>
    </row>
    <row r="82" spans="1:22" x14ac:dyDescent="0.3">
      <c r="B82" s="9"/>
      <c r="C82" s="9"/>
      <c r="D82" s="9"/>
      <c r="E82" s="9"/>
      <c r="F82" s="9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9"/>
      <c r="T82" s="9"/>
      <c r="U82" s="9"/>
    </row>
    <row r="83" spans="1:22" x14ac:dyDescent="0.3">
      <c r="A83" s="135"/>
      <c r="B83" s="162" t="s">
        <v>171</v>
      </c>
      <c r="C83" s="135"/>
      <c r="D83" s="135"/>
      <c r="E83" s="135"/>
      <c r="F83" s="135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35"/>
      <c r="T83" s="135"/>
      <c r="U83" s="135"/>
      <c r="V83" s="135"/>
    </row>
    <row r="84" spans="1:22" x14ac:dyDescent="0.3">
      <c r="B84" s="318" t="s">
        <v>172</v>
      </c>
      <c r="C84" s="318"/>
      <c r="D84" s="318"/>
      <c r="E84" s="318"/>
      <c r="F84" s="318"/>
      <c r="G84" s="319">
        <f t="shared" ref="G84:J84" si="35">SUM(G51+G56)</f>
        <v>61994</v>
      </c>
      <c r="H84" s="319">
        <f t="shared" si="35"/>
        <v>62526</v>
      </c>
      <c r="I84" s="319">
        <f t="shared" si="35"/>
        <v>65326</v>
      </c>
      <c r="J84" s="319">
        <f t="shared" si="35"/>
        <v>65634</v>
      </c>
      <c r="K84" s="319">
        <f t="shared" ref="K84:R84" si="36">SUM(K51+K56)</f>
        <v>70470</v>
      </c>
      <c r="L84" s="319">
        <f t="shared" si="36"/>
        <v>70982</v>
      </c>
      <c r="M84" s="319">
        <f t="shared" si="36"/>
        <v>70478</v>
      </c>
      <c r="N84" s="319">
        <f t="shared" si="36"/>
        <v>70742</v>
      </c>
      <c r="O84" s="319">
        <f t="shared" si="36"/>
        <v>71054</v>
      </c>
      <c r="P84" s="319">
        <f t="shared" si="36"/>
        <v>71046</v>
      </c>
      <c r="Q84" s="319">
        <f t="shared" si="36"/>
        <v>71654</v>
      </c>
      <c r="R84" s="319">
        <f t="shared" si="36"/>
        <v>71246</v>
      </c>
      <c r="S84" s="195">
        <f t="shared" ref="S84:U84" si="37">SUM(S51+S56)</f>
        <v>71494</v>
      </c>
      <c r="T84" s="195">
        <f t="shared" si="37"/>
        <v>71958</v>
      </c>
      <c r="U84" s="195">
        <f t="shared" si="37"/>
        <v>67890</v>
      </c>
    </row>
    <row r="85" spans="1:22" x14ac:dyDescent="0.3">
      <c r="B85" s="318" t="s">
        <v>173</v>
      </c>
      <c r="C85" s="318"/>
      <c r="D85" s="318"/>
      <c r="E85" s="318"/>
      <c r="F85" s="318"/>
      <c r="G85" s="319">
        <f t="shared" ref="G85:J85" si="38">G81</f>
        <v>60794</v>
      </c>
      <c r="H85" s="319">
        <f t="shared" si="38"/>
        <v>61326</v>
      </c>
      <c r="I85" s="319">
        <f t="shared" si="38"/>
        <v>64126</v>
      </c>
      <c r="J85" s="319">
        <f t="shared" si="38"/>
        <v>64434</v>
      </c>
      <c r="K85" s="319">
        <f t="shared" ref="K85:R85" si="39">K81</f>
        <v>69270</v>
      </c>
      <c r="L85" s="319">
        <f t="shared" si="39"/>
        <v>69782</v>
      </c>
      <c r="M85" s="319">
        <f t="shared" si="39"/>
        <v>69278</v>
      </c>
      <c r="N85" s="319">
        <f t="shared" si="39"/>
        <v>69542</v>
      </c>
      <c r="O85" s="319">
        <f t="shared" si="39"/>
        <v>69854</v>
      </c>
      <c r="P85" s="319">
        <f t="shared" si="39"/>
        <v>69846</v>
      </c>
      <c r="Q85" s="319">
        <f t="shared" si="39"/>
        <v>70454</v>
      </c>
      <c r="R85" s="319">
        <f t="shared" si="39"/>
        <v>70046</v>
      </c>
      <c r="S85" s="195">
        <f t="shared" ref="S85:U85" si="40">S81</f>
        <v>70294</v>
      </c>
      <c r="T85" s="195">
        <f t="shared" si="40"/>
        <v>70758</v>
      </c>
      <c r="U85" s="195">
        <f t="shared" si="40"/>
        <v>66690</v>
      </c>
    </row>
    <row r="86" spans="1:22" x14ac:dyDescent="0.3">
      <c r="B86" s="318" t="s">
        <v>174</v>
      </c>
      <c r="C86" s="318"/>
      <c r="D86" s="318"/>
      <c r="E86" s="318"/>
      <c r="F86" s="318"/>
      <c r="G86" s="319">
        <f t="shared" ref="G86:J86" si="41">G81</f>
        <v>60794</v>
      </c>
      <c r="H86" s="319">
        <f t="shared" si="41"/>
        <v>61326</v>
      </c>
      <c r="I86" s="319">
        <f t="shared" si="41"/>
        <v>64126</v>
      </c>
      <c r="J86" s="319">
        <f t="shared" si="41"/>
        <v>64434</v>
      </c>
      <c r="K86" s="319">
        <f t="shared" ref="K86:R86" si="42">K81</f>
        <v>69270</v>
      </c>
      <c r="L86" s="319">
        <f t="shared" si="42"/>
        <v>69782</v>
      </c>
      <c r="M86" s="319">
        <f t="shared" si="42"/>
        <v>69278</v>
      </c>
      <c r="N86" s="319">
        <f t="shared" si="42"/>
        <v>69542</v>
      </c>
      <c r="O86" s="319">
        <f t="shared" si="42"/>
        <v>69854</v>
      </c>
      <c r="P86" s="319">
        <f t="shared" si="42"/>
        <v>69846</v>
      </c>
      <c r="Q86" s="319">
        <f t="shared" si="42"/>
        <v>70454</v>
      </c>
      <c r="R86" s="319">
        <f t="shared" si="42"/>
        <v>70046</v>
      </c>
      <c r="S86" s="195">
        <f t="shared" ref="S86:T86" si="43">S81</f>
        <v>70294</v>
      </c>
      <c r="T86" s="195">
        <f t="shared" si="43"/>
        <v>70758</v>
      </c>
      <c r="U86" s="195">
        <f>U81</f>
        <v>66690</v>
      </c>
    </row>
    <row r="87" spans="1:22" x14ac:dyDescent="0.3">
      <c r="B87" s="318" t="s">
        <v>166</v>
      </c>
      <c r="C87" s="318"/>
      <c r="D87" s="318"/>
      <c r="E87" s="318"/>
      <c r="F87" s="318"/>
      <c r="G87" s="321"/>
      <c r="H87" s="321"/>
      <c r="I87" s="321"/>
      <c r="J87" s="321"/>
      <c r="K87" s="321"/>
      <c r="L87" s="321"/>
      <c r="M87" s="321"/>
      <c r="N87" s="321"/>
      <c r="O87" s="321"/>
      <c r="P87" s="321"/>
      <c r="Q87" s="321"/>
      <c r="R87" s="321"/>
      <c r="S87" s="318"/>
      <c r="T87" s="318"/>
      <c r="U87" s="318"/>
    </row>
    <row r="88" spans="1:22" x14ac:dyDescent="0.3">
      <c r="B88" s="318" t="s">
        <v>168</v>
      </c>
      <c r="C88" s="318"/>
      <c r="D88" s="318"/>
      <c r="E88" s="318"/>
      <c r="F88" s="318"/>
      <c r="G88" s="319">
        <f t="shared" ref="G88:J88" si="44">G81</f>
        <v>60794</v>
      </c>
      <c r="H88" s="319">
        <f t="shared" si="44"/>
        <v>61326</v>
      </c>
      <c r="I88" s="319">
        <f t="shared" si="44"/>
        <v>64126</v>
      </c>
      <c r="J88" s="319">
        <f t="shared" si="44"/>
        <v>64434</v>
      </c>
      <c r="K88" s="319">
        <f t="shared" ref="K88:R88" si="45">K81</f>
        <v>69270</v>
      </c>
      <c r="L88" s="319">
        <f t="shared" si="45"/>
        <v>69782</v>
      </c>
      <c r="M88" s="319">
        <f t="shared" si="45"/>
        <v>69278</v>
      </c>
      <c r="N88" s="319">
        <f t="shared" si="45"/>
        <v>69542</v>
      </c>
      <c r="O88" s="319">
        <f t="shared" si="45"/>
        <v>69854</v>
      </c>
      <c r="P88" s="319">
        <f t="shared" si="45"/>
        <v>69846</v>
      </c>
      <c r="Q88" s="319">
        <f t="shared" si="45"/>
        <v>70454</v>
      </c>
      <c r="R88" s="319">
        <f t="shared" si="45"/>
        <v>70046</v>
      </c>
      <c r="S88" s="195">
        <f t="shared" ref="S88:U88" si="46">S81</f>
        <v>70294</v>
      </c>
      <c r="T88" s="195">
        <f t="shared" si="46"/>
        <v>70758</v>
      </c>
      <c r="U88" s="195">
        <f t="shared" si="46"/>
        <v>66690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76CFE-DF58-4E8A-A729-491A1CD01159}">
  <sheetPr codeName="Sheet29"/>
  <dimension ref="A1:Y1106"/>
  <sheetViews>
    <sheetView showGridLines="0" workbookViewId="0">
      <selection activeCell="R27" sqref="R27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33203125" style="117" customWidth="1"/>
    <col min="7" max="8" width="9.5546875" bestFit="1" customWidth="1"/>
    <col min="9" max="9" width="10.33203125" customWidth="1"/>
    <col min="10" max="10" width="9.6640625" customWidth="1"/>
    <col min="11" max="11" width="10" customWidth="1"/>
    <col min="12" max="12" width="10.109375" customWidth="1"/>
    <col min="13" max="13" width="9.88671875" customWidth="1"/>
    <col min="14" max="14" width="10" customWidth="1"/>
    <col min="15" max="16" width="9.77734375" customWidth="1"/>
    <col min="17" max="17" width="9.88671875" customWidth="1"/>
    <col min="18" max="18" width="9.88671875" bestFit="1" customWidth="1"/>
    <col min="19" max="19" width="10" customWidth="1"/>
    <col min="20" max="20" width="9.88671875" customWidth="1"/>
    <col min="21" max="21" width="11.1093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176</v>
      </c>
      <c r="F2"/>
    </row>
    <row r="3" spans="1:25" x14ac:dyDescent="0.3">
      <c r="B3" t="s">
        <v>147</v>
      </c>
      <c r="F3"/>
    </row>
    <row r="4" spans="1:25" x14ac:dyDescent="0.3">
      <c r="F4"/>
    </row>
    <row r="5" spans="1:25" x14ac:dyDescent="0.3">
      <c r="A5" s="135"/>
      <c r="B5" s="162" t="s">
        <v>177</v>
      </c>
      <c r="C5" s="135"/>
      <c r="D5" s="135"/>
      <c r="E5" s="135"/>
      <c r="F5" s="186">
        <v>2024</v>
      </c>
      <c r="G5" s="186">
        <v>2024</v>
      </c>
      <c r="H5" s="186">
        <v>2024</v>
      </c>
      <c r="I5" s="186">
        <v>2024</v>
      </c>
      <c r="J5" s="186">
        <v>2024</v>
      </c>
      <c r="K5" s="186">
        <v>2024</v>
      </c>
      <c r="L5" s="186">
        <v>2024</v>
      </c>
      <c r="M5" s="186">
        <v>2024</v>
      </c>
      <c r="N5" s="186">
        <v>2024</v>
      </c>
      <c r="O5" s="186">
        <v>2024</v>
      </c>
      <c r="P5" s="186">
        <v>2024</v>
      </c>
      <c r="Q5" s="186">
        <v>2024</v>
      </c>
      <c r="R5" s="186">
        <v>2025</v>
      </c>
      <c r="S5" s="186">
        <v>2025</v>
      </c>
      <c r="T5" s="186">
        <v>2025</v>
      </c>
      <c r="U5" s="135"/>
    </row>
    <row r="6" spans="1:25" ht="15" thickBot="1" x14ac:dyDescent="0.35">
      <c r="A6" s="147"/>
      <c r="B6" s="148" t="s">
        <v>63</v>
      </c>
      <c r="C6" s="136"/>
      <c r="D6" s="136"/>
      <c r="E6" s="136"/>
      <c r="F6" s="185" t="s">
        <v>25</v>
      </c>
      <c r="G6" s="185" t="s">
        <v>26</v>
      </c>
      <c r="H6" s="185" t="s">
        <v>27</v>
      </c>
      <c r="I6" s="185" t="s">
        <v>28</v>
      </c>
      <c r="J6" s="185" t="s">
        <v>29</v>
      </c>
      <c r="K6" s="185" t="s">
        <v>30</v>
      </c>
      <c r="L6" s="185" t="s">
        <v>31</v>
      </c>
      <c r="M6" s="185" t="s">
        <v>32</v>
      </c>
      <c r="N6" s="185" t="s">
        <v>33</v>
      </c>
      <c r="O6" s="185" t="s">
        <v>34</v>
      </c>
      <c r="P6" s="185" t="s">
        <v>35</v>
      </c>
      <c r="Q6" s="185" t="s">
        <v>36</v>
      </c>
      <c r="R6" s="185" t="s">
        <v>25</v>
      </c>
      <c r="S6" s="185" t="s">
        <v>26</v>
      </c>
      <c r="T6" s="185" t="s">
        <v>27</v>
      </c>
      <c r="U6" s="182" t="s">
        <v>70</v>
      </c>
    </row>
    <row r="7" spans="1:25" s="116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57" t="s">
        <v>284</v>
      </c>
      <c r="F8"/>
    </row>
    <row r="9" spans="1:25" x14ac:dyDescent="0.3">
      <c r="C9" s="158"/>
      <c r="F9"/>
    </row>
    <row r="10" spans="1:25" x14ac:dyDescent="0.3">
      <c r="C10" s="157" t="s">
        <v>48</v>
      </c>
      <c r="F10"/>
      <c r="G10" s="159"/>
      <c r="H10" s="159"/>
      <c r="I10" s="159"/>
      <c r="J10" s="159"/>
      <c r="K10" s="159"/>
      <c r="L10" s="158"/>
      <c r="M10" s="159"/>
      <c r="N10" s="159"/>
      <c r="O10" s="159"/>
      <c r="P10" s="159"/>
      <c r="Q10" s="159"/>
      <c r="R10" s="159"/>
      <c r="S10" s="159"/>
      <c r="T10" s="159"/>
      <c r="V10" s="1"/>
    </row>
    <row r="11" spans="1:25" x14ac:dyDescent="0.3">
      <c r="C11" s="158" t="s">
        <v>179</v>
      </c>
      <c r="F11" s="159">
        <f>'BS 2023'!Q14+'CF 2024'!G81</f>
        <v>722798</v>
      </c>
      <c r="G11" s="159">
        <f>F14+'CF 2024'!H81</f>
        <v>784124</v>
      </c>
      <c r="H11" s="159">
        <f>G14+'CF 2024'!I81</f>
        <v>848250</v>
      </c>
      <c r="I11" s="159">
        <f>H14+'CF 2024'!J81</f>
        <v>912684</v>
      </c>
      <c r="J11" s="159">
        <f>I14+'CF 2024'!K81</f>
        <v>981954</v>
      </c>
      <c r="K11" s="159">
        <f>J14+'CF 2024'!L81</f>
        <v>1051736</v>
      </c>
      <c r="L11" s="159">
        <f>K14+'CF 2024'!M81</f>
        <v>1121014</v>
      </c>
      <c r="M11" s="159">
        <f>L14+'CF 2024'!N81</f>
        <v>1190556</v>
      </c>
      <c r="N11" s="159">
        <f>M14+'CF 2024'!O81</f>
        <v>1260410</v>
      </c>
      <c r="O11" s="159">
        <f>N14+'CF 2024'!P81</f>
        <v>1330256</v>
      </c>
      <c r="P11" s="159">
        <f>O14+'CF 2024'!Q81</f>
        <v>1400710</v>
      </c>
      <c r="Q11" s="159">
        <f>P14+'CF 2024'!R81</f>
        <v>1470756</v>
      </c>
      <c r="R11" s="159">
        <f>'BS 2025'!F11</f>
        <v>1541050</v>
      </c>
      <c r="S11" s="159">
        <f>'BS 2025'!G11</f>
        <v>1611808</v>
      </c>
      <c r="T11" s="159">
        <f>'BS 2025'!H11</f>
        <v>1678498</v>
      </c>
      <c r="V11" s="1"/>
    </row>
    <row r="12" spans="1:25" x14ac:dyDescent="0.3">
      <c r="C12" s="158" t="s">
        <v>180</v>
      </c>
      <c r="F12" s="159"/>
      <c r="G12" s="158"/>
      <c r="H12" s="158"/>
      <c r="I12" s="158" t="s">
        <v>197</v>
      </c>
      <c r="J12" s="158"/>
      <c r="K12" s="158" t="s">
        <v>197</v>
      </c>
      <c r="L12" s="158"/>
      <c r="M12" s="158"/>
      <c r="N12" s="158"/>
      <c r="O12" s="158"/>
      <c r="P12" s="158"/>
      <c r="Q12" s="158"/>
      <c r="R12" s="158"/>
      <c r="S12" s="158" t="s">
        <v>197</v>
      </c>
      <c r="T12" s="158" t="s">
        <v>197</v>
      </c>
      <c r="V12" s="1"/>
    </row>
    <row r="13" spans="1:25" x14ac:dyDescent="0.3">
      <c r="C13" s="158" t="s">
        <v>181</v>
      </c>
      <c r="F13"/>
      <c r="I13" s="159"/>
      <c r="K13" s="159"/>
      <c r="S13" s="159"/>
      <c r="T13" s="159"/>
      <c r="V13" s="1"/>
    </row>
    <row r="14" spans="1:25" x14ac:dyDescent="0.3">
      <c r="C14" s="158" t="s">
        <v>182</v>
      </c>
      <c r="F14" s="159">
        <f>SUM(F11:F13)</f>
        <v>722798</v>
      </c>
      <c r="G14" s="159">
        <f t="shared" ref="G14:Q14" si="0">SUM(G11:G13)</f>
        <v>784124</v>
      </c>
      <c r="H14" s="159">
        <f t="shared" si="0"/>
        <v>848250</v>
      </c>
      <c r="I14" s="159">
        <f t="shared" si="0"/>
        <v>912684</v>
      </c>
      <c r="J14" s="159">
        <f t="shared" si="0"/>
        <v>981954</v>
      </c>
      <c r="K14" s="159">
        <f t="shared" si="0"/>
        <v>1051736</v>
      </c>
      <c r="L14" s="159">
        <f t="shared" si="0"/>
        <v>1121014</v>
      </c>
      <c r="M14" s="159">
        <f t="shared" si="0"/>
        <v>1190556</v>
      </c>
      <c r="N14" s="159">
        <f t="shared" si="0"/>
        <v>1260410</v>
      </c>
      <c r="O14" s="159">
        <f t="shared" si="0"/>
        <v>1330256</v>
      </c>
      <c r="P14" s="159">
        <f t="shared" si="0"/>
        <v>1400710</v>
      </c>
      <c r="Q14" s="159">
        <f t="shared" si="0"/>
        <v>1470756</v>
      </c>
      <c r="R14" s="159">
        <f t="shared" ref="R14" si="1">SUM(R11:R13)</f>
        <v>1541050</v>
      </c>
      <c r="S14" s="159">
        <f t="shared" ref="S14" si="2">SUM(S11:S13)</f>
        <v>1611808</v>
      </c>
      <c r="T14" s="159">
        <f t="shared" ref="T14" si="3">SUM(T11:T13)</f>
        <v>1678498</v>
      </c>
      <c r="U14" s="339">
        <f>SUM(F14:Q14)</f>
        <v>13075248</v>
      </c>
      <c r="V14" s="1"/>
    </row>
    <row r="15" spans="1:25" x14ac:dyDescent="0.3">
      <c r="C15" s="157" t="s">
        <v>49</v>
      </c>
      <c r="F15"/>
      <c r="G15" s="158"/>
      <c r="H15" s="158"/>
      <c r="I15" s="158"/>
      <c r="J15" s="161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V15" s="1"/>
    </row>
    <row r="16" spans="1:25" x14ac:dyDescent="0.3">
      <c r="C16" s="160" t="s">
        <v>183</v>
      </c>
      <c r="F16" s="159">
        <f>'BS 2023'!Q16-'IS 2024'!F90</f>
        <v>59230</v>
      </c>
      <c r="G16" s="159">
        <f>F16-'IS 2024'!G90</f>
        <v>59940</v>
      </c>
      <c r="H16" s="159">
        <f>G16-'IS 2024'!H90</f>
        <v>60650</v>
      </c>
      <c r="I16" s="159">
        <f>H16-'IS 2024'!I90</f>
        <v>61360</v>
      </c>
      <c r="J16" s="159">
        <f>I16-'IS 2024'!J90</f>
        <v>62070</v>
      </c>
      <c r="K16" s="159">
        <f>J16-'IS 2024'!K90</f>
        <v>62780</v>
      </c>
      <c r="L16" s="159">
        <f>K16-'IS 2024'!L90</f>
        <v>63490</v>
      </c>
      <c r="M16" s="159">
        <f>L16-'IS 2024'!M90</f>
        <v>64200</v>
      </c>
      <c r="N16" s="159">
        <f>M16-'IS 2024'!N90</f>
        <v>64910</v>
      </c>
      <c r="O16" s="159">
        <f>N16-'IS 2024'!O90</f>
        <v>65620</v>
      </c>
      <c r="P16" s="159">
        <f>O16-'IS 2024'!P90</f>
        <v>66330</v>
      </c>
      <c r="Q16" s="159">
        <f>P16-'IS 2024'!Q90</f>
        <v>67040</v>
      </c>
      <c r="R16" s="159">
        <f>Q16-'IS 2025'!F89</f>
        <v>67750</v>
      </c>
      <c r="S16" s="166">
        <f>R16-'IS 2024'!G90</f>
        <v>68460</v>
      </c>
      <c r="T16" s="166">
        <f>S16-'IS 2024'!H90</f>
        <v>69170</v>
      </c>
      <c r="V16" s="1"/>
    </row>
    <row r="17" spans="1:22" x14ac:dyDescent="0.3">
      <c r="C17" s="160" t="s">
        <v>184</v>
      </c>
      <c r="F17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V17" s="1"/>
    </row>
    <row r="18" spans="1:22" x14ac:dyDescent="0.3">
      <c r="C18" s="160" t="s">
        <v>185</v>
      </c>
      <c r="F18" s="166">
        <f>SUM(F16:F17)</f>
        <v>59230</v>
      </c>
      <c r="G18" s="166">
        <f t="shared" ref="G18:T19" si="4">SUM(G16:G17)</f>
        <v>59940</v>
      </c>
      <c r="H18" s="166">
        <f t="shared" si="4"/>
        <v>60650</v>
      </c>
      <c r="I18" s="166">
        <f t="shared" si="4"/>
        <v>61360</v>
      </c>
      <c r="J18" s="166">
        <f t="shared" si="4"/>
        <v>62070</v>
      </c>
      <c r="K18" s="166">
        <f t="shared" si="4"/>
        <v>62780</v>
      </c>
      <c r="L18" s="166">
        <f t="shared" si="4"/>
        <v>63490</v>
      </c>
      <c r="M18" s="166">
        <f t="shared" si="4"/>
        <v>64200</v>
      </c>
      <c r="N18" s="166">
        <f t="shared" si="4"/>
        <v>64910</v>
      </c>
      <c r="O18" s="166">
        <f t="shared" si="4"/>
        <v>65620</v>
      </c>
      <c r="P18" s="166">
        <f t="shared" si="4"/>
        <v>66330</v>
      </c>
      <c r="Q18" s="166">
        <f t="shared" si="4"/>
        <v>67040</v>
      </c>
      <c r="R18" s="166">
        <f t="shared" si="4"/>
        <v>67750</v>
      </c>
      <c r="S18" s="166">
        <f t="shared" si="4"/>
        <v>68460</v>
      </c>
      <c r="T18" s="166">
        <f t="shared" si="4"/>
        <v>69170</v>
      </c>
      <c r="V18" s="1"/>
    </row>
    <row r="19" spans="1:22" x14ac:dyDescent="0.3">
      <c r="A19" s="130"/>
      <c r="B19" s="135"/>
      <c r="C19" s="169" t="s">
        <v>186</v>
      </c>
      <c r="D19" s="135"/>
      <c r="E19" s="135"/>
      <c r="F19" s="170">
        <f>SUM(F17:F18)</f>
        <v>59230</v>
      </c>
      <c r="G19" s="170">
        <f t="shared" si="4"/>
        <v>59940</v>
      </c>
      <c r="H19" s="170">
        <f t="shared" si="4"/>
        <v>60650</v>
      </c>
      <c r="I19" s="170">
        <f t="shared" si="4"/>
        <v>61360</v>
      </c>
      <c r="J19" s="170">
        <f t="shared" si="4"/>
        <v>62070</v>
      </c>
      <c r="K19" s="170">
        <f t="shared" si="4"/>
        <v>62780</v>
      </c>
      <c r="L19" s="170">
        <f t="shared" si="4"/>
        <v>63490</v>
      </c>
      <c r="M19" s="170">
        <f t="shared" si="4"/>
        <v>64200</v>
      </c>
      <c r="N19" s="170">
        <f t="shared" si="4"/>
        <v>64910</v>
      </c>
      <c r="O19" s="170">
        <f t="shared" si="4"/>
        <v>65620</v>
      </c>
      <c r="P19" s="170">
        <f t="shared" si="4"/>
        <v>66330</v>
      </c>
      <c r="Q19" s="170">
        <f t="shared" si="4"/>
        <v>67040</v>
      </c>
      <c r="R19" s="170">
        <f t="shared" si="4"/>
        <v>67750</v>
      </c>
      <c r="S19" s="170">
        <f t="shared" si="4"/>
        <v>68460</v>
      </c>
      <c r="T19" s="170">
        <f t="shared" si="4"/>
        <v>69170</v>
      </c>
      <c r="U19" s="143">
        <f>SUM(F19:Q19)</f>
        <v>757620</v>
      </c>
      <c r="V19" s="1"/>
    </row>
    <row r="20" spans="1:22" x14ac:dyDescent="0.3">
      <c r="A20" s="147"/>
      <c r="B20" s="136"/>
      <c r="C20" s="171" t="s">
        <v>50</v>
      </c>
      <c r="D20" s="136"/>
      <c r="E20" s="136"/>
      <c r="F20" s="172">
        <f>F14+F19</f>
        <v>782028</v>
      </c>
      <c r="G20" s="172">
        <f>G14+G19</f>
        <v>844064</v>
      </c>
      <c r="H20" s="172">
        <f t="shared" ref="H20:T20" si="5">H14+H19</f>
        <v>908900</v>
      </c>
      <c r="I20" s="172">
        <f t="shared" si="5"/>
        <v>974044</v>
      </c>
      <c r="J20" s="172">
        <f t="shared" si="5"/>
        <v>1044024</v>
      </c>
      <c r="K20" s="172">
        <f t="shared" si="5"/>
        <v>1114516</v>
      </c>
      <c r="L20" s="172">
        <f t="shared" si="5"/>
        <v>1184504</v>
      </c>
      <c r="M20" s="172">
        <f t="shared" si="5"/>
        <v>1254756</v>
      </c>
      <c r="N20" s="172">
        <f t="shared" si="5"/>
        <v>1325320</v>
      </c>
      <c r="O20" s="172">
        <f t="shared" si="5"/>
        <v>1395876</v>
      </c>
      <c r="P20" s="172">
        <f t="shared" si="5"/>
        <v>1467040</v>
      </c>
      <c r="Q20" s="172">
        <f t="shared" si="5"/>
        <v>1537796</v>
      </c>
      <c r="R20" s="172">
        <f t="shared" si="5"/>
        <v>1608800</v>
      </c>
      <c r="S20" s="172">
        <f t="shared" si="5"/>
        <v>1680268</v>
      </c>
      <c r="T20" s="172">
        <f t="shared" si="5"/>
        <v>1747668</v>
      </c>
      <c r="U20" s="137">
        <f>SUM(F20:Q20)</f>
        <v>13832868</v>
      </c>
      <c r="V20" s="1"/>
    </row>
    <row r="21" spans="1:22" x14ac:dyDescent="0.3">
      <c r="C21" s="168" t="s">
        <v>51</v>
      </c>
      <c r="F21"/>
      <c r="I21" s="161"/>
      <c r="K21" s="161"/>
      <c r="S21" s="161"/>
      <c r="T21" s="161"/>
      <c r="V21" s="1"/>
    </row>
    <row r="22" spans="1:22" x14ac:dyDescent="0.3">
      <c r="C22" s="160" t="s">
        <v>187</v>
      </c>
      <c r="F22" s="161"/>
      <c r="G22" s="161"/>
      <c r="Q22" s="161"/>
      <c r="V22" s="1"/>
    </row>
    <row r="23" spans="1:22" x14ac:dyDescent="0.3">
      <c r="C23" s="160" t="s">
        <v>188</v>
      </c>
      <c r="F23"/>
      <c r="H23" s="161"/>
      <c r="J23" s="161"/>
      <c r="V23" s="1"/>
    </row>
    <row r="24" spans="1:22" x14ac:dyDescent="0.3">
      <c r="C24" s="158" t="s">
        <v>189</v>
      </c>
      <c r="F24" s="166">
        <f>'CF 2024'!G80</f>
        <v>-15391</v>
      </c>
      <c r="G24" s="166">
        <f>'CF 2024'!H80</f>
        <v>-15464</v>
      </c>
      <c r="H24" s="166">
        <f>'CF 2024'!I80</f>
        <v>-16104</v>
      </c>
      <c r="I24" s="166">
        <f>'CF 2024'!J80</f>
        <v>-16106</v>
      </c>
      <c r="J24" s="166">
        <f>'CF 2024'!K80</f>
        <v>-17255</v>
      </c>
      <c r="K24" s="166">
        <f>'CF 2024'!L80</f>
        <v>-17323</v>
      </c>
      <c r="L24" s="166">
        <f>'CF 2024'!M80</f>
        <v>-17137</v>
      </c>
      <c r="M24" s="166">
        <f>'CF 2024'!N80</f>
        <v>-17143</v>
      </c>
      <c r="N24" s="166">
        <f>'CF 2024'!O80</f>
        <v>-17161</v>
      </c>
      <c r="O24" s="166">
        <f>'CF 2024'!P80</f>
        <v>-17099</v>
      </c>
      <c r="P24" s="166">
        <f>'CF 2024'!Q80</f>
        <v>-17191</v>
      </c>
      <c r="Q24" s="166">
        <f>'CF 2024'!R80</f>
        <v>-17029</v>
      </c>
      <c r="R24" s="166">
        <f>'CF 2024'!S80</f>
        <v>-17031</v>
      </c>
      <c r="S24" s="166">
        <f>'CF 2024'!T80</f>
        <v>-17087</v>
      </c>
      <c r="T24" s="166">
        <f>'CF 2024'!U80</f>
        <v>-16010</v>
      </c>
      <c r="V24" s="1"/>
    </row>
    <row r="25" spans="1:22" x14ac:dyDescent="0.3">
      <c r="A25" s="135"/>
      <c r="B25" s="135"/>
      <c r="C25" s="162" t="s">
        <v>190</v>
      </c>
      <c r="D25" s="135"/>
      <c r="E25" s="135"/>
      <c r="F25" s="143">
        <f>SUM(F22:F24)</f>
        <v>-15391</v>
      </c>
      <c r="G25" s="143">
        <f t="shared" ref="G25:T25" si="6">SUM(G22:G24)</f>
        <v>-15464</v>
      </c>
      <c r="H25" s="143">
        <f t="shared" si="6"/>
        <v>-16104</v>
      </c>
      <c r="I25" s="143">
        <f t="shared" si="6"/>
        <v>-16106</v>
      </c>
      <c r="J25" s="143">
        <f t="shared" si="6"/>
        <v>-17255</v>
      </c>
      <c r="K25" s="143">
        <f t="shared" si="6"/>
        <v>-17323</v>
      </c>
      <c r="L25" s="143">
        <f t="shared" si="6"/>
        <v>-17137</v>
      </c>
      <c r="M25" s="143">
        <f t="shared" si="6"/>
        <v>-17143</v>
      </c>
      <c r="N25" s="143">
        <f t="shared" si="6"/>
        <v>-17161</v>
      </c>
      <c r="O25" s="143">
        <f t="shared" si="6"/>
        <v>-17099</v>
      </c>
      <c r="P25" s="143">
        <f t="shared" si="6"/>
        <v>-17191</v>
      </c>
      <c r="Q25" s="143">
        <f t="shared" si="6"/>
        <v>-17029</v>
      </c>
      <c r="R25" s="143">
        <f t="shared" si="6"/>
        <v>-17031</v>
      </c>
      <c r="S25" s="143">
        <f t="shared" si="6"/>
        <v>-17087</v>
      </c>
      <c r="T25" s="143">
        <f t="shared" si="6"/>
        <v>-16010</v>
      </c>
      <c r="U25" s="143">
        <f>SUM(F25:Q25)</f>
        <v>-200403</v>
      </c>
      <c r="V25" s="1"/>
    </row>
    <row r="26" spans="1:22" x14ac:dyDescent="0.3">
      <c r="A26" s="136"/>
      <c r="B26" s="136"/>
      <c r="C26" s="173" t="s">
        <v>52</v>
      </c>
      <c r="D26" s="136"/>
      <c r="E26" s="136"/>
      <c r="F26" s="137"/>
      <c r="G26" s="136"/>
      <c r="H26" s="136"/>
      <c r="I26" s="137"/>
      <c r="J26" s="136"/>
      <c r="K26" s="137"/>
      <c r="L26" s="174"/>
      <c r="M26" s="174"/>
      <c r="N26" s="174"/>
      <c r="O26" s="174"/>
      <c r="P26" s="174"/>
      <c r="Q26" s="136"/>
      <c r="R26" s="174"/>
      <c r="S26" s="137"/>
      <c r="T26" s="137"/>
      <c r="U26" s="136"/>
      <c r="V26" s="1"/>
    </row>
    <row r="27" spans="1:22" x14ac:dyDescent="0.3">
      <c r="C27" s="157" t="s">
        <v>191</v>
      </c>
      <c r="F27" s="166">
        <f>'BS 2023'!Q27-'CF 2024'!G62</f>
        <v>-35600</v>
      </c>
      <c r="G27" s="166">
        <f>F27-'CF 2024'!H62</f>
        <v>-34400</v>
      </c>
      <c r="H27" s="166">
        <f>G27-'CF 2024'!I62</f>
        <v>-33200</v>
      </c>
      <c r="I27" s="166">
        <f>H27-'CF 2024'!J62</f>
        <v>-32000</v>
      </c>
      <c r="J27" s="166">
        <f>I27-'CF 2024'!K62</f>
        <v>-30800</v>
      </c>
      <c r="K27" s="166">
        <f>J27-'CF 2024'!L62</f>
        <v>-29600</v>
      </c>
      <c r="L27" s="166">
        <f>K27-'CF 2024'!M62</f>
        <v>-28400</v>
      </c>
      <c r="M27" s="166">
        <f>L27-'CF 2024'!N62</f>
        <v>-27200</v>
      </c>
      <c r="N27" s="166">
        <f>M27-'CF 2024'!O62</f>
        <v>-26000</v>
      </c>
      <c r="O27" s="166">
        <f>N27-'CF 2024'!P62</f>
        <v>-24800</v>
      </c>
      <c r="P27" s="166">
        <f>O27-'CF 2024'!Q62</f>
        <v>-23600</v>
      </c>
      <c r="Q27" s="166">
        <f>P27-'CF 2024'!R62</f>
        <v>-22400</v>
      </c>
      <c r="R27" s="166">
        <f>Q27-'CF 2024'!S62</f>
        <v>-21200</v>
      </c>
      <c r="S27" s="166">
        <f>R27-'CF 2024'!T62</f>
        <v>-20000</v>
      </c>
      <c r="T27" s="166">
        <f>S27-'CF 2024'!U62</f>
        <v>-18800</v>
      </c>
      <c r="U27" s="195">
        <f>SUM(F27:Q27)</f>
        <v>-348000</v>
      </c>
      <c r="V27" s="1"/>
    </row>
    <row r="28" spans="1:22" ht="12.6" customHeight="1" x14ac:dyDescent="0.3">
      <c r="C28" s="158"/>
      <c r="F28"/>
      <c r="J28" s="159" t="s">
        <v>197</v>
      </c>
      <c r="U28" s="318"/>
      <c r="V28" s="1"/>
    </row>
    <row r="29" spans="1:22" x14ac:dyDescent="0.3">
      <c r="C29" s="157" t="s">
        <v>192</v>
      </c>
      <c r="F29" s="159"/>
      <c r="G29" s="159"/>
      <c r="H29" s="159"/>
      <c r="Q29" s="159"/>
      <c r="U29" s="318"/>
      <c r="V29" s="1"/>
    </row>
    <row r="30" spans="1:22" x14ac:dyDescent="0.3">
      <c r="C30" s="160" t="s">
        <v>200</v>
      </c>
      <c r="F30" s="159"/>
      <c r="G30" s="159"/>
      <c r="H30" s="159"/>
      <c r="Q30" s="159"/>
      <c r="U30" s="318"/>
      <c r="V30" s="1"/>
    </row>
    <row r="31" spans="1:22" x14ac:dyDescent="0.3">
      <c r="C31" s="157" t="s">
        <v>193</v>
      </c>
      <c r="F31" s="166">
        <f>SUM(F27:F29)</f>
        <v>-35600</v>
      </c>
      <c r="G31" s="166">
        <f t="shared" ref="G31:T31" si="7">SUM(G27:G29)</f>
        <v>-34400</v>
      </c>
      <c r="H31" s="166">
        <f t="shared" si="7"/>
        <v>-33200</v>
      </c>
      <c r="I31" s="166">
        <f t="shared" si="7"/>
        <v>-32000</v>
      </c>
      <c r="J31" s="166">
        <f t="shared" si="7"/>
        <v>-30800</v>
      </c>
      <c r="K31" s="166">
        <f t="shared" si="7"/>
        <v>-29600</v>
      </c>
      <c r="L31" s="166">
        <f t="shared" si="7"/>
        <v>-28400</v>
      </c>
      <c r="M31" s="166">
        <f t="shared" si="7"/>
        <v>-27200</v>
      </c>
      <c r="N31" s="166">
        <f t="shared" si="7"/>
        <v>-26000</v>
      </c>
      <c r="O31" s="166">
        <f t="shared" si="7"/>
        <v>-24800</v>
      </c>
      <c r="P31" s="166">
        <f t="shared" si="7"/>
        <v>-23600</v>
      </c>
      <c r="Q31" s="166">
        <f t="shared" si="7"/>
        <v>-22400</v>
      </c>
      <c r="R31" s="166">
        <f t="shared" si="7"/>
        <v>-21200</v>
      </c>
      <c r="S31" s="166">
        <f t="shared" si="7"/>
        <v>-20000</v>
      </c>
      <c r="T31" s="166">
        <f t="shared" si="7"/>
        <v>-18800</v>
      </c>
      <c r="U31" s="318"/>
      <c r="V31" s="1"/>
    </row>
    <row r="32" spans="1:22" x14ac:dyDescent="0.3">
      <c r="C32" s="157" t="s">
        <v>53</v>
      </c>
      <c r="F32" s="166">
        <f>F31+F24</f>
        <v>-50991</v>
      </c>
      <c r="G32" s="166">
        <f t="shared" ref="G32:T32" si="8">G31+G24</f>
        <v>-49864</v>
      </c>
      <c r="H32" s="166">
        <f t="shared" si="8"/>
        <v>-49304</v>
      </c>
      <c r="I32" s="166">
        <f t="shared" si="8"/>
        <v>-48106</v>
      </c>
      <c r="J32" s="166">
        <f t="shared" si="8"/>
        <v>-48055</v>
      </c>
      <c r="K32" s="166">
        <f t="shared" si="8"/>
        <v>-46923</v>
      </c>
      <c r="L32" s="166">
        <f t="shared" si="8"/>
        <v>-45537</v>
      </c>
      <c r="M32" s="166">
        <f t="shared" si="8"/>
        <v>-44343</v>
      </c>
      <c r="N32" s="166">
        <f t="shared" si="8"/>
        <v>-43161</v>
      </c>
      <c r="O32" s="166">
        <f t="shared" si="8"/>
        <v>-41899</v>
      </c>
      <c r="P32" s="166">
        <f t="shared" si="8"/>
        <v>-40791</v>
      </c>
      <c r="Q32" s="166">
        <f t="shared" si="8"/>
        <v>-39429</v>
      </c>
      <c r="R32" s="166">
        <f t="shared" si="8"/>
        <v>-38231</v>
      </c>
      <c r="S32" s="166">
        <f t="shared" si="8"/>
        <v>-37087</v>
      </c>
      <c r="T32" s="166">
        <f t="shared" si="8"/>
        <v>-34810</v>
      </c>
      <c r="U32" s="318"/>
      <c r="V32" s="1"/>
    </row>
    <row r="33" spans="3:22" x14ac:dyDescent="0.3">
      <c r="C33" s="157" t="s">
        <v>54</v>
      </c>
      <c r="F33" s="194">
        <f>F20+F32</f>
        <v>731037</v>
      </c>
      <c r="G33" s="194">
        <f t="shared" ref="G33:Q33" si="9">G20+G32</f>
        <v>794200</v>
      </c>
      <c r="H33" s="194">
        <f t="shared" si="9"/>
        <v>859596</v>
      </c>
      <c r="I33" s="194">
        <f t="shared" si="9"/>
        <v>925938</v>
      </c>
      <c r="J33" s="194">
        <f t="shared" si="9"/>
        <v>995969</v>
      </c>
      <c r="K33" s="194">
        <f t="shared" si="9"/>
        <v>1067593</v>
      </c>
      <c r="L33" s="194">
        <f t="shared" si="9"/>
        <v>1138967</v>
      </c>
      <c r="M33" s="194">
        <f t="shared" si="9"/>
        <v>1210413</v>
      </c>
      <c r="N33" s="194">
        <f t="shared" si="9"/>
        <v>1282159</v>
      </c>
      <c r="O33" s="194">
        <f t="shared" si="9"/>
        <v>1353977</v>
      </c>
      <c r="P33" s="194">
        <f t="shared" si="9"/>
        <v>1426249</v>
      </c>
      <c r="Q33" s="194">
        <f t="shared" si="9"/>
        <v>1498367</v>
      </c>
      <c r="R33" s="194">
        <f>R20+R32</f>
        <v>1570569</v>
      </c>
      <c r="S33" s="194">
        <f t="shared" ref="S33" si="10">S20+S32</f>
        <v>1643181</v>
      </c>
      <c r="T33" s="194">
        <f t="shared" ref="T33" si="11">T20+T32</f>
        <v>1712858</v>
      </c>
      <c r="U33" s="334">
        <f>SUM(F33:Q33)</f>
        <v>13284465</v>
      </c>
      <c r="V33" s="1"/>
    </row>
    <row r="34" spans="3:22" x14ac:dyDescent="0.3">
      <c r="C34" s="160" t="s">
        <v>56</v>
      </c>
      <c r="F34" s="158"/>
      <c r="G34" s="158"/>
      <c r="H34" s="158"/>
      <c r="I34" s="158"/>
      <c r="J34" s="159"/>
      <c r="K34" s="159"/>
      <c r="L34" s="159"/>
      <c r="M34" s="159"/>
      <c r="N34" s="159"/>
      <c r="O34" s="159"/>
      <c r="P34" s="159"/>
      <c r="Q34" s="158"/>
      <c r="R34" s="159"/>
      <c r="S34" s="159"/>
      <c r="T34" s="159"/>
      <c r="V34" s="1"/>
    </row>
    <row r="35" spans="3:22" x14ac:dyDescent="0.3">
      <c r="C35" s="160" t="s">
        <v>58</v>
      </c>
      <c r="F35" s="159">
        <f>SUM(F33:F34)</f>
        <v>731037</v>
      </c>
      <c r="G35" s="159">
        <f t="shared" ref="G35:T35" si="12">SUM(G33:G34)</f>
        <v>794200</v>
      </c>
      <c r="H35" s="159">
        <f t="shared" si="12"/>
        <v>859596</v>
      </c>
      <c r="I35" s="159">
        <f t="shared" si="12"/>
        <v>925938</v>
      </c>
      <c r="J35" s="159">
        <f t="shared" si="12"/>
        <v>995969</v>
      </c>
      <c r="K35" s="159">
        <f t="shared" si="12"/>
        <v>1067593</v>
      </c>
      <c r="L35" s="159">
        <f t="shared" si="12"/>
        <v>1138967</v>
      </c>
      <c r="M35" s="159">
        <f t="shared" si="12"/>
        <v>1210413</v>
      </c>
      <c r="N35" s="159">
        <f t="shared" si="12"/>
        <v>1282159</v>
      </c>
      <c r="O35" s="159">
        <f t="shared" si="12"/>
        <v>1353977</v>
      </c>
      <c r="P35" s="159">
        <f t="shared" si="12"/>
        <v>1426249</v>
      </c>
      <c r="Q35" s="159">
        <f t="shared" si="12"/>
        <v>1498367</v>
      </c>
      <c r="R35" s="159">
        <f t="shared" si="12"/>
        <v>1570569</v>
      </c>
      <c r="S35" s="159">
        <f t="shared" si="12"/>
        <v>1643181</v>
      </c>
      <c r="T35" s="159">
        <f t="shared" si="12"/>
        <v>1712858</v>
      </c>
      <c r="V35" s="1"/>
    </row>
    <row r="36" spans="3:22" x14ac:dyDescent="0.3">
      <c r="C36" s="167" t="s">
        <v>59</v>
      </c>
      <c r="F36" s="159">
        <f>F34+F35</f>
        <v>731037</v>
      </c>
      <c r="G36" s="159">
        <f t="shared" ref="G36:T36" si="13">G34+G35</f>
        <v>794200</v>
      </c>
      <c r="H36" s="159">
        <f t="shared" si="13"/>
        <v>859596</v>
      </c>
      <c r="I36" s="159">
        <f t="shared" si="13"/>
        <v>925938</v>
      </c>
      <c r="J36" s="159">
        <f t="shared" si="13"/>
        <v>995969</v>
      </c>
      <c r="K36" s="159">
        <f t="shared" si="13"/>
        <v>1067593</v>
      </c>
      <c r="L36" s="159">
        <f t="shared" si="13"/>
        <v>1138967</v>
      </c>
      <c r="M36" s="159">
        <f t="shared" si="13"/>
        <v>1210413</v>
      </c>
      <c r="N36" s="159">
        <f t="shared" si="13"/>
        <v>1282159</v>
      </c>
      <c r="O36" s="159">
        <f t="shared" si="13"/>
        <v>1353977</v>
      </c>
      <c r="P36" s="159">
        <f t="shared" si="13"/>
        <v>1426249</v>
      </c>
      <c r="Q36" s="159">
        <f t="shared" si="13"/>
        <v>1498367</v>
      </c>
      <c r="R36" s="159">
        <f t="shared" si="13"/>
        <v>1570569</v>
      </c>
      <c r="S36" s="159">
        <f t="shared" si="13"/>
        <v>1643181</v>
      </c>
      <c r="T36" s="159">
        <f t="shared" si="13"/>
        <v>1712858</v>
      </c>
      <c r="V36" s="1"/>
    </row>
    <row r="37" spans="3:22" x14ac:dyDescent="0.3">
      <c r="C37" s="160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V37" s="1"/>
    </row>
    <row r="38" spans="3:22" x14ac:dyDescent="0.3">
      <c r="C38" s="160" t="s">
        <v>194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V38" s="1"/>
    </row>
    <row r="39" spans="3:22" x14ac:dyDescent="0.3">
      <c r="C39" s="160" t="s">
        <v>195</v>
      </c>
      <c r="F39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V39" s="1"/>
    </row>
    <row r="40" spans="3:22" x14ac:dyDescent="0.3">
      <c r="C40" s="160" t="s">
        <v>196</v>
      </c>
      <c r="F40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V40" s="1"/>
    </row>
    <row r="41" spans="3:22" x14ac:dyDescent="0.3">
      <c r="C41" s="160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  <row r="621" spans="6:6" x14ac:dyDescent="0.3">
      <c r="F621"/>
    </row>
    <row r="622" spans="6:6" x14ac:dyDescent="0.3">
      <c r="F622"/>
    </row>
    <row r="623" spans="6:6" x14ac:dyDescent="0.3">
      <c r="F623"/>
    </row>
    <row r="624" spans="6:6" x14ac:dyDescent="0.3">
      <c r="F624"/>
    </row>
    <row r="625" spans="6:6" x14ac:dyDescent="0.3">
      <c r="F625"/>
    </row>
    <row r="626" spans="6:6" x14ac:dyDescent="0.3">
      <c r="F626"/>
    </row>
    <row r="627" spans="6:6" x14ac:dyDescent="0.3">
      <c r="F627"/>
    </row>
    <row r="628" spans="6:6" x14ac:dyDescent="0.3">
      <c r="F628"/>
    </row>
    <row r="629" spans="6:6" x14ac:dyDescent="0.3">
      <c r="F629"/>
    </row>
    <row r="630" spans="6:6" x14ac:dyDescent="0.3">
      <c r="F630"/>
    </row>
    <row r="631" spans="6:6" x14ac:dyDescent="0.3">
      <c r="F631"/>
    </row>
    <row r="632" spans="6:6" x14ac:dyDescent="0.3">
      <c r="F632"/>
    </row>
    <row r="633" spans="6:6" x14ac:dyDescent="0.3">
      <c r="F633"/>
    </row>
    <row r="634" spans="6:6" x14ac:dyDescent="0.3">
      <c r="F634"/>
    </row>
    <row r="635" spans="6:6" x14ac:dyDescent="0.3">
      <c r="F635"/>
    </row>
    <row r="636" spans="6:6" x14ac:dyDescent="0.3">
      <c r="F636"/>
    </row>
    <row r="637" spans="6:6" x14ac:dyDescent="0.3">
      <c r="F637"/>
    </row>
    <row r="638" spans="6:6" x14ac:dyDescent="0.3">
      <c r="F638"/>
    </row>
    <row r="639" spans="6:6" x14ac:dyDescent="0.3">
      <c r="F639"/>
    </row>
    <row r="640" spans="6:6" x14ac:dyDescent="0.3">
      <c r="F640"/>
    </row>
    <row r="641" spans="6:6" x14ac:dyDescent="0.3">
      <c r="F641"/>
    </row>
    <row r="642" spans="6:6" x14ac:dyDescent="0.3">
      <c r="F642"/>
    </row>
    <row r="643" spans="6:6" x14ac:dyDescent="0.3">
      <c r="F643"/>
    </row>
    <row r="644" spans="6:6" x14ac:dyDescent="0.3">
      <c r="F644"/>
    </row>
    <row r="645" spans="6:6" x14ac:dyDescent="0.3">
      <c r="F645"/>
    </row>
    <row r="646" spans="6:6" x14ac:dyDescent="0.3">
      <c r="F646"/>
    </row>
    <row r="647" spans="6:6" x14ac:dyDescent="0.3">
      <c r="F647"/>
    </row>
    <row r="648" spans="6:6" x14ac:dyDescent="0.3">
      <c r="F648"/>
    </row>
    <row r="649" spans="6:6" x14ac:dyDescent="0.3">
      <c r="F649"/>
    </row>
    <row r="650" spans="6:6" x14ac:dyDescent="0.3">
      <c r="F650"/>
    </row>
    <row r="651" spans="6:6" x14ac:dyDescent="0.3">
      <c r="F651"/>
    </row>
    <row r="652" spans="6:6" x14ac:dyDescent="0.3">
      <c r="F652"/>
    </row>
    <row r="653" spans="6:6" x14ac:dyDescent="0.3">
      <c r="F653"/>
    </row>
    <row r="654" spans="6:6" x14ac:dyDescent="0.3">
      <c r="F654"/>
    </row>
    <row r="655" spans="6:6" x14ac:dyDescent="0.3">
      <c r="F655"/>
    </row>
    <row r="656" spans="6:6" x14ac:dyDescent="0.3">
      <c r="F656"/>
    </row>
    <row r="657" spans="6:6" x14ac:dyDescent="0.3">
      <c r="F657"/>
    </row>
    <row r="658" spans="6:6" x14ac:dyDescent="0.3">
      <c r="F658"/>
    </row>
    <row r="659" spans="6:6" x14ac:dyDescent="0.3">
      <c r="F659"/>
    </row>
    <row r="660" spans="6:6" x14ac:dyDescent="0.3">
      <c r="F660"/>
    </row>
    <row r="661" spans="6:6" x14ac:dyDescent="0.3">
      <c r="F661"/>
    </row>
    <row r="662" spans="6:6" x14ac:dyDescent="0.3">
      <c r="F662"/>
    </row>
    <row r="663" spans="6:6" x14ac:dyDescent="0.3">
      <c r="F663"/>
    </row>
    <row r="664" spans="6:6" x14ac:dyDescent="0.3">
      <c r="F664"/>
    </row>
    <row r="665" spans="6:6" x14ac:dyDescent="0.3">
      <c r="F665"/>
    </row>
    <row r="666" spans="6:6" x14ac:dyDescent="0.3">
      <c r="F666"/>
    </row>
    <row r="667" spans="6:6" x14ac:dyDescent="0.3">
      <c r="F667"/>
    </row>
    <row r="668" spans="6:6" x14ac:dyDescent="0.3">
      <c r="F668"/>
    </row>
    <row r="669" spans="6:6" x14ac:dyDescent="0.3">
      <c r="F669"/>
    </row>
    <row r="670" spans="6:6" x14ac:dyDescent="0.3">
      <c r="F670"/>
    </row>
    <row r="671" spans="6:6" x14ac:dyDescent="0.3">
      <c r="F671"/>
    </row>
    <row r="672" spans="6:6" x14ac:dyDescent="0.3">
      <c r="F672"/>
    </row>
    <row r="673" spans="6:6" x14ac:dyDescent="0.3">
      <c r="F673"/>
    </row>
    <row r="674" spans="6:6" x14ac:dyDescent="0.3">
      <c r="F674"/>
    </row>
    <row r="675" spans="6:6" x14ac:dyDescent="0.3">
      <c r="F675"/>
    </row>
    <row r="676" spans="6:6" x14ac:dyDescent="0.3">
      <c r="F676"/>
    </row>
    <row r="677" spans="6:6" x14ac:dyDescent="0.3">
      <c r="F677"/>
    </row>
    <row r="678" spans="6:6" x14ac:dyDescent="0.3">
      <c r="F678"/>
    </row>
    <row r="679" spans="6:6" x14ac:dyDescent="0.3">
      <c r="F679"/>
    </row>
    <row r="680" spans="6:6" x14ac:dyDescent="0.3">
      <c r="F680"/>
    </row>
    <row r="681" spans="6:6" x14ac:dyDescent="0.3">
      <c r="F681"/>
    </row>
    <row r="682" spans="6:6" x14ac:dyDescent="0.3">
      <c r="F682"/>
    </row>
    <row r="683" spans="6:6" x14ac:dyDescent="0.3">
      <c r="F683"/>
    </row>
    <row r="684" spans="6:6" x14ac:dyDescent="0.3">
      <c r="F684"/>
    </row>
    <row r="685" spans="6:6" x14ac:dyDescent="0.3">
      <c r="F685"/>
    </row>
    <row r="686" spans="6:6" x14ac:dyDescent="0.3">
      <c r="F686"/>
    </row>
    <row r="687" spans="6:6" x14ac:dyDescent="0.3">
      <c r="F687"/>
    </row>
    <row r="688" spans="6:6" x14ac:dyDescent="0.3">
      <c r="F688"/>
    </row>
    <row r="689" spans="6:6" x14ac:dyDescent="0.3">
      <c r="F689"/>
    </row>
    <row r="690" spans="6:6" x14ac:dyDescent="0.3">
      <c r="F690"/>
    </row>
    <row r="691" spans="6:6" x14ac:dyDescent="0.3">
      <c r="F691"/>
    </row>
    <row r="692" spans="6:6" x14ac:dyDescent="0.3">
      <c r="F692"/>
    </row>
    <row r="693" spans="6:6" x14ac:dyDescent="0.3">
      <c r="F693"/>
    </row>
    <row r="694" spans="6:6" x14ac:dyDescent="0.3">
      <c r="F694"/>
    </row>
    <row r="695" spans="6:6" x14ac:dyDescent="0.3">
      <c r="F695"/>
    </row>
    <row r="696" spans="6:6" x14ac:dyDescent="0.3">
      <c r="F696"/>
    </row>
    <row r="697" spans="6:6" x14ac:dyDescent="0.3">
      <c r="F697"/>
    </row>
    <row r="698" spans="6:6" x14ac:dyDescent="0.3">
      <c r="F698"/>
    </row>
    <row r="699" spans="6:6" x14ac:dyDescent="0.3">
      <c r="F699"/>
    </row>
    <row r="700" spans="6:6" x14ac:dyDescent="0.3">
      <c r="F700"/>
    </row>
    <row r="701" spans="6:6" x14ac:dyDescent="0.3">
      <c r="F701"/>
    </row>
    <row r="702" spans="6:6" x14ac:dyDescent="0.3">
      <c r="F702"/>
    </row>
    <row r="703" spans="6:6" x14ac:dyDescent="0.3">
      <c r="F703"/>
    </row>
    <row r="704" spans="6:6" x14ac:dyDescent="0.3">
      <c r="F704"/>
    </row>
    <row r="705" spans="6:6" x14ac:dyDescent="0.3">
      <c r="F705"/>
    </row>
    <row r="706" spans="6:6" x14ac:dyDescent="0.3">
      <c r="F706"/>
    </row>
    <row r="707" spans="6:6" x14ac:dyDescent="0.3">
      <c r="F707"/>
    </row>
    <row r="708" spans="6:6" x14ac:dyDescent="0.3">
      <c r="F708"/>
    </row>
    <row r="709" spans="6:6" x14ac:dyDescent="0.3">
      <c r="F709"/>
    </row>
    <row r="710" spans="6:6" x14ac:dyDescent="0.3">
      <c r="F710"/>
    </row>
    <row r="711" spans="6:6" x14ac:dyDescent="0.3">
      <c r="F711"/>
    </row>
    <row r="712" spans="6:6" x14ac:dyDescent="0.3">
      <c r="F712"/>
    </row>
    <row r="713" spans="6:6" x14ac:dyDescent="0.3">
      <c r="F713"/>
    </row>
    <row r="714" spans="6:6" x14ac:dyDescent="0.3">
      <c r="F714"/>
    </row>
    <row r="715" spans="6:6" x14ac:dyDescent="0.3">
      <c r="F715"/>
    </row>
    <row r="716" spans="6:6" x14ac:dyDescent="0.3">
      <c r="F716"/>
    </row>
    <row r="717" spans="6:6" x14ac:dyDescent="0.3">
      <c r="F717"/>
    </row>
    <row r="718" spans="6:6" x14ac:dyDescent="0.3">
      <c r="F718"/>
    </row>
    <row r="719" spans="6:6" x14ac:dyDescent="0.3">
      <c r="F719"/>
    </row>
    <row r="720" spans="6:6" x14ac:dyDescent="0.3">
      <c r="F720"/>
    </row>
    <row r="721" spans="6:6" x14ac:dyDescent="0.3">
      <c r="F721"/>
    </row>
    <row r="722" spans="6:6" x14ac:dyDescent="0.3">
      <c r="F722"/>
    </row>
    <row r="723" spans="6:6" x14ac:dyDescent="0.3">
      <c r="F723"/>
    </row>
    <row r="724" spans="6:6" x14ac:dyDescent="0.3">
      <c r="F724"/>
    </row>
    <row r="725" spans="6:6" x14ac:dyDescent="0.3">
      <c r="F725"/>
    </row>
    <row r="726" spans="6:6" x14ac:dyDescent="0.3">
      <c r="F726"/>
    </row>
    <row r="727" spans="6:6" x14ac:dyDescent="0.3">
      <c r="F727"/>
    </row>
    <row r="728" spans="6:6" x14ac:dyDescent="0.3">
      <c r="F728"/>
    </row>
    <row r="729" spans="6:6" x14ac:dyDescent="0.3">
      <c r="F729"/>
    </row>
    <row r="730" spans="6:6" x14ac:dyDescent="0.3">
      <c r="F730"/>
    </row>
    <row r="731" spans="6:6" x14ac:dyDescent="0.3">
      <c r="F731"/>
    </row>
    <row r="732" spans="6:6" x14ac:dyDescent="0.3">
      <c r="F732"/>
    </row>
    <row r="733" spans="6:6" x14ac:dyDescent="0.3">
      <c r="F733"/>
    </row>
    <row r="734" spans="6:6" x14ac:dyDescent="0.3">
      <c r="F734"/>
    </row>
    <row r="735" spans="6:6" x14ac:dyDescent="0.3">
      <c r="F735"/>
    </row>
    <row r="736" spans="6:6" x14ac:dyDescent="0.3">
      <c r="F736"/>
    </row>
    <row r="737" spans="6:6" x14ac:dyDescent="0.3">
      <c r="F737"/>
    </row>
    <row r="738" spans="6:6" x14ac:dyDescent="0.3">
      <c r="F738"/>
    </row>
    <row r="739" spans="6:6" x14ac:dyDescent="0.3">
      <c r="F739"/>
    </row>
    <row r="740" spans="6:6" x14ac:dyDescent="0.3">
      <c r="F740"/>
    </row>
    <row r="741" spans="6:6" x14ac:dyDescent="0.3">
      <c r="F741"/>
    </row>
    <row r="742" spans="6:6" x14ac:dyDescent="0.3">
      <c r="F742"/>
    </row>
    <row r="743" spans="6:6" x14ac:dyDescent="0.3">
      <c r="F743"/>
    </row>
    <row r="744" spans="6:6" x14ac:dyDescent="0.3">
      <c r="F744"/>
    </row>
    <row r="745" spans="6:6" x14ac:dyDescent="0.3">
      <c r="F745"/>
    </row>
    <row r="746" spans="6:6" x14ac:dyDescent="0.3">
      <c r="F746"/>
    </row>
    <row r="747" spans="6:6" x14ac:dyDescent="0.3">
      <c r="F747"/>
    </row>
    <row r="748" spans="6:6" x14ac:dyDescent="0.3">
      <c r="F748"/>
    </row>
    <row r="749" spans="6:6" x14ac:dyDescent="0.3">
      <c r="F749"/>
    </row>
    <row r="750" spans="6:6" x14ac:dyDescent="0.3">
      <c r="F750"/>
    </row>
    <row r="751" spans="6:6" x14ac:dyDescent="0.3">
      <c r="F751"/>
    </row>
    <row r="752" spans="6:6" x14ac:dyDescent="0.3">
      <c r="F752"/>
    </row>
    <row r="753" spans="6:6" x14ac:dyDescent="0.3">
      <c r="F753"/>
    </row>
    <row r="754" spans="6:6" x14ac:dyDescent="0.3">
      <c r="F754"/>
    </row>
    <row r="755" spans="6:6" x14ac:dyDescent="0.3">
      <c r="F755"/>
    </row>
    <row r="756" spans="6:6" x14ac:dyDescent="0.3">
      <c r="F756"/>
    </row>
    <row r="757" spans="6:6" x14ac:dyDescent="0.3">
      <c r="F757"/>
    </row>
    <row r="758" spans="6:6" x14ac:dyDescent="0.3">
      <c r="F758"/>
    </row>
    <row r="759" spans="6:6" x14ac:dyDescent="0.3">
      <c r="F759"/>
    </row>
    <row r="760" spans="6:6" x14ac:dyDescent="0.3">
      <c r="F760"/>
    </row>
    <row r="761" spans="6:6" x14ac:dyDescent="0.3">
      <c r="F761"/>
    </row>
    <row r="762" spans="6:6" x14ac:dyDescent="0.3">
      <c r="F762"/>
    </row>
    <row r="763" spans="6:6" x14ac:dyDescent="0.3">
      <c r="F763"/>
    </row>
    <row r="764" spans="6:6" x14ac:dyDescent="0.3">
      <c r="F764"/>
    </row>
    <row r="765" spans="6:6" x14ac:dyDescent="0.3">
      <c r="F765"/>
    </row>
    <row r="766" spans="6:6" x14ac:dyDescent="0.3">
      <c r="F766"/>
    </row>
    <row r="767" spans="6:6" x14ac:dyDescent="0.3">
      <c r="F767"/>
    </row>
    <row r="768" spans="6:6" x14ac:dyDescent="0.3">
      <c r="F768"/>
    </row>
    <row r="769" spans="6:6" x14ac:dyDescent="0.3">
      <c r="F769"/>
    </row>
    <row r="770" spans="6:6" x14ac:dyDescent="0.3">
      <c r="F770"/>
    </row>
    <row r="771" spans="6:6" x14ac:dyDescent="0.3">
      <c r="F771"/>
    </row>
    <row r="772" spans="6:6" x14ac:dyDescent="0.3">
      <c r="F772"/>
    </row>
    <row r="773" spans="6:6" x14ac:dyDescent="0.3">
      <c r="F773"/>
    </row>
    <row r="774" spans="6:6" x14ac:dyDescent="0.3">
      <c r="F774"/>
    </row>
    <row r="775" spans="6:6" x14ac:dyDescent="0.3">
      <c r="F775"/>
    </row>
    <row r="776" spans="6:6" x14ac:dyDescent="0.3">
      <c r="F776"/>
    </row>
    <row r="777" spans="6:6" x14ac:dyDescent="0.3">
      <c r="F777"/>
    </row>
    <row r="778" spans="6:6" x14ac:dyDescent="0.3">
      <c r="F778"/>
    </row>
    <row r="779" spans="6:6" x14ac:dyDescent="0.3">
      <c r="F779"/>
    </row>
    <row r="780" spans="6:6" x14ac:dyDescent="0.3">
      <c r="F780"/>
    </row>
    <row r="781" spans="6:6" x14ac:dyDescent="0.3">
      <c r="F781"/>
    </row>
    <row r="782" spans="6:6" x14ac:dyDescent="0.3">
      <c r="F782"/>
    </row>
    <row r="783" spans="6:6" x14ac:dyDescent="0.3">
      <c r="F783"/>
    </row>
    <row r="784" spans="6:6" x14ac:dyDescent="0.3">
      <c r="F784"/>
    </row>
    <row r="785" spans="6:6" x14ac:dyDescent="0.3">
      <c r="F785"/>
    </row>
    <row r="786" spans="6:6" x14ac:dyDescent="0.3">
      <c r="F786"/>
    </row>
    <row r="787" spans="6:6" x14ac:dyDescent="0.3">
      <c r="F787"/>
    </row>
    <row r="788" spans="6:6" x14ac:dyDescent="0.3">
      <c r="F788"/>
    </row>
    <row r="789" spans="6:6" x14ac:dyDescent="0.3">
      <c r="F789"/>
    </row>
    <row r="790" spans="6:6" x14ac:dyDescent="0.3">
      <c r="F790"/>
    </row>
    <row r="791" spans="6:6" x14ac:dyDescent="0.3">
      <c r="F791"/>
    </row>
    <row r="792" spans="6:6" x14ac:dyDescent="0.3">
      <c r="F792"/>
    </row>
    <row r="793" spans="6:6" x14ac:dyDescent="0.3">
      <c r="F793"/>
    </row>
    <row r="794" spans="6:6" x14ac:dyDescent="0.3">
      <c r="F794"/>
    </row>
    <row r="795" spans="6:6" x14ac:dyDescent="0.3">
      <c r="F795"/>
    </row>
    <row r="796" spans="6:6" x14ac:dyDescent="0.3">
      <c r="F796"/>
    </row>
    <row r="797" spans="6:6" x14ac:dyDescent="0.3">
      <c r="F797"/>
    </row>
    <row r="798" spans="6:6" x14ac:dyDescent="0.3">
      <c r="F798"/>
    </row>
    <row r="799" spans="6:6" x14ac:dyDescent="0.3">
      <c r="F799"/>
    </row>
    <row r="800" spans="6:6" x14ac:dyDescent="0.3">
      <c r="F800"/>
    </row>
    <row r="801" spans="6:6" x14ac:dyDescent="0.3">
      <c r="F801"/>
    </row>
    <row r="802" spans="6:6" x14ac:dyDescent="0.3">
      <c r="F802"/>
    </row>
    <row r="803" spans="6:6" x14ac:dyDescent="0.3">
      <c r="F803"/>
    </row>
    <row r="804" spans="6:6" x14ac:dyDescent="0.3">
      <c r="F804"/>
    </row>
    <row r="805" spans="6:6" x14ac:dyDescent="0.3">
      <c r="F805"/>
    </row>
    <row r="806" spans="6:6" x14ac:dyDescent="0.3">
      <c r="F806"/>
    </row>
    <row r="807" spans="6:6" x14ac:dyDescent="0.3">
      <c r="F807"/>
    </row>
    <row r="808" spans="6:6" x14ac:dyDescent="0.3">
      <c r="F808"/>
    </row>
    <row r="809" spans="6:6" x14ac:dyDescent="0.3">
      <c r="F809"/>
    </row>
    <row r="810" spans="6:6" x14ac:dyDescent="0.3">
      <c r="F810"/>
    </row>
    <row r="811" spans="6:6" x14ac:dyDescent="0.3">
      <c r="F811"/>
    </row>
    <row r="812" spans="6:6" x14ac:dyDescent="0.3">
      <c r="F812"/>
    </row>
    <row r="813" spans="6:6" x14ac:dyDescent="0.3">
      <c r="F813"/>
    </row>
    <row r="814" spans="6:6" x14ac:dyDescent="0.3">
      <c r="F814"/>
    </row>
    <row r="815" spans="6:6" x14ac:dyDescent="0.3">
      <c r="F815"/>
    </row>
    <row r="816" spans="6:6" x14ac:dyDescent="0.3">
      <c r="F816"/>
    </row>
    <row r="817" spans="6:6" x14ac:dyDescent="0.3">
      <c r="F817"/>
    </row>
    <row r="818" spans="6:6" x14ac:dyDescent="0.3">
      <c r="F818"/>
    </row>
    <row r="819" spans="6:6" x14ac:dyDescent="0.3">
      <c r="F819"/>
    </row>
    <row r="820" spans="6:6" x14ac:dyDescent="0.3">
      <c r="F820"/>
    </row>
    <row r="821" spans="6:6" x14ac:dyDescent="0.3">
      <c r="F821"/>
    </row>
    <row r="822" spans="6:6" x14ac:dyDescent="0.3">
      <c r="F822"/>
    </row>
    <row r="823" spans="6:6" x14ac:dyDescent="0.3">
      <c r="F823"/>
    </row>
    <row r="824" spans="6:6" x14ac:dyDescent="0.3">
      <c r="F824"/>
    </row>
    <row r="825" spans="6:6" x14ac:dyDescent="0.3">
      <c r="F825"/>
    </row>
    <row r="826" spans="6:6" x14ac:dyDescent="0.3">
      <c r="F826"/>
    </row>
    <row r="827" spans="6:6" x14ac:dyDescent="0.3">
      <c r="F827"/>
    </row>
    <row r="828" spans="6:6" x14ac:dyDescent="0.3">
      <c r="F828"/>
    </row>
    <row r="829" spans="6:6" x14ac:dyDescent="0.3">
      <c r="F829"/>
    </row>
    <row r="830" spans="6:6" x14ac:dyDescent="0.3">
      <c r="F830"/>
    </row>
    <row r="831" spans="6:6" x14ac:dyDescent="0.3">
      <c r="F831"/>
    </row>
    <row r="832" spans="6:6" x14ac:dyDescent="0.3">
      <c r="F832"/>
    </row>
    <row r="833" spans="6:6" x14ac:dyDescent="0.3">
      <c r="F833"/>
    </row>
    <row r="834" spans="6:6" x14ac:dyDescent="0.3">
      <c r="F834"/>
    </row>
    <row r="835" spans="6:6" x14ac:dyDescent="0.3">
      <c r="F835"/>
    </row>
    <row r="836" spans="6:6" x14ac:dyDescent="0.3">
      <c r="F836"/>
    </row>
    <row r="837" spans="6:6" x14ac:dyDescent="0.3">
      <c r="F837"/>
    </row>
    <row r="838" spans="6:6" x14ac:dyDescent="0.3">
      <c r="F838"/>
    </row>
    <row r="839" spans="6:6" x14ac:dyDescent="0.3">
      <c r="F839"/>
    </row>
    <row r="840" spans="6:6" x14ac:dyDescent="0.3">
      <c r="F840"/>
    </row>
    <row r="841" spans="6:6" x14ac:dyDescent="0.3">
      <c r="F841"/>
    </row>
    <row r="842" spans="6:6" x14ac:dyDescent="0.3">
      <c r="F842"/>
    </row>
    <row r="843" spans="6:6" x14ac:dyDescent="0.3">
      <c r="F843"/>
    </row>
    <row r="844" spans="6:6" x14ac:dyDescent="0.3">
      <c r="F844"/>
    </row>
    <row r="845" spans="6:6" x14ac:dyDescent="0.3">
      <c r="F845"/>
    </row>
    <row r="846" spans="6:6" x14ac:dyDescent="0.3">
      <c r="F846"/>
    </row>
    <row r="847" spans="6:6" x14ac:dyDescent="0.3">
      <c r="F847"/>
    </row>
    <row r="848" spans="6:6" x14ac:dyDescent="0.3">
      <c r="F848"/>
    </row>
    <row r="849" spans="6:6" x14ac:dyDescent="0.3">
      <c r="F849"/>
    </row>
    <row r="850" spans="6:6" x14ac:dyDescent="0.3">
      <c r="F850"/>
    </row>
    <row r="851" spans="6:6" x14ac:dyDescent="0.3">
      <c r="F851"/>
    </row>
    <row r="852" spans="6:6" x14ac:dyDescent="0.3">
      <c r="F852"/>
    </row>
    <row r="853" spans="6:6" x14ac:dyDescent="0.3">
      <c r="F853"/>
    </row>
    <row r="854" spans="6:6" x14ac:dyDescent="0.3">
      <c r="F854"/>
    </row>
    <row r="855" spans="6:6" x14ac:dyDescent="0.3">
      <c r="F855"/>
    </row>
    <row r="856" spans="6:6" x14ac:dyDescent="0.3">
      <c r="F856"/>
    </row>
    <row r="857" spans="6:6" x14ac:dyDescent="0.3">
      <c r="F857"/>
    </row>
    <row r="858" spans="6:6" x14ac:dyDescent="0.3">
      <c r="F858"/>
    </row>
    <row r="859" spans="6:6" x14ac:dyDescent="0.3">
      <c r="F859"/>
    </row>
    <row r="860" spans="6:6" x14ac:dyDescent="0.3">
      <c r="F860"/>
    </row>
    <row r="861" spans="6:6" x14ac:dyDescent="0.3">
      <c r="F861"/>
    </row>
    <row r="862" spans="6:6" x14ac:dyDescent="0.3">
      <c r="F862"/>
    </row>
    <row r="863" spans="6:6" x14ac:dyDescent="0.3">
      <c r="F863"/>
    </row>
    <row r="864" spans="6:6" x14ac:dyDescent="0.3">
      <c r="F864"/>
    </row>
    <row r="865" spans="6:6" x14ac:dyDescent="0.3">
      <c r="F865"/>
    </row>
    <row r="866" spans="6:6" x14ac:dyDescent="0.3">
      <c r="F866"/>
    </row>
    <row r="867" spans="6:6" x14ac:dyDescent="0.3">
      <c r="F867"/>
    </row>
    <row r="868" spans="6:6" x14ac:dyDescent="0.3">
      <c r="F868"/>
    </row>
    <row r="869" spans="6:6" x14ac:dyDescent="0.3">
      <c r="F869"/>
    </row>
    <row r="870" spans="6:6" x14ac:dyDescent="0.3">
      <c r="F870"/>
    </row>
    <row r="871" spans="6:6" x14ac:dyDescent="0.3">
      <c r="F871"/>
    </row>
    <row r="872" spans="6:6" x14ac:dyDescent="0.3">
      <c r="F872"/>
    </row>
    <row r="873" spans="6:6" x14ac:dyDescent="0.3">
      <c r="F873"/>
    </row>
    <row r="874" spans="6:6" x14ac:dyDescent="0.3">
      <c r="F874"/>
    </row>
    <row r="875" spans="6:6" x14ac:dyDescent="0.3">
      <c r="F875"/>
    </row>
    <row r="876" spans="6:6" x14ac:dyDescent="0.3">
      <c r="F876"/>
    </row>
    <row r="877" spans="6:6" x14ac:dyDescent="0.3">
      <c r="F877"/>
    </row>
    <row r="878" spans="6:6" x14ac:dyDescent="0.3">
      <c r="F878"/>
    </row>
    <row r="879" spans="6:6" x14ac:dyDescent="0.3">
      <c r="F879"/>
    </row>
    <row r="880" spans="6:6" x14ac:dyDescent="0.3">
      <c r="F880"/>
    </row>
    <row r="881" spans="6:6" x14ac:dyDescent="0.3">
      <c r="F881"/>
    </row>
    <row r="882" spans="6:6" x14ac:dyDescent="0.3">
      <c r="F882"/>
    </row>
    <row r="883" spans="6:6" x14ac:dyDescent="0.3">
      <c r="F883"/>
    </row>
    <row r="884" spans="6:6" x14ac:dyDescent="0.3">
      <c r="F884"/>
    </row>
    <row r="885" spans="6:6" x14ac:dyDescent="0.3">
      <c r="F885"/>
    </row>
    <row r="886" spans="6:6" x14ac:dyDescent="0.3">
      <c r="F886"/>
    </row>
    <row r="887" spans="6:6" x14ac:dyDescent="0.3">
      <c r="F887"/>
    </row>
    <row r="888" spans="6:6" x14ac:dyDescent="0.3">
      <c r="F888"/>
    </row>
    <row r="889" spans="6:6" x14ac:dyDescent="0.3">
      <c r="F889"/>
    </row>
    <row r="890" spans="6:6" x14ac:dyDescent="0.3">
      <c r="F890"/>
    </row>
    <row r="891" spans="6:6" x14ac:dyDescent="0.3">
      <c r="F891"/>
    </row>
    <row r="892" spans="6:6" x14ac:dyDescent="0.3">
      <c r="F892"/>
    </row>
    <row r="893" spans="6:6" x14ac:dyDescent="0.3">
      <c r="F893"/>
    </row>
    <row r="894" spans="6:6" x14ac:dyDescent="0.3">
      <c r="F894"/>
    </row>
    <row r="895" spans="6:6" x14ac:dyDescent="0.3">
      <c r="F895"/>
    </row>
    <row r="896" spans="6:6" x14ac:dyDescent="0.3">
      <c r="F896"/>
    </row>
    <row r="897" spans="6:6" x14ac:dyDescent="0.3">
      <c r="F897"/>
    </row>
    <row r="898" spans="6:6" x14ac:dyDescent="0.3">
      <c r="F898"/>
    </row>
    <row r="899" spans="6:6" x14ac:dyDescent="0.3">
      <c r="F899"/>
    </row>
    <row r="900" spans="6:6" x14ac:dyDescent="0.3">
      <c r="F900"/>
    </row>
    <row r="901" spans="6:6" x14ac:dyDescent="0.3">
      <c r="F901"/>
    </row>
    <row r="902" spans="6:6" x14ac:dyDescent="0.3">
      <c r="F902"/>
    </row>
    <row r="903" spans="6:6" x14ac:dyDescent="0.3">
      <c r="F903"/>
    </row>
    <row r="904" spans="6:6" x14ac:dyDescent="0.3">
      <c r="F904"/>
    </row>
    <row r="905" spans="6:6" x14ac:dyDescent="0.3">
      <c r="F905"/>
    </row>
    <row r="906" spans="6:6" x14ac:dyDescent="0.3">
      <c r="F906"/>
    </row>
    <row r="907" spans="6:6" x14ac:dyDescent="0.3">
      <c r="F907"/>
    </row>
    <row r="908" spans="6:6" x14ac:dyDescent="0.3">
      <c r="F908"/>
    </row>
    <row r="909" spans="6:6" x14ac:dyDescent="0.3">
      <c r="F909"/>
    </row>
    <row r="910" spans="6:6" x14ac:dyDescent="0.3">
      <c r="F910"/>
    </row>
    <row r="911" spans="6:6" x14ac:dyDescent="0.3">
      <c r="F911"/>
    </row>
    <row r="912" spans="6:6" x14ac:dyDescent="0.3">
      <c r="F912"/>
    </row>
    <row r="913" spans="6:6" x14ac:dyDescent="0.3">
      <c r="F913"/>
    </row>
    <row r="914" spans="6:6" x14ac:dyDescent="0.3">
      <c r="F914"/>
    </row>
    <row r="915" spans="6:6" x14ac:dyDescent="0.3">
      <c r="F915"/>
    </row>
    <row r="916" spans="6:6" x14ac:dyDescent="0.3">
      <c r="F916"/>
    </row>
    <row r="917" spans="6:6" x14ac:dyDescent="0.3">
      <c r="F917"/>
    </row>
    <row r="918" spans="6:6" x14ac:dyDescent="0.3">
      <c r="F918"/>
    </row>
    <row r="919" spans="6:6" x14ac:dyDescent="0.3">
      <c r="F919"/>
    </row>
    <row r="920" spans="6:6" x14ac:dyDescent="0.3">
      <c r="F920"/>
    </row>
    <row r="921" spans="6:6" x14ac:dyDescent="0.3">
      <c r="F921"/>
    </row>
    <row r="922" spans="6:6" x14ac:dyDescent="0.3">
      <c r="F922"/>
    </row>
    <row r="923" spans="6:6" x14ac:dyDescent="0.3">
      <c r="F923"/>
    </row>
    <row r="924" spans="6:6" x14ac:dyDescent="0.3">
      <c r="F924"/>
    </row>
    <row r="925" spans="6:6" x14ac:dyDescent="0.3">
      <c r="F925"/>
    </row>
    <row r="926" spans="6:6" x14ac:dyDescent="0.3">
      <c r="F926"/>
    </row>
    <row r="927" spans="6:6" x14ac:dyDescent="0.3">
      <c r="F927"/>
    </row>
    <row r="928" spans="6:6" x14ac:dyDescent="0.3">
      <c r="F928"/>
    </row>
    <row r="929" spans="6:6" x14ac:dyDescent="0.3">
      <c r="F929"/>
    </row>
    <row r="930" spans="6:6" x14ac:dyDescent="0.3">
      <c r="F930"/>
    </row>
    <row r="931" spans="6:6" x14ac:dyDescent="0.3">
      <c r="F931"/>
    </row>
    <row r="932" spans="6:6" x14ac:dyDescent="0.3">
      <c r="F932"/>
    </row>
    <row r="933" spans="6:6" x14ac:dyDescent="0.3">
      <c r="F933"/>
    </row>
    <row r="934" spans="6:6" x14ac:dyDescent="0.3">
      <c r="F934"/>
    </row>
    <row r="935" spans="6:6" x14ac:dyDescent="0.3">
      <c r="F935"/>
    </row>
    <row r="936" spans="6:6" x14ac:dyDescent="0.3">
      <c r="F936"/>
    </row>
    <row r="937" spans="6:6" x14ac:dyDescent="0.3">
      <c r="F937"/>
    </row>
    <row r="938" spans="6:6" x14ac:dyDescent="0.3">
      <c r="F938"/>
    </row>
    <row r="939" spans="6:6" x14ac:dyDescent="0.3">
      <c r="F939"/>
    </row>
    <row r="940" spans="6:6" x14ac:dyDescent="0.3">
      <c r="F940"/>
    </row>
    <row r="941" spans="6:6" x14ac:dyDescent="0.3">
      <c r="F941"/>
    </row>
    <row r="942" spans="6:6" x14ac:dyDescent="0.3">
      <c r="F942"/>
    </row>
    <row r="943" spans="6:6" x14ac:dyDescent="0.3">
      <c r="F943"/>
    </row>
    <row r="944" spans="6:6" x14ac:dyDescent="0.3">
      <c r="F944"/>
    </row>
    <row r="945" spans="6:6" x14ac:dyDescent="0.3">
      <c r="F945"/>
    </row>
    <row r="946" spans="6:6" x14ac:dyDescent="0.3">
      <c r="F946"/>
    </row>
    <row r="947" spans="6:6" x14ac:dyDescent="0.3">
      <c r="F947"/>
    </row>
    <row r="948" spans="6:6" x14ac:dyDescent="0.3">
      <c r="F948"/>
    </row>
    <row r="949" spans="6:6" x14ac:dyDescent="0.3">
      <c r="F949"/>
    </row>
    <row r="950" spans="6:6" x14ac:dyDescent="0.3">
      <c r="F950"/>
    </row>
    <row r="951" spans="6:6" x14ac:dyDescent="0.3">
      <c r="F951"/>
    </row>
    <row r="952" spans="6:6" x14ac:dyDescent="0.3">
      <c r="F952"/>
    </row>
    <row r="953" spans="6:6" x14ac:dyDescent="0.3">
      <c r="F953"/>
    </row>
    <row r="954" spans="6:6" x14ac:dyDescent="0.3">
      <c r="F954"/>
    </row>
    <row r="955" spans="6:6" x14ac:dyDescent="0.3">
      <c r="F955"/>
    </row>
    <row r="956" spans="6:6" x14ac:dyDescent="0.3">
      <c r="F956"/>
    </row>
    <row r="957" spans="6:6" x14ac:dyDescent="0.3">
      <c r="F957"/>
    </row>
    <row r="958" spans="6:6" x14ac:dyDescent="0.3">
      <c r="F958"/>
    </row>
    <row r="959" spans="6:6" x14ac:dyDescent="0.3">
      <c r="F959"/>
    </row>
    <row r="960" spans="6:6" x14ac:dyDescent="0.3">
      <c r="F960"/>
    </row>
    <row r="961" spans="6:6" x14ac:dyDescent="0.3">
      <c r="F961"/>
    </row>
    <row r="962" spans="6:6" x14ac:dyDescent="0.3">
      <c r="F962"/>
    </row>
    <row r="963" spans="6:6" x14ac:dyDescent="0.3">
      <c r="F963"/>
    </row>
    <row r="964" spans="6:6" x14ac:dyDescent="0.3">
      <c r="F964"/>
    </row>
    <row r="965" spans="6:6" x14ac:dyDescent="0.3">
      <c r="F965"/>
    </row>
    <row r="966" spans="6:6" x14ac:dyDescent="0.3">
      <c r="F966"/>
    </row>
    <row r="967" spans="6:6" x14ac:dyDescent="0.3">
      <c r="F967"/>
    </row>
    <row r="968" spans="6:6" x14ac:dyDescent="0.3">
      <c r="F968"/>
    </row>
    <row r="969" spans="6:6" x14ac:dyDescent="0.3">
      <c r="F969"/>
    </row>
    <row r="970" spans="6:6" x14ac:dyDescent="0.3">
      <c r="F970"/>
    </row>
    <row r="971" spans="6:6" x14ac:dyDescent="0.3">
      <c r="F971"/>
    </row>
    <row r="972" spans="6:6" x14ac:dyDescent="0.3">
      <c r="F972"/>
    </row>
    <row r="973" spans="6:6" x14ac:dyDescent="0.3">
      <c r="F973"/>
    </row>
    <row r="974" spans="6:6" x14ac:dyDescent="0.3">
      <c r="F974"/>
    </row>
    <row r="975" spans="6:6" x14ac:dyDescent="0.3">
      <c r="F975"/>
    </row>
    <row r="976" spans="6:6" x14ac:dyDescent="0.3">
      <c r="F976"/>
    </row>
    <row r="977" spans="6:6" x14ac:dyDescent="0.3">
      <c r="F977"/>
    </row>
    <row r="978" spans="6:6" x14ac:dyDescent="0.3">
      <c r="F978"/>
    </row>
    <row r="979" spans="6:6" x14ac:dyDescent="0.3">
      <c r="F979"/>
    </row>
    <row r="980" spans="6:6" x14ac:dyDescent="0.3">
      <c r="F980"/>
    </row>
    <row r="981" spans="6:6" x14ac:dyDescent="0.3">
      <c r="F981"/>
    </row>
    <row r="982" spans="6:6" x14ac:dyDescent="0.3">
      <c r="F982"/>
    </row>
    <row r="983" spans="6:6" x14ac:dyDescent="0.3">
      <c r="F983"/>
    </row>
    <row r="984" spans="6:6" x14ac:dyDescent="0.3">
      <c r="F984"/>
    </row>
    <row r="985" spans="6:6" x14ac:dyDescent="0.3">
      <c r="F985"/>
    </row>
    <row r="986" spans="6:6" x14ac:dyDescent="0.3">
      <c r="F986"/>
    </row>
    <row r="987" spans="6:6" x14ac:dyDescent="0.3">
      <c r="F987"/>
    </row>
    <row r="988" spans="6:6" x14ac:dyDescent="0.3">
      <c r="F988"/>
    </row>
    <row r="989" spans="6:6" x14ac:dyDescent="0.3">
      <c r="F989"/>
    </row>
    <row r="990" spans="6:6" x14ac:dyDescent="0.3">
      <c r="F990"/>
    </row>
    <row r="991" spans="6:6" x14ac:dyDescent="0.3">
      <c r="F991"/>
    </row>
    <row r="992" spans="6:6" x14ac:dyDescent="0.3">
      <c r="F992"/>
    </row>
    <row r="993" spans="6:6" x14ac:dyDescent="0.3">
      <c r="F993"/>
    </row>
    <row r="994" spans="6:6" x14ac:dyDescent="0.3">
      <c r="F994"/>
    </row>
    <row r="995" spans="6:6" x14ac:dyDescent="0.3">
      <c r="F995"/>
    </row>
    <row r="996" spans="6:6" x14ac:dyDescent="0.3">
      <c r="F996"/>
    </row>
    <row r="997" spans="6:6" x14ac:dyDescent="0.3">
      <c r="F997"/>
    </row>
    <row r="998" spans="6:6" x14ac:dyDescent="0.3">
      <c r="F998"/>
    </row>
    <row r="999" spans="6:6" x14ac:dyDescent="0.3">
      <c r="F999"/>
    </row>
    <row r="1000" spans="6:6" x14ac:dyDescent="0.3">
      <c r="F1000"/>
    </row>
    <row r="1001" spans="6:6" x14ac:dyDescent="0.3">
      <c r="F1001"/>
    </row>
    <row r="1002" spans="6:6" x14ac:dyDescent="0.3">
      <c r="F1002"/>
    </row>
    <row r="1003" spans="6:6" x14ac:dyDescent="0.3">
      <c r="F1003"/>
    </row>
    <row r="1004" spans="6:6" x14ac:dyDescent="0.3">
      <c r="F1004"/>
    </row>
    <row r="1005" spans="6:6" x14ac:dyDescent="0.3">
      <c r="F1005"/>
    </row>
    <row r="1006" spans="6:6" x14ac:dyDescent="0.3">
      <c r="F1006"/>
    </row>
    <row r="1007" spans="6:6" x14ac:dyDescent="0.3">
      <c r="F1007"/>
    </row>
    <row r="1008" spans="6:6" x14ac:dyDescent="0.3">
      <c r="F1008"/>
    </row>
    <row r="1009" spans="6:6" x14ac:dyDescent="0.3">
      <c r="F1009"/>
    </row>
    <row r="1010" spans="6:6" x14ac:dyDescent="0.3">
      <c r="F1010"/>
    </row>
    <row r="1011" spans="6:6" x14ac:dyDescent="0.3">
      <c r="F1011"/>
    </row>
    <row r="1012" spans="6:6" x14ac:dyDescent="0.3">
      <c r="F1012"/>
    </row>
    <row r="1013" spans="6:6" x14ac:dyDescent="0.3">
      <c r="F1013"/>
    </row>
    <row r="1014" spans="6:6" x14ac:dyDescent="0.3">
      <c r="F1014"/>
    </row>
    <row r="1015" spans="6:6" x14ac:dyDescent="0.3">
      <c r="F1015"/>
    </row>
    <row r="1016" spans="6:6" x14ac:dyDescent="0.3">
      <c r="F1016"/>
    </row>
    <row r="1017" spans="6:6" x14ac:dyDescent="0.3">
      <c r="F1017"/>
    </row>
    <row r="1018" spans="6:6" x14ac:dyDescent="0.3">
      <c r="F1018"/>
    </row>
    <row r="1019" spans="6:6" x14ac:dyDescent="0.3">
      <c r="F1019"/>
    </row>
    <row r="1020" spans="6:6" x14ac:dyDescent="0.3">
      <c r="F1020"/>
    </row>
    <row r="1021" spans="6:6" x14ac:dyDescent="0.3">
      <c r="F1021"/>
    </row>
    <row r="1022" spans="6:6" x14ac:dyDescent="0.3">
      <c r="F1022"/>
    </row>
    <row r="1023" spans="6:6" x14ac:dyDescent="0.3">
      <c r="F1023"/>
    </row>
    <row r="1024" spans="6:6" x14ac:dyDescent="0.3">
      <c r="F1024"/>
    </row>
    <row r="1025" spans="6:6" x14ac:dyDescent="0.3">
      <c r="F1025"/>
    </row>
    <row r="1026" spans="6:6" x14ac:dyDescent="0.3">
      <c r="F1026"/>
    </row>
    <row r="1027" spans="6:6" x14ac:dyDescent="0.3">
      <c r="F1027"/>
    </row>
    <row r="1028" spans="6:6" x14ac:dyDescent="0.3">
      <c r="F1028"/>
    </row>
    <row r="1029" spans="6:6" x14ac:dyDescent="0.3">
      <c r="F1029"/>
    </row>
    <row r="1030" spans="6:6" x14ac:dyDescent="0.3">
      <c r="F1030"/>
    </row>
    <row r="1031" spans="6:6" x14ac:dyDescent="0.3">
      <c r="F1031"/>
    </row>
    <row r="1032" spans="6:6" x14ac:dyDescent="0.3">
      <c r="F1032"/>
    </row>
    <row r="1033" spans="6:6" x14ac:dyDescent="0.3">
      <c r="F1033"/>
    </row>
    <row r="1034" spans="6:6" x14ac:dyDescent="0.3">
      <c r="F1034"/>
    </row>
    <row r="1035" spans="6:6" x14ac:dyDescent="0.3">
      <c r="F1035"/>
    </row>
    <row r="1036" spans="6:6" x14ac:dyDescent="0.3">
      <c r="F1036"/>
    </row>
    <row r="1037" spans="6:6" x14ac:dyDescent="0.3">
      <c r="F1037"/>
    </row>
    <row r="1038" spans="6:6" x14ac:dyDescent="0.3">
      <c r="F1038"/>
    </row>
    <row r="1039" spans="6:6" x14ac:dyDescent="0.3">
      <c r="F1039"/>
    </row>
    <row r="1040" spans="6:6" x14ac:dyDescent="0.3">
      <c r="F1040"/>
    </row>
    <row r="1041" spans="6:6" x14ac:dyDescent="0.3">
      <c r="F1041"/>
    </row>
    <row r="1042" spans="6:6" x14ac:dyDescent="0.3">
      <c r="F1042"/>
    </row>
    <row r="1043" spans="6:6" x14ac:dyDescent="0.3">
      <c r="F1043"/>
    </row>
    <row r="1044" spans="6:6" x14ac:dyDescent="0.3">
      <c r="F1044"/>
    </row>
    <row r="1045" spans="6:6" x14ac:dyDescent="0.3">
      <c r="F1045"/>
    </row>
    <row r="1046" spans="6:6" x14ac:dyDescent="0.3">
      <c r="F1046"/>
    </row>
    <row r="1047" spans="6:6" x14ac:dyDescent="0.3">
      <c r="F1047"/>
    </row>
    <row r="1048" spans="6:6" x14ac:dyDescent="0.3">
      <c r="F1048"/>
    </row>
    <row r="1049" spans="6:6" x14ac:dyDescent="0.3">
      <c r="F1049"/>
    </row>
    <row r="1050" spans="6:6" x14ac:dyDescent="0.3">
      <c r="F1050"/>
    </row>
    <row r="1051" spans="6:6" x14ac:dyDescent="0.3">
      <c r="F1051"/>
    </row>
    <row r="1052" spans="6:6" x14ac:dyDescent="0.3">
      <c r="F1052"/>
    </row>
    <row r="1053" spans="6:6" x14ac:dyDescent="0.3">
      <c r="F1053"/>
    </row>
    <row r="1054" spans="6:6" x14ac:dyDescent="0.3">
      <c r="F1054"/>
    </row>
    <row r="1055" spans="6:6" x14ac:dyDescent="0.3">
      <c r="F1055"/>
    </row>
    <row r="1056" spans="6:6" x14ac:dyDescent="0.3">
      <c r="F1056"/>
    </row>
    <row r="1057" spans="6:6" x14ac:dyDescent="0.3">
      <c r="F1057"/>
    </row>
    <row r="1058" spans="6:6" x14ac:dyDescent="0.3">
      <c r="F1058"/>
    </row>
    <row r="1059" spans="6:6" x14ac:dyDescent="0.3">
      <c r="F1059"/>
    </row>
    <row r="1060" spans="6:6" x14ac:dyDescent="0.3">
      <c r="F1060"/>
    </row>
    <row r="1061" spans="6:6" x14ac:dyDescent="0.3">
      <c r="F1061"/>
    </row>
    <row r="1062" spans="6:6" x14ac:dyDescent="0.3">
      <c r="F1062"/>
    </row>
    <row r="1063" spans="6:6" x14ac:dyDescent="0.3">
      <c r="F1063"/>
    </row>
    <row r="1064" spans="6:6" x14ac:dyDescent="0.3">
      <c r="F1064"/>
    </row>
    <row r="1065" spans="6:6" x14ac:dyDescent="0.3">
      <c r="F1065"/>
    </row>
    <row r="1066" spans="6:6" x14ac:dyDescent="0.3">
      <c r="F1066"/>
    </row>
    <row r="1067" spans="6:6" x14ac:dyDescent="0.3">
      <c r="F1067"/>
    </row>
    <row r="1068" spans="6:6" x14ac:dyDescent="0.3">
      <c r="F1068"/>
    </row>
    <row r="1069" spans="6:6" x14ac:dyDescent="0.3">
      <c r="F1069"/>
    </row>
    <row r="1070" spans="6:6" x14ac:dyDescent="0.3">
      <c r="F1070"/>
    </row>
    <row r="1071" spans="6:6" x14ac:dyDescent="0.3">
      <c r="F1071"/>
    </row>
    <row r="1072" spans="6:6" x14ac:dyDescent="0.3">
      <c r="F1072"/>
    </row>
    <row r="1073" spans="6:6" x14ac:dyDescent="0.3">
      <c r="F1073"/>
    </row>
    <row r="1074" spans="6:6" x14ac:dyDescent="0.3">
      <c r="F1074"/>
    </row>
    <row r="1075" spans="6:6" x14ac:dyDescent="0.3">
      <c r="F1075"/>
    </row>
    <row r="1076" spans="6:6" x14ac:dyDescent="0.3">
      <c r="F1076"/>
    </row>
    <row r="1077" spans="6:6" x14ac:dyDescent="0.3">
      <c r="F1077"/>
    </row>
    <row r="1078" spans="6:6" x14ac:dyDescent="0.3">
      <c r="F1078"/>
    </row>
    <row r="1079" spans="6:6" x14ac:dyDescent="0.3">
      <c r="F1079"/>
    </row>
    <row r="1080" spans="6:6" x14ac:dyDescent="0.3">
      <c r="F1080"/>
    </row>
    <row r="1081" spans="6:6" x14ac:dyDescent="0.3">
      <c r="F1081"/>
    </row>
    <row r="1082" spans="6:6" x14ac:dyDescent="0.3">
      <c r="F1082"/>
    </row>
    <row r="1083" spans="6:6" x14ac:dyDescent="0.3">
      <c r="F1083"/>
    </row>
    <row r="1084" spans="6:6" x14ac:dyDescent="0.3">
      <c r="F1084"/>
    </row>
    <row r="1085" spans="6:6" x14ac:dyDescent="0.3">
      <c r="F1085"/>
    </row>
    <row r="1086" spans="6:6" x14ac:dyDescent="0.3">
      <c r="F1086"/>
    </row>
    <row r="1087" spans="6:6" x14ac:dyDescent="0.3">
      <c r="F1087"/>
    </row>
    <row r="1088" spans="6:6" x14ac:dyDescent="0.3">
      <c r="F1088"/>
    </row>
    <row r="1089" spans="6:6" x14ac:dyDescent="0.3">
      <c r="F1089"/>
    </row>
    <row r="1090" spans="6:6" x14ac:dyDescent="0.3">
      <c r="F1090"/>
    </row>
    <row r="1091" spans="6:6" x14ac:dyDescent="0.3">
      <c r="F1091"/>
    </row>
    <row r="1092" spans="6:6" x14ac:dyDescent="0.3">
      <c r="F1092"/>
    </row>
    <row r="1093" spans="6:6" x14ac:dyDescent="0.3">
      <c r="F1093"/>
    </row>
    <row r="1094" spans="6:6" x14ac:dyDescent="0.3">
      <c r="F1094"/>
    </row>
    <row r="1095" spans="6:6" x14ac:dyDescent="0.3">
      <c r="F1095"/>
    </row>
    <row r="1096" spans="6:6" x14ac:dyDescent="0.3">
      <c r="F1096"/>
    </row>
    <row r="1097" spans="6:6" x14ac:dyDescent="0.3">
      <c r="F1097"/>
    </row>
    <row r="1098" spans="6:6" x14ac:dyDescent="0.3">
      <c r="F1098"/>
    </row>
    <row r="1099" spans="6:6" x14ac:dyDescent="0.3">
      <c r="F1099"/>
    </row>
    <row r="1100" spans="6:6" x14ac:dyDescent="0.3">
      <c r="F1100"/>
    </row>
    <row r="1101" spans="6:6" x14ac:dyDescent="0.3">
      <c r="F1101"/>
    </row>
    <row r="1102" spans="6:6" x14ac:dyDescent="0.3">
      <c r="F1102"/>
    </row>
    <row r="1103" spans="6:6" x14ac:dyDescent="0.3">
      <c r="F1103"/>
    </row>
    <row r="1104" spans="6:6" x14ac:dyDescent="0.3">
      <c r="F1104"/>
    </row>
    <row r="1105" spans="6:6" x14ac:dyDescent="0.3">
      <c r="F1105"/>
    </row>
    <row r="1106" spans="6:6" x14ac:dyDescent="0.3">
      <c r="F1106"/>
    </row>
  </sheetData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8C0D-A3DA-42B1-BCF7-4D67CB87D815}">
  <dimension ref="A2:BM179"/>
  <sheetViews>
    <sheetView showGridLines="0" zoomScale="69" zoomScaleNormal="69" workbookViewId="0">
      <selection activeCell="K15" sqref="K15:L15"/>
    </sheetView>
  </sheetViews>
  <sheetFormatPr defaultRowHeight="14.4" x14ac:dyDescent="0.3"/>
  <cols>
    <col min="1" max="1" width="28.5546875" style="284" customWidth="1"/>
    <col min="2" max="7" width="8.88671875" style="284"/>
    <col min="8" max="8" width="0.6640625" style="284" customWidth="1"/>
    <col min="9" max="14" width="8.88671875" style="284"/>
    <col min="15" max="15" width="0.6640625" style="284" customWidth="1"/>
    <col min="16" max="21" width="8.88671875" style="284"/>
    <col min="22" max="22" width="0.6640625" style="284" customWidth="1"/>
    <col min="23" max="28" width="8.88671875" style="284"/>
    <col min="29" max="29" width="12.5546875" style="284" customWidth="1"/>
    <col min="30" max="30" width="9.44140625" style="286" customWidth="1"/>
    <col min="31" max="31" width="11.88671875" style="284" customWidth="1"/>
    <col min="32" max="34" width="8.88671875" style="284"/>
    <col min="35" max="35" width="17.6640625" style="284" customWidth="1"/>
    <col min="36" max="36" width="6.109375" customWidth="1"/>
    <col min="37" max="37" width="4.5546875" customWidth="1"/>
    <col min="38" max="38" width="3" customWidth="1"/>
    <col min="39" max="39" width="10.44140625" style="284" customWidth="1"/>
    <col min="40" max="40" width="6.6640625" style="284" customWidth="1"/>
    <col min="41" max="41" width="10" style="284" customWidth="1"/>
    <col min="42" max="42" width="8.88671875" style="284"/>
    <col min="43" max="43" width="11.109375" style="284" customWidth="1"/>
    <col min="44" max="44" width="8.88671875" style="284"/>
    <col min="45" max="45" width="0.6640625" style="284" customWidth="1"/>
    <col min="46" max="46" width="10.6640625" style="284" customWidth="1"/>
    <col min="47" max="47" width="8.88671875" style="284"/>
    <col min="48" max="48" width="10.33203125" style="284" customWidth="1"/>
    <col min="49" max="49" width="8.88671875" style="284"/>
    <col min="50" max="50" width="11.21875" style="284" customWidth="1"/>
    <col min="51" max="51" width="8.88671875" style="284"/>
    <col min="52" max="52" width="0.6640625" style="284" customWidth="1"/>
    <col min="53" max="53" width="11.77734375" style="284" customWidth="1"/>
    <col min="54" max="54" width="8.88671875" style="284"/>
    <col min="55" max="55" width="11" style="284" customWidth="1"/>
    <col min="56" max="56" width="8.88671875" style="284"/>
    <col min="57" max="57" width="11.33203125" style="284" customWidth="1"/>
    <col min="58" max="58" width="8.88671875" style="284"/>
    <col min="59" max="59" width="0.6640625" style="284" customWidth="1"/>
    <col min="60" max="60" width="11.33203125" style="284" customWidth="1"/>
    <col min="61" max="61" width="8.88671875" style="284"/>
    <col min="62" max="62" width="11" style="284" customWidth="1"/>
    <col min="63" max="63" width="8.88671875" style="284"/>
    <col min="64" max="64" width="10.6640625" style="284" customWidth="1"/>
    <col min="65" max="16384" width="8.88671875" style="284"/>
  </cols>
  <sheetData>
    <row r="2" spans="1:65" x14ac:dyDescent="0.3">
      <c r="A2" s="283" t="s">
        <v>243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</row>
    <row r="3" spans="1:65" x14ac:dyDescent="0.3"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M3" s="356" t="s">
        <v>260</v>
      </c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  <c r="BG3" s="356"/>
      <c r="BH3" s="356"/>
      <c r="BI3" s="356"/>
      <c r="BJ3" s="356"/>
      <c r="BK3" s="356"/>
      <c r="BL3" s="356"/>
      <c r="BM3" s="356"/>
    </row>
    <row r="4" spans="1:65" x14ac:dyDescent="0.3">
      <c r="A4" s="287" t="s">
        <v>254</v>
      </c>
      <c r="B4" s="358" t="s">
        <v>25</v>
      </c>
      <c r="C4" s="358"/>
      <c r="D4" s="358" t="s">
        <v>26</v>
      </c>
      <c r="E4" s="358"/>
      <c r="F4" s="358" t="s">
        <v>27</v>
      </c>
      <c r="G4" s="358"/>
      <c r="H4" s="289"/>
      <c r="I4" s="358" t="s">
        <v>28</v>
      </c>
      <c r="J4" s="358"/>
      <c r="K4" s="358" t="s">
        <v>29</v>
      </c>
      <c r="L4" s="358"/>
      <c r="M4" s="358" t="s">
        <v>30</v>
      </c>
      <c r="N4" s="358"/>
      <c r="O4" s="289"/>
      <c r="P4" s="358" t="s">
        <v>31</v>
      </c>
      <c r="Q4" s="358"/>
      <c r="R4" s="358" t="s">
        <v>32</v>
      </c>
      <c r="S4" s="358"/>
      <c r="T4" s="358" t="s">
        <v>33</v>
      </c>
      <c r="U4" s="358"/>
      <c r="V4" s="289"/>
      <c r="W4" s="358" t="s">
        <v>34</v>
      </c>
      <c r="X4" s="358"/>
      <c r="Y4" s="358" t="s">
        <v>35</v>
      </c>
      <c r="Z4" s="358"/>
      <c r="AA4" s="358" t="s">
        <v>36</v>
      </c>
      <c r="AB4" s="358"/>
      <c r="AC4" s="288" t="s">
        <v>244</v>
      </c>
      <c r="AD4" s="288" t="s">
        <v>245</v>
      </c>
      <c r="AE4" s="289" t="s">
        <v>246</v>
      </c>
      <c r="AF4" s="289" t="s">
        <v>247</v>
      </c>
      <c r="AG4" s="289"/>
      <c r="AH4" s="289"/>
      <c r="AI4" s="289"/>
      <c r="AM4" s="357" t="s">
        <v>25</v>
      </c>
      <c r="AN4" s="357"/>
      <c r="AO4" s="357" t="s">
        <v>26</v>
      </c>
      <c r="AP4" s="357"/>
      <c r="AQ4" s="357" t="s">
        <v>27</v>
      </c>
      <c r="AR4" s="357"/>
      <c r="AS4" s="290"/>
      <c r="AT4" s="357" t="s">
        <v>28</v>
      </c>
      <c r="AU4" s="357"/>
      <c r="AV4" s="357" t="s">
        <v>29</v>
      </c>
      <c r="AW4" s="357"/>
      <c r="AX4" s="357" t="s">
        <v>30</v>
      </c>
      <c r="AY4" s="357"/>
      <c r="AZ4" s="290"/>
      <c r="BA4" s="357" t="s">
        <v>31</v>
      </c>
      <c r="BB4" s="357"/>
      <c r="BC4" s="357" t="s">
        <v>32</v>
      </c>
      <c r="BD4" s="357"/>
      <c r="BE4" s="357" t="s">
        <v>33</v>
      </c>
      <c r="BF4" s="357"/>
      <c r="BG4" s="290"/>
      <c r="BH4" s="357" t="s">
        <v>34</v>
      </c>
      <c r="BI4" s="357"/>
      <c r="BJ4" s="357" t="s">
        <v>35</v>
      </c>
      <c r="BK4" s="357"/>
      <c r="BL4" s="357" t="s">
        <v>36</v>
      </c>
      <c r="BM4" s="357"/>
    </row>
    <row r="5" spans="1:65" x14ac:dyDescent="0.3">
      <c r="A5" s="291" t="s">
        <v>325</v>
      </c>
      <c r="B5" s="350">
        <v>29</v>
      </c>
      <c r="C5" s="350"/>
      <c r="D5" s="350">
        <v>29</v>
      </c>
      <c r="E5" s="350"/>
      <c r="F5" s="350">
        <v>31</v>
      </c>
      <c r="G5" s="350"/>
      <c r="H5" s="292"/>
      <c r="I5" s="350">
        <v>31</v>
      </c>
      <c r="J5" s="350"/>
      <c r="K5" s="350">
        <v>33</v>
      </c>
      <c r="L5" s="350"/>
      <c r="M5" s="350">
        <v>33</v>
      </c>
      <c r="N5" s="350"/>
      <c r="O5" s="292"/>
      <c r="P5" s="350">
        <v>33</v>
      </c>
      <c r="Q5" s="350"/>
      <c r="R5" s="350">
        <v>33</v>
      </c>
      <c r="S5" s="350"/>
      <c r="T5" s="350">
        <v>33</v>
      </c>
      <c r="U5" s="350"/>
      <c r="V5" s="292"/>
      <c r="W5" s="350">
        <v>33</v>
      </c>
      <c r="X5" s="350"/>
      <c r="Y5" s="350">
        <v>33</v>
      </c>
      <c r="Z5" s="350"/>
      <c r="AA5" s="354">
        <v>33</v>
      </c>
      <c r="AB5" s="355"/>
      <c r="AC5" s="293">
        <v>40</v>
      </c>
      <c r="AD5" s="294">
        <f>SUM(B5:AB5)</f>
        <v>384</v>
      </c>
      <c r="AE5" s="295">
        <f>AD5*AC5</f>
        <v>15360</v>
      </c>
      <c r="AF5" s="296"/>
      <c r="AG5" s="296"/>
      <c r="AH5" s="296"/>
      <c r="AI5" s="297"/>
      <c r="AM5" s="349">
        <f>B5*$AC5</f>
        <v>1160</v>
      </c>
      <c r="AN5" s="349"/>
      <c r="AO5" s="349">
        <f t="shared" ref="AO5:AO19" si="0">D5*$AC5</f>
        <v>1160</v>
      </c>
      <c r="AP5" s="349"/>
      <c r="AQ5" s="349">
        <f t="shared" ref="AQ5:AQ19" si="1">F5*$AC5</f>
        <v>1240</v>
      </c>
      <c r="AR5" s="349"/>
      <c r="AS5" s="298"/>
      <c r="AT5" s="349">
        <f>I5*$AC5</f>
        <v>1240</v>
      </c>
      <c r="AU5" s="349"/>
      <c r="AV5" s="349">
        <f t="shared" ref="AV5:AV19" si="2">K5*$AC5</f>
        <v>1320</v>
      </c>
      <c r="AW5" s="349"/>
      <c r="AX5" s="349">
        <f t="shared" ref="AX5:AX19" si="3">M5*$AC5</f>
        <v>1320</v>
      </c>
      <c r="AY5" s="349"/>
      <c r="AZ5" s="298"/>
      <c r="BA5" s="349">
        <f>P5*$AC5</f>
        <v>1320</v>
      </c>
      <c r="BB5" s="349"/>
      <c r="BC5" s="349">
        <f t="shared" ref="BC5:BC19" si="4">R5*$AC5</f>
        <v>1320</v>
      </c>
      <c r="BD5" s="349"/>
      <c r="BE5" s="349">
        <f t="shared" ref="BE5:BE19" si="5">T5*$AC5</f>
        <v>1320</v>
      </c>
      <c r="BF5" s="349"/>
      <c r="BG5" s="298"/>
      <c r="BH5" s="349">
        <f>W5*$AC5</f>
        <v>1320</v>
      </c>
      <c r="BI5" s="349"/>
      <c r="BJ5" s="349">
        <f t="shared" ref="BJ5:BJ19" si="6">Y5*$AC5</f>
        <v>1320</v>
      </c>
      <c r="BK5" s="349"/>
      <c r="BL5" s="349">
        <f t="shared" ref="BL5:BL19" si="7">AA5*$AC5</f>
        <v>1320</v>
      </c>
      <c r="BM5" s="349"/>
    </row>
    <row r="6" spans="1:65" x14ac:dyDescent="0.3">
      <c r="A6" s="291" t="s">
        <v>326</v>
      </c>
      <c r="B6" s="350">
        <v>27</v>
      </c>
      <c r="C6" s="350"/>
      <c r="D6" s="350">
        <v>27</v>
      </c>
      <c r="E6" s="350"/>
      <c r="F6" s="350">
        <v>31</v>
      </c>
      <c r="G6" s="350"/>
      <c r="H6" s="292"/>
      <c r="I6" s="350">
        <v>31</v>
      </c>
      <c r="J6" s="350"/>
      <c r="K6" s="350">
        <v>33</v>
      </c>
      <c r="L6" s="350"/>
      <c r="M6" s="350">
        <v>33</v>
      </c>
      <c r="N6" s="350"/>
      <c r="O6" s="292"/>
      <c r="P6" s="350">
        <v>33</v>
      </c>
      <c r="Q6" s="350"/>
      <c r="R6" s="350">
        <v>33</v>
      </c>
      <c r="S6" s="350"/>
      <c r="T6" s="350">
        <v>33</v>
      </c>
      <c r="U6" s="350"/>
      <c r="V6" s="292"/>
      <c r="W6" s="350">
        <v>33</v>
      </c>
      <c r="X6" s="350"/>
      <c r="Y6" s="350">
        <v>33</v>
      </c>
      <c r="Z6" s="350"/>
      <c r="AA6" s="350">
        <v>33</v>
      </c>
      <c r="AB6" s="353"/>
      <c r="AC6" s="293">
        <v>45</v>
      </c>
      <c r="AD6" s="299">
        <f t="shared" ref="AD6:AD19" si="8">SUM(B6:AB6)</f>
        <v>380</v>
      </c>
      <c r="AE6" s="300">
        <f t="shared" ref="AE6:AE19" si="9">AD6*AC6</f>
        <v>17100</v>
      </c>
      <c r="AF6" s="301"/>
      <c r="AG6" s="301"/>
      <c r="AH6" s="301"/>
      <c r="AI6" s="302"/>
      <c r="AM6" s="349">
        <f t="shared" ref="AM6:AM19" si="10">B6*$AC6</f>
        <v>1215</v>
      </c>
      <c r="AN6" s="349"/>
      <c r="AO6" s="349">
        <f t="shared" si="0"/>
        <v>1215</v>
      </c>
      <c r="AP6" s="349"/>
      <c r="AQ6" s="349">
        <f t="shared" si="1"/>
        <v>1395</v>
      </c>
      <c r="AR6" s="349"/>
      <c r="AS6" s="298"/>
      <c r="AT6" s="349">
        <f t="shared" ref="AT6:AT19" si="11">I6*$AC6</f>
        <v>1395</v>
      </c>
      <c r="AU6" s="349"/>
      <c r="AV6" s="349">
        <f t="shared" si="2"/>
        <v>1485</v>
      </c>
      <c r="AW6" s="349"/>
      <c r="AX6" s="349">
        <f t="shared" si="3"/>
        <v>1485</v>
      </c>
      <c r="AY6" s="349"/>
      <c r="AZ6" s="298"/>
      <c r="BA6" s="349">
        <f t="shared" ref="BA6:BA19" si="12">P6*$AC6</f>
        <v>1485</v>
      </c>
      <c r="BB6" s="349"/>
      <c r="BC6" s="349">
        <f t="shared" si="4"/>
        <v>1485</v>
      </c>
      <c r="BD6" s="349"/>
      <c r="BE6" s="349">
        <f t="shared" si="5"/>
        <v>1485</v>
      </c>
      <c r="BF6" s="349"/>
      <c r="BG6" s="298"/>
      <c r="BH6" s="349">
        <f t="shared" ref="BH6:BH19" si="13">W6*$AC6</f>
        <v>1485</v>
      </c>
      <c r="BI6" s="349"/>
      <c r="BJ6" s="349">
        <f t="shared" si="6"/>
        <v>1485</v>
      </c>
      <c r="BK6" s="349"/>
      <c r="BL6" s="349">
        <f t="shared" si="7"/>
        <v>1485</v>
      </c>
      <c r="BM6" s="349"/>
    </row>
    <row r="7" spans="1:65" x14ac:dyDescent="0.3">
      <c r="A7" s="291" t="s">
        <v>327</v>
      </c>
      <c r="B7" s="350">
        <v>29</v>
      </c>
      <c r="C7" s="350"/>
      <c r="D7" s="350">
        <v>29</v>
      </c>
      <c r="E7" s="350"/>
      <c r="F7" s="350">
        <v>29</v>
      </c>
      <c r="G7" s="350"/>
      <c r="H7" s="292"/>
      <c r="I7" s="350">
        <v>29</v>
      </c>
      <c r="J7" s="350"/>
      <c r="K7" s="350">
        <v>34</v>
      </c>
      <c r="L7" s="350"/>
      <c r="M7" s="350">
        <v>34</v>
      </c>
      <c r="N7" s="350"/>
      <c r="O7" s="292"/>
      <c r="P7" s="350">
        <v>34</v>
      </c>
      <c r="Q7" s="350"/>
      <c r="R7" s="350">
        <v>34</v>
      </c>
      <c r="S7" s="350"/>
      <c r="T7" s="350">
        <v>34</v>
      </c>
      <c r="U7" s="350"/>
      <c r="V7" s="292"/>
      <c r="W7" s="350">
        <v>34</v>
      </c>
      <c r="X7" s="350"/>
      <c r="Y7" s="350">
        <v>34</v>
      </c>
      <c r="Z7" s="350"/>
      <c r="AA7" s="350">
        <v>34</v>
      </c>
      <c r="AB7" s="353"/>
      <c r="AC7" s="293">
        <v>45</v>
      </c>
      <c r="AD7" s="299">
        <f t="shared" si="8"/>
        <v>388</v>
      </c>
      <c r="AE7" s="300">
        <f t="shared" si="9"/>
        <v>17460</v>
      </c>
      <c r="AF7" s="301"/>
      <c r="AG7" s="301"/>
      <c r="AH7" s="301"/>
      <c r="AI7" s="302"/>
      <c r="AM7" s="349">
        <f t="shared" si="10"/>
        <v>1305</v>
      </c>
      <c r="AN7" s="349"/>
      <c r="AO7" s="349">
        <f t="shared" si="0"/>
        <v>1305</v>
      </c>
      <c r="AP7" s="349"/>
      <c r="AQ7" s="349">
        <f t="shared" si="1"/>
        <v>1305</v>
      </c>
      <c r="AR7" s="349"/>
      <c r="AS7" s="298"/>
      <c r="AT7" s="349">
        <f t="shared" si="11"/>
        <v>1305</v>
      </c>
      <c r="AU7" s="349"/>
      <c r="AV7" s="349">
        <f t="shared" si="2"/>
        <v>1530</v>
      </c>
      <c r="AW7" s="349"/>
      <c r="AX7" s="349">
        <f t="shared" si="3"/>
        <v>1530</v>
      </c>
      <c r="AY7" s="349"/>
      <c r="AZ7" s="298"/>
      <c r="BA7" s="349">
        <f t="shared" si="12"/>
        <v>1530</v>
      </c>
      <c r="BB7" s="349"/>
      <c r="BC7" s="349">
        <f t="shared" si="4"/>
        <v>1530</v>
      </c>
      <c r="BD7" s="349"/>
      <c r="BE7" s="349">
        <f t="shared" si="5"/>
        <v>1530</v>
      </c>
      <c r="BF7" s="349"/>
      <c r="BG7" s="298"/>
      <c r="BH7" s="349">
        <f t="shared" si="13"/>
        <v>1530</v>
      </c>
      <c r="BI7" s="349"/>
      <c r="BJ7" s="349">
        <f t="shared" si="6"/>
        <v>1530</v>
      </c>
      <c r="BK7" s="349"/>
      <c r="BL7" s="349">
        <f t="shared" si="7"/>
        <v>1530</v>
      </c>
      <c r="BM7" s="349"/>
    </row>
    <row r="8" spans="1:65" x14ac:dyDescent="0.3">
      <c r="A8" s="291" t="s">
        <v>328</v>
      </c>
      <c r="B8" s="350">
        <v>30</v>
      </c>
      <c r="C8" s="350"/>
      <c r="D8" s="350">
        <v>30</v>
      </c>
      <c r="E8" s="350"/>
      <c r="F8" s="350">
        <v>30</v>
      </c>
      <c r="G8" s="350"/>
      <c r="H8" s="292"/>
      <c r="I8" s="350">
        <v>30</v>
      </c>
      <c r="J8" s="350"/>
      <c r="K8" s="350">
        <v>30</v>
      </c>
      <c r="L8" s="350"/>
      <c r="M8" s="350">
        <v>30</v>
      </c>
      <c r="N8" s="350"/>
      <c r="O8" s="292"/>
      <c r="P8" s="350">
        <v>30</v>
      </c>
      <c r="Q8" s="350"/>
      <c r="R8" s="350">
        <v>30</v>
      </c>
      <c r="S8" s="350"/>
      <c r="T8" s="350">
        <v>30</v>
      </c>
      <c r="U8" s="350"/>
      <c r="V8" s="292"/>
      <c r="W8" s="350">
        <v>30</v>
      </c>
      <c r="X8" s="350"/>
      <c r="Y8" s="350">
        <v>30</v>
      </c>
      <c r="Z8" s="350"/>
      <c r="AA8" s="350">
        <v>30</v>
      </c>
      <c r="AB8" s="353"/>
      <c r="AC8" s="293">
        <v>55</v>
      </c>
      <c r="AD8" s="299">
        <f t="shared" si="8"/>
        <v>360</v>
      </c>
      <c r="AE8" s="300">
        <f t="shared" si="9"/>
        <v>19800</v>
      </c>
      <c r="AF8" s="301"/>
      <c r="AG8" s="301"/>
      <c r="AH8" s="301"/>
      <c r="AI8" s="302"/>
      <c r="AM8" s="349">
        <f t="shared" si="10"/>
        <v>1650</v>
      </c>
      <c r="AN8" s="349"/>
      <c r="AO8" s="349">
        <f t="shared" si="0"/>
        <v>1650</v>
      </c>
      <c r="AP8" s="349"/>
      <c r="AQ8" s="349">
        <f t="shared" si="1"/>
        <v>1650</v>
      </c>
      <c r="AR8" s="349"/>
      <c r="AS8" s="298"/>
      <c r="AT8" s="349">
        <f t="shared" si="11"/>
        <v>1650</v>
      </c>
      <c r="AU8" s="349"/>
      <c r="AV8" s="349">
        <f t="shared" si="2"/>
        <v>1650</v>
      </c>
      <c r="AW8" s="349"/>
      <c r="AX8" s="349">
        <f t="shared" si="3"/>
        <v>1650</v>
      </c>
      <c r="AY8" s="349"/>
      <c r="AZ8" s="298"/>
      <c r="BA8" s="349">
        <f t="shared" si="12"/>
        <v>1650</v>
      </c>
      <c r="BB8" s="349"/>
      <c r="BC8" s="349">
        <f t="shared" si="4"/>
        <v>1650</v>
      </c>
      <c r="BD8" s="349"/>
      <c r="BE8" s="349">
        <f t="shared" si="5"/>
        <v>1650</v>
      </c>
      <c r="BF8" s="349"/>
      <c r="BG8" s="298"/>
      <c r="BH8" s="349">
        <f t="shared" si="13"/>
        <v>1650</v>
      </c>
      <c r="BI8" s="349"/>
      <c r="BJ8" s="349">
        <f t="shared" si="6"/>
        <v>1650</v>
      </c>
      <c r="BK8" s="349"/>
      <c r="BL8" s="349">
        <f t="shared" si="7"/>
        <v>1650</v>
      </c>
      <c r="BM8" s="349"/>
    </row>
    <row r="9" spans="1:65" x14ac:dyDescent="0.3">
      <c r="A9" s="291" t="s">
        <v>329</v>
      </c>
      <c r="B9" s="350">
        <v>27</v>
      </c>
      <c r="C9" s="350"/>
      <c r="D9" s="350">
        <v>27</v>
      </c>
      <c r="E9" s="350"/>
      <c r="F9" s="350">
        <v>31</v>
      </c>
      <c r="G9" s="350"/>
      <c r="H9" s="292"/>
      <c r="I9" s="350">
        <v>31</v>
      </c>
      <c r="J9" s="350"/>
      <c r="K9" s="350">
        <v>31</v>
      </c>
      <c r="L9" s="350"/>
      <c r="M9" s="350">
        <v>31</v>
      </c>
      <c r="N9" s="350"/>
      <c r="O9" s="292"/>
      <c r="P9" s="350">
        <v>31</v>
      </c>
      <c r="Q9" s="350"/>
      <c r="R9" s="350">
        <v>31</v>
      </c>
      <c r="S9" s="350"/>
      <c r="T9" s="350">
        <v>31</v>
      </c>
      <c r="U9" s="350"/>
      <c r="V9" s="292"/>
      <c r="W9" s="350">
        <v>31</v>
      </c>
      <c r="X9" s="350"/>
      <c r="Y9" s="350">
        <v>31</v>
      </c>
      <c r="Z9" s="350"/>
      <c r="AA9" s="350">
        <v>31</v>
      </c>
      <c r="AB9" s="353"/>
      <c r="AC9" s="293">
        <v>55</v>
      </c>
      <c r="AD9" s="299">
        <f t="shared" si="8"/>
        <v>364</v>
      </c>
      <c r="AE9" s="300">
        <f t="shared" si="9"/>
        <v>20020</v>
      </c>
      <c r="AF9" s="301"/>
      <c r="AG9" s="301"/>
      <c r="AH9" s="301"/>
      <c r="AI9" s="302"/>
      <c r="AM9" s="349">
        <f t="shared" si="10"/>
        <v>1485</v>
      </c>
      <c r="AN9" s="349"/>
      <c r="AO9" s="349">
        <f t="shared" si="0"/>
        <v>1485</v>
      </c>
      <c r="AP9" s="349"/>
      <c r="AQ9" s="349">
        <f t="shared" si="1"/>
        <v>1705</v>
      </c>
      <c r="AR9" s="349"/>
      <c r="AS9" s="298"/>
      <c r="AT9" s="349">
        <f t="shared" si="11"/>
        <v>1705</v>
      </c>
      <c r="AU9" s="349"/>
      <c r="AV9" s="349">
        <f t="shared" si="2"/>
        <v>1705</v>
      </c>
      <c r="AW9" s="349"/>
      <c r="AX9" s="349">
        <f t="shared" si="3"/>
        <v>1705</v>
      </c>
      <c r="AY9" s="349"/>
      <c r="AZ9" s="298"/>
      <c r="BA9" s="349">
        <f t="shared" si="12"/>
        <v>1705</v>
      </c>
      <c r="BB9" s="349"/>
      <c r="BC9" s="349">
        <f t="shared" si="4"/>
        <v>1705</v>
      </c>
      <c r="BD9" s="349"/>
      <c r="BE9" s="349">
        <f t="shared" si="5"/>
        <v>1705</v>
      </c>
      <c r="BF9" s="349"/>
      <c r="BG9" s="298"/>
      <c r="BH9" s="349">
        <f t="shared" si="13"/>
        <v>1705</v>
      </c>
      <c r="BI9" s="349"/>
      <c r="BJ9" s="349">
        <f t="shared" si="6"/>
        <v>1705</v>
      </c>
      <c r="BK9" s="349"/>
      <c r="BL9" s="349">
        <f t="shared" si="7"/>
        <v>1705</v>
      </c>
      <c r="BM9" s="349"/>
    </row>
    <row r="10" spans="1:65" x14ac:dyDescent="0.3">
      <c r="A10" s="291" t="s">
        <v>330</v>
      </c>
      <c r="B10" s="350">
        <v>30</v>
      </c>
      <c r="C10" s="350"/>
      <c r="D10" s="350">
        <v>30</v>
      </c>
      <c r="E10" s="350"/>
      <c r="F10" s="350">
        <v>30</v>
      </c>
      <c r="G10" s="350"/>
      <c r="H10" s="292"/>
      <c r="I10" s="350">
        <v>30</v>
      </c>
      <c r="J10" s="350"/>
      <c r="K10" s="350">
        <v>36</v>
      </c>
      <c r="L10" s="350"/>
      <c r="M10" s="350">
        <v>36</v>
      </c>
      <c r="N10" s="350"/>
      <c r="O10" s="292"/>
      <c r="P10" s="350">
        <v>36</v>
      </c>
      <c r="Q10" s="350"/>
      <c r="R10" s="350">
        <v>36</v>
      </c>
      <c r="S10" s="350"/>
      <c r="T10" s="350">
        <v>36</v>
      </c>
      <c r="U10" s="350"/>
      <c r="V10" s="292"/>
      <c r="W10" s="350">
        <v>36</v>
      </c>
      <c r="X10" s="350"/>
      <c r="Y10" s="350">
        <v>36</v>
      </c>
      <c r="Z10" s="350"/>
      <c r="AA10" s="350">
        <v>36</v>
      </c>
      <c r="AB10" s="353"/>
      <c r="AC10" s="293">
        <v>60</v>
      </c>
      <c r="AD10" s="299">
        <f t="shared" si="8"/>
        <v>408</v>
      </c>
      <c r="AE10" s="300">
        <f t="shared" si="9"/>
        <v>24480</v>
      </c>
      <c r="AF10" s="301"/>
      <c r="AG10" s="301"/>
      <c r="AH10" s="301"/>
      <c r="AI10" s="302"/>
      <c r="AM10" s="349">
        <f t="shared" si="10"/>
        <v>1800</v>
      </c>
      <c r="AN10" s="349"/>
      <c r="AO10" s="349">
        <f t="shared" si="0"/>
        <v>1800</v>
      </c>
      <c r="AP10" s="349"/>
      <c r="AQ10" s="349">
        <f t="shared" si="1"/>
        <v>1800</v>
      </c>
      <c r="AR10" s="349"/>
      <c r="AS10" s="298"/>
      <c r="AT10" s="349">
        <f t="shared" si="11"/>
        <v>1800</v>
      </c>
      <c r="AU10" s="349"/>
      <c r="AV10" s="349">
        <f t="shared" si="2"/>
        <v>2160</v>
      </c>
      <c r="AW10" s="349"/>
      <c r="AX10" s="349">
        <f t="shared" si="3"/>
        <v>2160</v>
      </c>
      <c r="AY10" s="349"/>
      <c r="AZ10" s="298"/>
      <c r="BA10" s="349">
        <f t="shared" si="12"/>
        <v>2160</v>
      </c>
      <c r="BB10" s="349"/>
      <c r="BC10" s="349">
        <f t="shared" si="4"/>
        <v>2160</v>
      </c>
      <c r="BD10" s="349"/>
      <c r="BE10" s="349">
        <f t="shared" si="5"/>
        <v>2160</v>
      </c>
      <c r="BF10" s="349"/>
      <c r="BG10" s="298"/>
      <c r="BH10" s="349">
        <f t="shared" si="13"/>
        <v>2160</v>
      </c>
      <c r="BI10" s="349"/>
      <c r="BJ10" s="349">
        <f t="shared" si="6"/>
        <v>2160</v>
      </c>
      <c r="BK10" s="349"/>
      <c r="BL10" s="349">
        <f t="shared" si="7"/>
        <v>2160</v>
      </c>
      <c r="BM10" s="349"/>
    </row>
    <row r="11" spans="1:65" x14ac:dyDescent="0.3">
      <c r="A11" s="291" t="s">
        <v>331</v>
      </c>
      <c r="B11" s="350">
        <v>29</v>
      </c>
      <c r="C11" s="350"/>
      <c r="D11" s="350">
        <v>29</v>
      </c>
      <c r="E11" s="350"/>
      <c r="F11" s="350">
        <v>29</v>
      </c>
      <c r="G11" s="350"/>
      <c r="H11" s="292"/>
      <c r="I11" s="350">
        <v>29</v>
      </c>
      <c r="J11" s="350"/>
      <c r="K11" s="350">
        <v>29</v>
      </c>
      <c r="L11" s="350"/>
      <c r="M11" s="350">
        <v>29</v>
      </c>
      <c r="N11" s="350"/>
      <c r="O11" s="292"/>
      <c r="P11" s="350">
        <v>29</v>
      </c>
      <c r="Q11" s="350"/>
      <c r="R11" s="350">
        <v>29</v>
      </c>
      <c r="S11" s="350"/>
      <c r="T11" s="350">
        <v>29</v>
      </c>
      <c r="U11" s="350"/>
      <c r="V11" s="292"/>
      <c r="W11" s="350">
        <v>29</v>
      </c>
      <c r="X11" s="350"/>
      <c r="Y11" s="350">
        <v>29</v>
      </c>
      <c r="Z11" s="350"/>
      <c r="AA11" s="350">
        <v>29</v>
      </c>
      <c r="AB11" s="353"/>
      <c r="AC11" s="293">
        <v>55</v>
      </c>
      <c r="AD11" s="299">
        <f t="shared" si="8"/>
        <v>348</v>
      </c>
      <c r="AE11" s="300">
        <f t="shared" si="9"/>
        <v>19140</v>
      </c>
      <c r="AF11" s="301"/>
      <c r="AG11" s="301"/>
      <c r="AH11" s="301"/>
      <c r="AI11" s="302"/>
      <c r="AM11" s="349">
        <f t="shared" si="10"/>
        <v>1595</v>
      </c>
      <c r="AN11" s="349"/>
      <c r="AO11" s="349">
        <f t="shared" si="0"/>
        <v>1595</v>
      </c>
      <c r="AP11" s="349"/>
      <c r="AQ11" s="349">
        <f t="shared" si="1"/>
        <v>1595</v>
      </c>
      <c r="AR11" s="349"/>
      <c r="AS11" s="298"/>
      <c r="AT11" s="349">
        <f t="shared" si="11"/>
        <v>1595</v>
      </c>
      <c r="AU11" s="349"/>
      <c r="AV11" s="349">
        <f t="shared" si="2"/>
        <v>1595</v>
      </c>
      <c r="AW11" s="349"/>
      <c r="AX11" s="349">
        <f t="shared" si="3"/>
        <v>1595</v>
      </c>
      <c r="AY11" s="349"/>
      <c r="AZ11" s="298"/>
      <c r="BA11" s="349">
        <f t="shared" si="12"/>
        <v>1595</v>
      </c>
      <c r="BB11" s="349"/>
      <c r="BC11" s="349">
        <f t="shared" si="4"/>
        <v>1595</v>
      </c>
      <c r="BD11" s="349"/>
      <c r="BE11" s="349">
        <f t="shared" si="5"/>
        <v>1595</v>
      </c>
      <c r="BF11" s="349"/>
      <c r="BG11" s="298"/>
      <c r="BH11" s="349">
        <f t="shared" si="13"/>
        <v>1595</v>
      </c>
      <c r="BI11" s="349"/>
      <c r="BJ11" s="349">
        <f t="shared" si="6"/>
        <v>1595</v>
      </c>
      <c r="BK11" s="349"/>
      <c r="BL11" s="349">
        <f t="shared" si="7"/>
        <v>1595</v>
      </c>
      <c r="BM11" s="349"/>
    </row>
    <row r="12" spans="1:65" x14ac:dyDescent="0.3">
      <c r="A12" s="291" t="s">
        <v>332</v>
      </c>
      <c r="B12" s="350">
        <v>28</v>
      </c>
      <c r="C12" s="350"/>
      <c r="D12" s="350">
        <v>28</v>
      </c>
      <c r="E12" s="350"/>
      <c r="F12" s="350">
        <v>33</v>
      </c>
      <c r="G12" s="350"/>
      <c r="H12" s="292"/>
      <c r="I12" s="350">
        <v>33</v>
      </c>
      <c r="J12" s="350"/>
      <c r="K12" s="350">
        <v>33</v>
      </c>
      <c r="L12" s="350"/>
      <c r="M12" s="350">
        <v>33</v>
      </c>
      <c r="N12" s="350"/>
      <c r="O12" s="292"/>
      <c r="P12" s="350">
        <v>33</v>
      </c>
      <c r="Q12" s="350"/>
      <c r="R12" s="350">
        <v>33</v>
      </c>
      <c r="S12" s="350"/>
      <c r="T12" s="350">
        <v>33</v>
      </c>
      <c r="U12" s="350"/>
      <c r="V12" s="292"/>
      <c r="W12" s="350">
        <v>33</v>
      </c>
      <c r="X12" s="350"/>
      <c r="Y12" s="350">
        <v>33</v>
      </c>
      <c r="Z12" s="350"/>
      <c r="AA12" s="350">
        <v>33</v>
      </c>
      <c r="AB12" s="353"/>
      <c r="AC12" s="293">
        <v>65</v>
      </c>
      <c r="AD12" s="299">
        <f t="shared" si="8"/>
        <v>386</v>
      </c>
      <c r="AE12" s="300">
        <f t="shared" si="9"/>
        <v>25090</v>
      </c>
      <c r="AF12" s="301"/>
      <c r="AG12" s="301"/>
      <c r="AH12" s="301"/>
      <c r="AI12" s="302"/>
      <c r="AM12" s="349">
        <f t="shared" si="10"/>
        <v>1820</v>
      </c>
      <c r="AN12" s="349"/>
      <c r="AO12" s="349">
        <f t="shared" si="0"/>
        <v>1820</v>
      </c>
      <c r="AP12" s="349"/>
      <c r="AQ12" s="349">
        <f t="shared" si="1"/>
        <v>2145</v>
      </c>
      <c r="AR12" s="349"/>
      <c r="AS12" s="298"/>
      <c r="AT12" s="349">
        <f t="shared" si="11"/>
        <v>2145</v>
      </c>
      <c r="AU12" s="349"/>
      <c r="AV12" s="349">
        <f t="shared" si="2"/>
        <v>2145</v>
      </c>
      <c r="AW12" s="349"/>
      <c r="AX12" s="349">
        <f t="shared" si="3"/>
        <v>2145</v>
      </c>
      <c r="AY12" s="349"/>
      <c r="AZ12" s="298"/>
      <c r="BA12" s="349">
        <f t="shared" si="12"/>
        <v>2145</v>
      </c>
      <c r="BB12" s="349"/>
      <c r="BC12" s="349">
        <f t="shared" si="4"/>
        <v>2145</v>
      </c>
      <c r="BD12" s="349"/>
      <c r="BE12" s="349">
        <f t="shared" si="5"/>
        <v>2145</v>
      </c>
      <c r="BF12" s="349"/>
      <c r="BG12" s="298"/>
      <c r="BH12" s="349">
        <f t="shared" si="13"/>
        <v>2145</v>
      </c>
      <c r="BI12" s="349"/>
      <c r="BJ12" s="349">
        <f t="shared" si="6"/>
        <v>2145</v>
      </c>
      <c r="BK12" s="349"/>
      <c r="BL12" s="349">
        <f t="shared" si="7"/>
        <v>2145</v>
      </c>
      <c r="BM12" s="349"/>
    </row>
    <row r="13" spans="1:65" x14ac:dyDescent="0.3">
      <c r="A13" s="291" t="s">
        <v>333</v>
      </c>
      <c r="B13" s="350">
        <v>34</v>
      </c>
      <c r="C13" s="350"/>
      <c r="D13" s="350">
        <v>34</v>
      </c>
      <c r="E13" s="350"/>
      <c r="F13" s="350">
        <v>34</v>
      </c>
      <c r="G13" s="350"/>
      <c r="H13" s="292"/>
      <c r="I13" s="350">
        <v>34</v>
      </c>
      <c r="J13" s="350"/>
      <c r="K13" s="350">
        <v>34</v>
      </c>
      <c r="L13" s="350"/>
      <c r="M13" s="350">
        <v>34</v>
      </c>
      <c r="N13" s="350"/>
      <c r="O13" s="292"/>
      <c r="P13" s="350">
        <v>34</v>
      </c>
      <c r="Q13" s="350"/>
      <c r="R13" s="350">
        <v>34</v>
      </c>
      <c r="S13" s="350"/>
      <c r="T13" s="350">
        <v>34</v>
      </c>
      <c r="U13" s="350"/>
      <c r="V13" s="292"/>
      <c r="W13" s="350">
        <v>34</v>
      </c>
      <c r="X13" s="350"/>
      <c r="Y13" s="350">
        <v>34</v>
      </c>
      <c r="Z13" s="350"/>
      <c r="AA13" s="350">
        <v>34</v>
      </c>
      <c r="AB13" s="353"/>
      <c r="AC13" s="293">
        <v>70</v>
      </c>
      <c r="AD13" s="299">
        <f t="shared" si="8"/>
        <v>408</v>
      </c>
      <c r="AE13" s="300">
        <f t="shared" si="9"/>
        <v>28560</v>
      </c>
      <c r="AF13" s="301"/>
      <c r="AG13" s="301"/>
      <c r="AH13" s="301"/>
      <c r="AI13" s="302"/>
      <c r="AM13" s="349">
        <f t="shared" si="10"/>
        <v>2380</v>
      </c>
      <c r="AN13" s="349"/>
      <c r="AO13" s="349">
        <f t="shared" si="0"/>
        <v>2380</v>
      </c>
      <c r="AP13" s="349"/>
      <c r="AQ13" s="349">
        <f t="shared" si="1"/>
        <v>2380</v>
      </c>
      <c r="AR13" s="349"/>
      <c r="AS13" s="298"/>
      <c r="AT13" s="349">
        <f t="shared" si="11"/>
        <v>2380</v>
      </c>
      <c r="AU13" s="349"/>
      <c r="AV13" s="349">
        <f t="shared" si="2"/>
        <v>2380</v>
      </c>
      <c r="AW13" s="349"/>
      <c r="AX13" s="349">
        <f t="shared" si="3"/>
        <v>2380</v>
      </c>
      <c r="AY13" s="349"/>
      <c r="AZ13" s="298"/>
      <c r="BA13" s="349">
        <f t="shared" si="12"/>
        <v>2380</v>
      </c>
      <c r="BB13" s="349"/>
      <c r="BC13" s="349">
        <f t="shared" si="4"/>
        <v>2380</v>
      </c>
      <c r="BD13" s="349"/>
      <c r="BE13" s="349">
        <f t="shared" si="5"/>
        <v>2380</v>
      </c>
      <c r="BF13" s="349"/>
      <c r="BG13" s="298"/>
      <c r="BH13" s="349">
        <f t="shared" si="13"/>
        <v>2380</v>
      </c>
      <c r="BI13" s="349"/>
      <c r="BJ13" s="349">
        <f t="shared" si="6"/>
        <v>2380</v>
      </c>
      <c r="BK13" s="349"/>
      <c r="BL13" s="349">
        <f t="shared" si="7"/>
        <v>2380</v>
      </c>
      <c r="BM13" s="349"/>
    </row>
    <row r="14" spans="1:65" x14ac:dyDescent="0.3">
      <c r="A14" s="291" t="s">
        <v>334</v>
      </c>
      <c r="B14" s="350">
        <v>35</v>
      </c>
      <c r="C14" s="350"/>
      <c r="D14" s="350">
        <v>35</v>
      </c>
      <c r="E14" s="350"/>
      <c r="F14" s="350">
        <v>35</v>
      </c>
      <c r="G14" s="350"/>
      <c r="H14" s="292"/>
      <c r="I14" s="350">
        <v>35</v>
      </c>
      <c r="J14" s="350"/>
      <c r="K14" s="350">
        <v>35</v>
      </c>
      <c r="L14" s="350"/>
      <c r="M14" s="350">
        <v>35</v>
      </c>
      <c r="N14" s="350"/>
      <c r="O14" s="292"/>
      <c r="P14" s="350">
        <v>35</v>
      </c>
      <c r="Q14" s="350"/>
      <c r="R14" s="350">
        <v>35</v>
      </c>
      <c r="S14" s="350"/>
      <c r="T14" s="350">
        <v>35</v>
      </c>
      <c r="U14" s="350"/>
      <c r="V14" s="292"/>
      <c r="W14" s="350">
        <v>35</v>
      </c>
      <c r="X14" s="350"/>
      <c r="Y14" s="350">
        <v>35</v>
      </c>
      <c r="Z14" s="350"/>
      <c r="AA14" s="350">
        <v>35</v>
      </c>
      <c r="AB14" s="353"/>
      <c r="AC14" s="293">
        <v>70</v>
      </c>
      <c r="AD14" s="299">
        <f t="shared" si="8"/>
        <v>420</v>
      </c>
      <c r="AE14" s="300">
        <f t="shared" si="9"/>
        <v>29400</v>
      </c>
      <c r="AF14" s="301"/>
      <c r="AG14" s="301"/>
      <c r="AH14" s="301"/>
      <c r="AI14" s="302"/>
      <c r="AM14" s="349">
        <f t="shared" si="10"/>
        <v>2450</v>
      </c>
      <c r="AN14" s="349"/>
      <c r="AO14" s="349">
        <f t="shared" si="0"/>
        <v>2450</v>
      </c>
      <c r="AP14" s="349"/>
      <c r="AQ14" s="349">
        <f t="shared" si="1"/>
        <v>2450</v>
      </c>
      <c r="AR14" s="349"/>
      <c r="AS14" s="298"/>
      <c r="AT14" s="349">
        <f t="shared" si="11"/>
        <v>2450</v>
      </c>
      <c r="AU14" s="349"/>
      <c r="AV14" s="349">
        <f t="shared" si="2"/>
        <v>2450</v>
      </c>
      <c r="AW14" s="349"/>
      <c r="AX14" s="349">
        <f t="shared" si="3"/>
        <v>2450</v>
      </c>
      <c r="AY14" s="349"/>
      <c r="AZ14" s="298"/>
      <c r="BA14" s="349">
        <f t="shared" si="12"/>
        <v>2450</v>
      </c>
      <c r="BB14" s="349"/>
      <c r="BC14" s="349">
        <f t="shared" si="4"/>
        <v>2450</v>
      </c>
      <c r="BD14" s="349"/>
      <c r="BE14" s="349">
        <f t="shared" si="5"/>
        <v>2450</v>
      </c>
      <c r="BF14" s="349"/>
      <c r="BG14" s="298"/>
      <c r="BH14" s="349">
        <f t="shared" si="13"/>
        <v>2450</v>
      </c>
      <c r="BI14" s="349"/>
      <c r="BJ14" s="349">
        <f t="shared" si="6"/>
        <v>2450</v>
      </c>
      <c r="BK14" s="349"/>
      <c r="BL14" s="349">
        <f t="shared" si="7"/>
        <v>2450</v>
      </c>
      <c r="BM14" s="349"/>
    </row>
    <row r="15" spans="1:65" x14ac:dyDescent="0.3">
      <c r="A15" s="291" t="s">
        <v>335</v>
      </c>
      <c r="B15" s="350">
        <v>31</v>
      </c>
      <c r="C15" s="350"/>
      <c r="D15" s="350">
        <v>31</v>
      </c>
      <c r="E15" s="350"/>
      <c r="F15" s="350">
        <v>31</v>
      </c>
      <c r="G15" s="350"/>
      <c r="H15" s="292"/>
      <c r="I15" s="350">
        <v>31</v>
      </c>
      <c r="J15" s="350"/>
      <c r="K15" s="350">
        <v>35</v>
      </c>
      <c r="L15" s="350"/>
      <c r="M15" s="350">
        <v>35</v>
      </c>
      <c r="N15" s="350"/>
      <c r="O15" s="292"/>
      <c r="P15" s="350">
        <v>35</v>
      </c>
      <c r="Q15" s="350"/>
      <c r="R15" s="350">
        <v>35</v>
      </c>
      <c r="S15" s="350"/>
      <c r="T15" s="350">
        <v>35</v>
      </c>
      <c r="U15" s="350"/>
      <c r="V15" s="292"/>
      <c r="W15" s="350">
        <v>35</v>
      </c>
      <c r="X15" s="350"/>
      <c r="Y15" s="350">
        <v>35</v>
      </c>
      <c r="Z15" s="350"/>
      <c r="AA15" s="350">
        <v>35</v>
      </c>
      <c r="AB15" s="353"/>
      <c r="AC15" s="293">
        <v>85</v>
      </c>
      <c r="AD15" s="299">
        <f t="shared" si="8"/>
        <v>404</v>
      </c>
      <c r="AE15" s="300">
        <f t="shared" si="9"/>
        <v>34340</v>
      </c>
      <c r="AF15" s="301"/>
      <c r="AG15" s="301"/>
      <c r="AH15" s="301"/>
      <c r="AI15" s="302"/>
      <c r="AM15" s="349">
        <f t="shared" si="10"/>
        <v>2635</v>
      </c>
      <c r="AN15" s="349"/>
      <c r="AO15" s="349">
        <f t="shared" si="0"/>
        <v>2635</v>
      </c>
      <c r="AP15" s="349"/>
      <c r="AQ15" s="349">
        <f t="shared" si="1"/>
        <v>2635</v>
      </c>
      <c r="AR15" s="349"/>
      <c r="AS15" s="298"/>
      <c r="AT15" s="349">
        <f t="shared" si="11"/>
        <v>2635</v>
      </c>
      <c r="AU15" s="349"/>
      <c r="AV15" s="349">
        <f t="shared" si="2"/>
        <v>2975</v>
      </c>
      <c r="AW15" s="349"/>
      <c r="AX15" s="349">
        <f t="shared" si="3"/>
        <v>2975</v>
      </c>
      <c r="AY15" s="349"/>
      <c r="AZ15" s="298"/>
      <c r="BA15" s="349">
        <f t="shared" si="12"/>
        <v>2975</v>
      </c>
      <c r="BB15" s="349"/>
      <c r="BC15" s="349">
        <f t="shared" si="4"/>
        <v>2975</v>
      </c>
      <c r="BD15" s="349"/>
      <c r="BE15" s="349">
        <f t="shared" si="5"/>
        <v>2975</v>
      </c>
      <c r="BF15" s="349"/>
      <c r="BG15" s="298"/>
      <c r="BH15" s="349">
        <f t="shared" si="13"/>
        <v>2975</v>
      </c>
      <c r="BI15" s="349"/>
      <c r="BJ15" s="349">
        <f t="shared" si="6"/>
        <v>2975</v>
      </c>
      <c r="BK15" s="349"/>
      <c r="BL15" s="349">
        <f t="shared" si="7"/>
        <v>2975</v>
      </c>
      <c r="BM15" s="349"/>
    </row>
    <row r="16" spans="1:65" x14ac:dyDescent="0.3">
      <c r="A16" s="291" t="s">
        <v>336</v>
      </c>
      <c r="B16" s="350">
        <v>36</v>
      </c>
      <c r="C16" s="350"/>
      <c r="D16" s="350">
        <v>36</v>
      </c>
      <c r="E16" s="350"/>
      <c r="F16" s="350">
        <v>40</v>
      </c>
      <c r="G16" s="350"/>
      <c r="H16" s="292"/>
      <c r="I16" s="350">
        <v>40</v>
      </c>
      <c r="J16" s="350"/>
      <c r="K16" s="350">
        <v>40</v>
      </c>
      <c r="L16" s="350"/>
      <c r="M16" s="350">
        <v>40</v>
      </c>
      <c r="N16" s="350"/>
      <c r="O16" s="292"/>
      <c r="P16" s="350">
        <v>40</v>
      </c>
      <c r="Q16" s="350"/>
      <c r="R16" s="350">
        <v>40</v>
      </c>
      <c r="S16" s="350"/>
      <c r="T16" s="350">
        <v>40</v>
      </c>
      <c r="U16" s="350"/>
      <c r="V16" s="292"/>
      <c r="W16" s="350">
        <v>40</v>
      </c>
      <c r="X16" s="350"/>
      <c r="Y16" s="350">
        <v>40</v>
      </c>
      <c r="Z16" s="350"/>
      <c r="AA16" s="350">
        <v>40</v>
      </c>
      <c r="AB16" s="353"/>
      <c r="AC16" s="293">
        <v>85</v>
      </c>
      <c r="AD16" s="299">
        <f t="shared" si="8"/>
        <v>472</v>
      </c>
      <c r="AE16" s="300">
        <f t="shared" si="9"/>
        <v>40120</v>
      </c>
      <c r="AF16" s="301"/>
      <c r="AG16" s="301"/>
      <c r="AH16" s="301"/>
      <c r="AI16" s="302"/>
      <c r="AM16" s="349">
        <f t="shared" si="10"/>
        <v>3060</v>
      </c>
      <c r="AN16" s="349"/>
      <c r="AO16" s="349">
        <f t="shared" si="0"/>
        <v>3060</v>
      </c>
      <c r="AP16" s="349"/>
      <c r="AQ16" s="349">
        <f t="shared" si="1"/>
        <v>3400</v>
      </c>
      <c r="AR16" s="349"/>
      <c r="AS16" s="298"/>
      <c r="AT16" s="349">
        <f t="shared" si="11"/>
        <v>3400</v>
      </c>
      <c r="AU16" s="349"/>
      <c r="AV16" s="349">
        <f t="shared" si="2"/>
        <v>3400</v>
      </c>
      <c r="AW16" s="349"/>
      <c r="AX16" s="349">
        <f t="shared" si="3"/>
        <v>3400</v>
      </c>
      <c r="AY16" s="349"/>
      <c r="AZ16" s="298"/>
      <c r="BA16" s="349">
        <f t="shared" si="12"/>
        <v>3400</v>
      </c>
      <c r="BB16" s="349"/>
      <c r="BC16" s="349">
        <f t="shared" si="4"/>
        <v>3400</v>
      </c>
      <c r="BD16" s="349"/>
      <c r="BE16" s="349">
        <f t="shared" si="5"/>
        <v>3400</v>
      </c>
      <c r="BF16" s="349"/>
      <c r="BG16" s="298"/>
      <c r="BH16" s="349">
        <f t="shared" si="13"/>
        <v>3400</v>
      </c>
      <c r="BI16" s="349"/>
      <c r="BJ16" s="349">
        <f t="shared" si="6"/>
        <v>3400</v>
      </c>
      <c r="BK16" s="349"/>
      <c r="BL16" s="349">
        <f t="shared" si="7"/>
        <v>3400</v>
      </c>
      <c r="BM16" s="349"/>
    </row>
    <row r="17" spans="1:65" x14ac:dyDescent="0.3">
      <c r="A17" s="291" t="s">
        <v>337</v>
      </c>
      <c r="B17" s="350">
        <v>27</v>
      </c>
      <c r="C17" s="350"/>
      <c r="D17" s="350">
        <v>27</v>
      </c>
      <c r="E17" s="350"/>
      <c r="F17" s="350">
        <v>27</v>
      </c>
      <c r="G17" s="350"/>
      <c r="H17" s="292"/>
      <c r="I17" s="350">
        <v>27</v>
      </c>
      <c r="J17" s="350"/>
      <c r="K17" s="350">
        <v>27</v>
      </c>
      <c r="L17" s="350"/>
      <c r="M17" s="350">
        <v>27</v>
      </c>
      <c r="N17" s="350"/>
      <c r="O17" s="292"/>
      <c r="P17" s="350">
        <v>27</v>
      </c>
      <c r="Q17" s="350"/>
      <c r="R17" s="350">
        <v>27</v>
      </c>
      <c r="S17" s="350"/>
      <c r="T17" s="350">
        <v>27</v>
      </c>
      <c r="U17" s="350"/>
      <c r="V17" s="292"/>
      <c r="W17" s="350">
        <v>27</v>
      </c>
      <c r="X17" s="350"/>
      <c r="Y17" s="350">
        <v>27</v>
      </c>
      <c r="Z17" s="350"/>
      <c r="AA17" s="350">
        <v>27</v>
      </c>
      <c r="AB17" s="353"/>
      <c r="AC17" s="293">
        <v>90</v>
      </c>
      <c r="AD17" s="299">
        <f t="shared" si="8"/>
        <v>324</v>
      </c>
      <c r="AE17" s="300">
        <f t="shared" si="9"/>
        <v>29160</v>
      </c>
      <c r="AF17" s="301"/>
      <c r="AG17" s="301"/>
      <c r="AH17" s="301"/>
      <c r="AI17" s="302"/>
      <c r="AM17" s="349">
        <f t="shared" si="10"/>
        <v>2430</v>
      </c>
      <c r="AN17" s="349"/>
      <c r="AO17" s="349">
        <f t="shared" si="0"/>
        <v>2430</v>
      </c>
      <c r="AP17" s="349"/>
      <c r="AQ17" s="349">
        <f t="shared" si="1"/>
        <v>2430</v>
      </c>
      <c r="AR17" s="349"/>
      <c r="AS17" s="298"/>
      <c r="AT17" s="349">
        <f t="shared" si="11"/>
        <v>2430</v>
      </c>
      <c r="AU17" s="349"/>
      <c r="AV17" s="349">
        <f t="shared" si="2"/>
        <v>2430</v>
      </c>
      <c r="AW17" s="349"/>
      <c r="AX17" s="349">
        <f t="shared" si="3"/>
        <v>2430</v>
      </c>
      <c r="AY17" s="349"/>
      <c r="AZ17" s="298"/>
      <c r="BA17" s="349">
        <f t="shared" si="12"/>
        <v>2430</v>
      </c>
      <c r="BB17" s="349"/>
      <c r="BC17" s="349">
        <f t="shared" si="4"/>
        <v>2430</v>
      </c>
      <c r="BD17" s="349"/>
      <c r="BE17" s="349">
        <f t="shared" si="5"/>
        <v>2430</v>
      </c>
      <c r="BF17" s="349"/>
      <c r="BG17" s="298"/>
      <c r="BH17" s="349">
        <f t="shared" si="13"/>
        <v>2430</v>
      </c>
      <c r="BI17" s="349"/>
      <c r="BJ17" s="349">
        <f t="shared" si="6"/>
        <v>2430</v>
      </c>
      <c r="BK17" s="349"/>
      <c r="BL17" s="349">
        <f t="shared" si="7"/>
        <v>2430</v>
      </c>
      <c r="BM17" s="349"/>
    </row>
    <row r="18" spans="1:65" x14ac:dyDescent="0.3">
      <c r="A18" s="291" t="s">
        <v>338</v>
      </c>
      <c r="B18" s="350">
        <v>31</v>
      </c>
      <c r="C18" s="350"/>
      <c r="D18" s="350">
        <v>31</v>
      </c>
      <c r="E18" s="350"/>
      <c r="F18" s="350">
        <v>33</v>
      </c>
      <c r="G18" s="350"/>
      <c r="H18" s="292"/>
      <c r="I18" s="350">
        <v>33</v>
      </c>
      <c r="J18" s="350"/>
      <c r="K18" s="350">
        <v>33</v>
      </c>
      <c r="L18" s="350"/>
      <c r="M18" s="350">
        <v>33</v>
      </c>
      <c r="N18" s="350"/>
      <c r="O18" s="292"/>
      <c r="P18" s="350">
        <v>33</v>
      </c>
      <c r="Q18" s="350"/>
      <c r="R18" s="350">
        <v>33</v>
      </c>
      <c r="S18" s="350"/>
      <c r="T18" s="350">
        <v>33</v>
      </c>
      <c r="U18" s="350"/>
      <c r="V18" s="292"/>
      <c r="W18" s="350">
        <v>33</v>
      </c>
      <c r="X18" s="350"/>
      <c r="Y18" s="350">
        <v>33</v>
      </c>
      <c r="Z18" s="350"/>
      <c r="AA18" s="350">
        <v>33</v>
      </c>
      <c r="AB18" s="353"/>
      <c r="AC18" s="293">
        <v>125</v>
      </c>
      <c r="AD18" s="299">
        <f t="shared" si="8"/>
        <v>392</v>
      </c>
      <c r="AE18" s="300">
        <f t="shared" si="9"/>
        <v>49000</v>
      </c>
      <c r="AF18" s="301"/>
      <c r="AG18" s="301"/>
      <c r="AH18" s="301"/>
      <c r="AI18" s="302"/>
      <c r="AM18" s="349">
        <f t="shared" si="10"/>
        <v>3875</v>
      </c>
      <c r="AN18" s="349"/>
      <c r="AO18" s="349">
        <f t="shared" si="0"/>
        <v>3875</v>
      </c>
      <c r="AP18" s="349"/>
      <c r="AQ18" s="349">
        <f t="shared" si="1"/>
        <v>4125</v>
      </c>
      <c r="AR18" s="349"/>
      <c r="AS18" s="298"/>
      <c r="AT18" s="349">
        <f t="shared" si="11"/>
        <v>4125</v>
      </c>
      <c r="AU18" s="349"/>
      <c r="AV18" s="349">
        <f t="shared" si="2"/>
        <v>4125</v>
      </c>
      <c r="AW18" s="349"/>
      <c r="AX18" s="349">
        <f t="shared" si="3"/>
        <v>4125</v>
      </c>
      <c r="AY18" s="349"/>
      <c r="AZ18" s="298"/>
      <c r="BA18" s="349">
        <f t="shared" si="12"/>
        <v>4125</v>
      </c>
      <c r="BB18" s="349"/>
      <c r="BC18" s="349">
        <f t="shared" si="4"/>
        <v>4125</v>
      </c>
      <c r="BD18" s="349"/>
      <c r="BE18" s="349">
        <f t="shared" si="5"/>
        <v>4125</v>
      </c>
      <c r="BF18" s="349"/>
      <c r="BG18" s="298"/>
      <c r="BH18" s="349">
        <f t="shared" si="13"/>
        <v>4125</v>
      </c>
      <c r="BI18" s="349"/>
      <c r="BJ18" s="349">
        <f t="shared" si="6"/>
        <v>4125</v>
      </c>
      <c r="BK18" s="349"/>
      <c r="BL18" s="349">
        <f t="shared" si="7"/>
        <v>4125</v>
      </c>
      <c r="BM18" s="349"/>
    </row>
    <row r="19" spans="1:65" x14ac:dyDescent="0.3">
      <c r="A19" s="291" t="s">
        <v>339</v>
      </c>
      <c r="B19" s="350">
        <v>31</v>
      </c>
      <c r="C19" s="350"/>
      <c r="D19" s="350">
        <v>31</v>
      </c>
      <c r="E19" s="350"/>
      <c r="F19" s="350">
        <v>31</v>
      </c>
      <c r="G19" s="350"/>
      <c r="H19" s="292"/>
      <c r="I19" s="350">
        <v>31</v>
      </c>
      <c r="J19" s="350"/>
      <c r="K19" s="350">
        <v>36</v>
      </c>
      <c r="L19" s="350"/>
      <c r="M19" s="350">
        <v>36</v>
      </c>
      <c r="N19" s="350"/>
      <c r="O19" s="292"/>
      <c r="P19" s="350">
        <v>36</v>
      </c>
      <c r="Q19" s="350"/>
      <c r="R19" s="350">
        <v>36</v>
      </c>
      <c r="S19" s="350"/>
      <c r="T19" s="350">
        <v>36</v>
      </c>
      <c r="U19" s="350"/>
      <c r="V19" s="292"/>
      <c r="W19" s="350">
        <v>36</v>
      </c>
      <c r="X19" s="350"/>
      <c r="Y19" s="350">
        <v>36</v>
      </c>
      <c r="Z19" s="350"/>
      <c r="AA19" s="350">
        <v>36</v>
      </c>
      <c r="AB19" s="353"/>
      <c r="AC19" s="293">
        <v>225</v>
      </c>
      <c r="AD19" s="299">
        <f t="shared" si="8"/>
        <v>412</v>
      </c>
      <c r="AE19" s="300">
        <f t="shared" si="9"/>
        <v>92700</v>
      </c>
      <c r="AF19" s="301"/>
      <c r="AG19" s="301"/>
      <c r="AH19" s="301"/>
      <c r="AI19" s="302"/>
      <c r="AM19" s="349">
        <f t="shared" si="10"/>
        <v>6975</v>
      </c>
      <c r="AN19" s="349"/>
      <c r="AO19" s="349">
        <f t="shared" si="0"/>
        <v>6975</v>
      </c>
      <c r="AP19" s="349"/>
      <c r="AQ19" s="349">
        <f t="shared" si="1"/>
        <v>6975</v>
      </c>
      <c r="AR19" s="349"/>
      <c r="AS19" s="298"/>
      <c r="AT19" s="349">
        <f t="shared" si="11"/>
        <v>6975</v>
      </c>
      <c r="AU19" s="349"/>
      <c r="AV19" s="349">
        <f t="shared" si="2"/>
        <v>8100</v>
      </c>
      <c r="AW19" s="349"/>
      <c r="AX19" s="349">
        <f t="shared" si="3"/>
        <v>8100</v>
      </c>
      <c r="AY19" s="349"/>
      <c r="AZ19" s="298"/>
      <c r="BA19" s="349">
        <f t="shared" si="12"/>
        <v>8100</v>
      </c>
      <c r="BB19" s="349"/>
      <c r="BC19" s="349">
        <f t="shared" si="4"/>
        <v>8100</v>
      </c>
      <c r="BD19" s="349"/>
      <c r="BE19" s="349">
        <f t="shared" si="5"/>
        <v>8100</v>
      </c>
      <c r="BF19" s="349"/>
      <c r="BG19" s="298"/>
      <c r="BH19" s="349">
        <f t="shared" si="13"/>
        <v>8100</v>
      </c>
      <c r="BI19" s="349"/>
      <c r="BJ19" s="349">
        <f t="shared" si="6"/>
        <v>8100</v>
      </c>
      <c r="BK19" s="349"/>
      <c r="BL19" s="349">
        <f t="shared" si="7"/>
        <v>8100</v>
      </c>
      <c r="BM19" s="349"/>
    </row>
    <row r="20" spans="1:65" x14ac:dyDescent="0.3">
      <c r="A20" s="291" t="s">
        <v>340</v>
      </c>
      <c r="B20" s="350">
        <v>29</v>
      </c>
      <c r="C20" s="350"/>
      <c r="D20" s="350">
        <v>29</v>
      </c>
      <c r="E20" s="350"/>
      <c r="F20" s="350">
        <v>31</v>
      </c>
      <c r="G20" s="350"/>
      <c r="H20" s="292"/>
      <c r="I20" s="350">
        <v>31</v>
      </c>
      <c r="J20" s="350"/>
      <c r="K20" s="350">
        <v>33</v>
      </c>
      <c r="L20" s="350"/>
      <c r="M20" s="350">
        <v>33</v>
      </c>
      <c r="N20" s="350"/>
      <c r="O20" s="292"/>
      <c r="P20" s="350">
        <v>33</v>
      </c>
      <c r="Q20" s="350"/>
      <c r="R20" s="350">
        <v>33</v>
      </c>
      <c r="S20" s="350"/>
      <c r="T20" s="350">
        <v>33</v>
      </c>
      <c r="U20" s="350"/>
      <c r="V20" s="292"/>
      <c r="W20" s="350">
        <v>33</v>
      </c>
      <c r="X20" s="350"/>
      <c r="Y20" s="350">
        <v>33</v>
      </c>
      <c r="Z20" s="350"/>
      <c r="AA20" s="354">
        <v>33</v>
      </c>
      <c r="AB20" s="355"/>
      <c r="AC20" s="293">
        <v>40</v>
      </c>
      <c r="AD20" s="294">
        <f>SUM(B20:AB20)</f>
        <v>384</v>
      </c>
      <c r="AE20" s="295">
        <f>AD20*AC20</f>
        <v>15360</v>
      </c>
      <c r="AF20" s="296"/>
      <c r="AG20" s="296"/>
      <c r="AH20" s="296"/>
      <c r="AI20" s="297"/>
      <c r="AM20" s="349">
        <f>B20*$AC20</f>
        <v>1160</v>
      </c>
      <c r="AN20" s="349"/>
      <c r="AO20" s="349">
        <f t="shared" ref="AO20:AO34" si="14">D20*$AC20</f>
        <v>1160</v>
      </c>
      <c r="AP20" s="349"/>
      <c r="AQ20" s="349">
        <f t="shared" ref="AQ20:AQ34" si="15">F20*$AC20</f>
        <v>1240</v>
      </c>
      <c r="AR20" s="349"/>
      <c r="AS20" s="298"/>
      <c r="AT20" s="349">
        <f>I20*$AC20</f>
        <v>1240</v>
      </c>
      <c r="AU20" s="349"/>
      <c r="AV20" s="349">
        <f t="shared" ref="AV20:AV34" si="16">K20*$AC20</f>
        <v>1320</v>
      </c>
      <c r="AW20" s="349"/>
      <c r="AX20" s="349">
        <f t="shared" ref="AX20:AX34" si="17">M20*$AC20</f>
        <v>1320</v>
      </c>
      <c r="AY20" s="349"/>
      <c r="AZ20" s="298"/>
      <c r="BA20" s="349">
        <f>P20*$AC20</f>
        <v>1320</v>
      </c>
      <c r="BB20" s="349"/>
      <c r="BC20" s="349">
        <f t="shared" ref="BC20:BC34" si="18">R20*$AC20</f>
        <v>1320</v>
      </c>
      <c r="BD20" s="349"/>
      <c r="BE20" s="349">
        <f t="shared" ref="BE20:BE34" si="19">T20*$AC20</f>
        <v>1320</v>
      </c>
      <c r="BF20" s="349"/>
      <c r="BG20" s="298"/>
      <c r="BH20" s="349">
        <f>W20*$AC20</f>
        <v>1320</v>
      </c>
      <c r="BI20" s="349"/>
      <c r="BJ20" s="349">
        <f t="shared" ref="BJ20:BJ34" si="20">Y20*$AC20</f>
        <v>1320</v>
      </c>
      <c r="BK20" s="349"/>
      <c r="BL20" s="349">
        <f t="shared" ref="BL20:BL34" si="21">AA20*$AC20</f>
        <v>1320</v>
      </c>
      <c r="BM20" s="349"/>
    </row>
    <row r="21" spans="1:65" x14ac:dyDescent="0.3">
      <c r="A21" s="291" t="s">
        <v>341</v>
      </c>
      <c r="B21" s="350">
        <v>27</v>
      </c>
      <c r="C21" s="350"/>
      <c r="D21" s="350">
        <v>27</v>
      </c>
      <c r="E21" s="350"/>
      <c r="F21" s="350">
        <v>31</v>
      </c>
      <c r="G21" s="350"/>
      <c r="H21" s="292"/>
      <c r="I21" s="350">
        <v>31</v>
      </c>
      <c r="J21" s="350"/>
      <c r="K21" s="350">
        <v>33</v>
      </c>
      <c r="L21" s="350"/>
      <c r="M21" s="350">
        <v>33</v>
      </c>
      <c r="N21" s="350"/>
      <c r="O21" s="292"/>
      <c r="P21" s="350">
        <v>33</v>
      </c>
      <c r="Q21" s="350"/>
      <c r="R21" s="350">
        <v>33</v>
      </c>
      <c r="S21" s="350"/>
      <c r="T21" s="350">
        <v>33</v>
      </c>
      <c r="U21" s="350"/>
      <c r="V21" s="292"/>
      <c r="W21" s="350">
        <v>33</v>
      </c>
      <c r="X21" s="350"/>
      <c r="Y21" s="350">
        <v>33</v>
      </c>
      <c r="Z21" s="350"/>
      <c r="AA21" s="350">
        <v>33</v>
      </c>
      <c r="AB21" s="353"/>
      <c r="AC21" s="293">
        <v>45</v>
      </c>
      <c r="AD21" s="299">
        <f t="shared" ref="AD21:AD34" si="22">SUM(B21:AB21)</f>
        <v>380</v>
      </c>
      <c r="AE21" s="300">
        <f t="shared" ref="AE21:AE34" si="23">AD21*AC21</f>
        <v>17100</v>
      </c>
      <c r="AF21" s="301"/>
      <c r="AG21" s="301"/>
      <c r="AH21" s="301"/>
      <c r="AI21" s="302"/>
      <c r="AM21" s="349">
        <f t="shared" ref="AM21:AM34" si="24">B21*$AC21</f>
        <v>1215</v>
      </c>
      <c r="AN21" s="349"/>
      <c r="AO21" s="349">
        <f t="shared" si="14"/>
        <v>1215</v>
      </c>
      <c r="AP21" s="349"/>
      <c r="AQ21" s="349">
        <f t="shared" si="15"/>
        <v>1395</v>
      </c>
      <c r="AR21" s="349"/>
      <c r="AS21" s="298"/>
      <c r="AT21" s="349">
        <f t="shared" ref="AT21:AT34" si="25">I21*$AC21</f>
        <v>1395</v>
      </c>
      <c r="AU21" s="349"/>
      <c r="AV21" s="349">
        <f t="shared" si="16"/>
        <v>1485</v>
      </c>
      <c r="AW21" s="349"/>
      <c r="AX21" s="349">
        <f t="shared" si="17"/>
        <v>1485</v>
      </c>
      <c r="AY21" s="349"/>
      <c r="AZ21" s="298"/>
      <c r="BA21" s="349">
        <f t="shared" ref="BA21:BA34" si="26">P21*$AC21</f>
        <v>1485</v>
      </c>
      <c r="BB21" s="349"/>
      <c r="BC21" s="349">
        <f t="shared" si="18"/>
        <v>1485</v>
      </c>
      <c r="BD21" s="349"/>
      <c r="BE21" s="349">
        <f t="shared" si="19"/>
        <v>1485</v>
      </c>
      <c r="BF21" s="349"/>
      <c r="BG21" s="298"/>
      <c r="BH21" s="349">
        <f t="shared" ref="BH21:BH34" si="27">W21*$AC21</f>
        <v>1485</v>
      </c>
      <c r="BI21" s="349"/>
      <c r="BJ21" s="349">
        <f t="shared" si="20"/>
        <v>1485</v>
      </c>
      <c r="BK21" s="349"/>
      <c r="BL21" s="349">
        <f t="shared" si="21"/>
        <v>1485</v>
      </c>
      <c r="BM21" s="349"/>
    </row>
    <row r="22" spans="1:65" x14ac:dyDescent="0.3">
      <c r="A22" s="291" t="s">
        <v>342</v>
      </c>
      <c r="B22" s="350">
        <v>29</v>
      </c>
      <c r="C22" s="350"/>
      <c r="D22" s="350">
        <v>29</v>
      </c>
      <c r="E22" s="350"/>
      <c r="F22" s="350">
        <v>29</v>
      </c>
      <c r="G22" s="350"/>
      <c r="H22" s="292"/>
      <c r="I22" s="350">
        <v>29</v>
      </c>
      <c r="J22" s="350"/>
      <c r="K22" s="350">
        <v>34</v>
      </c>
      <c r="L22" s="350"/>
      <c r="M22" s="350">
        <v>34</v>
      </c>
      <c r="N22" s="350"/>
      <c r="O22" s="292"/>
      <c r="P22" s="350">
        <v>34</v>
      </c>
      <c r="Q22" s="350"/>
      <c r="R22" s="350">
        <v>34</v>
      </c>
      <c r="S22" s="350"/>
      <c r="T22" s="350">
        <v>34</v>
      </c>
      <c r="U22" s="350"/>
      <c r="V22" s="292"/>
      <c r="W22" s="350">
        <v>34</v>
      </c>
      <c r="X22" s="350"/>
      <c r="Y22" s="350">
        <v>34</v>
      </c>
      <c r="Z22" s="350"/>
      <c r="AA22" s="350">
        <v>34</v>
      </c>
      <c r="AB22" s="353"/>
      <c r="AC22" s="293">
        <v>45</v>
      </c>
      <c r="AD22" s="299">
        <f t="shared" si="22"/>
        <v>388</v>
      </c>
      <c r="AE22" s="300">
        <f t="shared" si="23"/>
        <v>17460</v>
      </c>
      <c r="AF22" s="301"/>
      <c r="AG22" s="301"/>
      <c r="AH22" s="301"/>
      <c r="AI22" s="302"/>
      <c r="AM22" s="349">
        <f t="shared" si="24"/>
        <v>1305</v>
      </c>
      <c r="AN22" s="349"/>
      <c r="AO22" s="349">
        <f t="shared" si="14"/>
        <v>1305</v>
      </c>
      <c r="AP22" s="349"/>
      <c r="AQ22" s="349">
        <f t="shared" si="15"/>
        <v>1305</v>
      </c>
      <c r="AR22" s="349"/>
      <c r="AS22" s="298"/>
      <c r="AT22" s="349">
        <f t="shared" si="25"/>
        <v>1305</v>
      </c>
      <c r="AU22" s="349"/>
      <c r="AV22" s="349">
        <f t="shared" si="16"/>
        <v>1530</v>
      </c>
      <c r="AW22" s="349"/>
      <c r="AX22" s="349">
        <f t="shared" si="17"/>
        <v>1530</v>
      </c>
      <c r="AY22" s="349"/>
      <c r="AZ22" s="298"/>
      <c r="BA22" s="349">
        <f t="shared" si="26"/>
        <v>1530</v>
      </c>
      <c r="BB22" s="349"/>
      <c r="BC22" s="349">
        <f t="shared" si="18"/>
        <v>1530</v>
      </c>
      <c r="BD22" s="349"/>
      <c r="BE22" s="349">
        <f t="shared" si="19"/>
        <v>1530</v>
      </c>
      <c r="BF22" s="349"/>
      <c r="BG22" s="298"/>
      <c r="BH22" s="349">
        <f t="shared" si="27"/>
        <v>1530</v>
      </c>
      <c r="BI22" s="349"/>
      <c r="BJ22" s="349">
        <f t="shared" si="20"/>
        <v>1530</v>
      </c>
      <c r="BK22" s="349"/>
      <c r="BL22" s="349">
        <f t="shared" si="21"/>
        <v>1530</v>
      </c>
      <c r="BM22" s="349"/>
    </row>
    <row r="23" spans="1:65" x14ac:dyDescent="0.3">
      <c r="A23" s="291" t="s">
        <v>343</v>
      </c>
      <c r="B23" s="350">
        <v>30</v>
      </c>
      <c r="C23" s="350"/>
      <c r="D23" s="350">
        <v>30</v>
      </c>
      <c r="E23" s="350"/>
      <c r="F23" s="350">
        <v>30</v>
      </c>
      <c r="G23" s="350"/>
      <c r="H23" s="292"/>
      <c r="I23" s="350">
        <v>30</v>
      </c>
      <c r="J23" s="350"/>
      <c r="K23" s="350">
        <v>30</v>
      </c>
      <c r="L23" s="350"/>
      <c r="M23" s="350">
        <v>30</v>
      </c>
      <c r="N23" s="350"/>
      <c r="O23" s="292"/>
      <c r="P23" s="350">
        <v>30</v>
      </c>
      <c r="Q23" s="350"/>
      <c r="R23" s="350">
        <v>30</v>
      </c>
      <c r="S23" s="350"/>
      <c r="T23" s="350">
        <v>30</v>
      </c>
      <c r="U23" s="350"/>
      <c r="V23" s="292"/>
      <c r="W23" s="350">
        <v>30</v>
      </c>
      <c r="X23" s="350"/>
      <c r="Y23" s="350">
        <v>30</v>
      </c>
      <c r="Z23" s="350"/>
      <c r="AA23" s="350">
        <v>30</v>
      </c>
      <c r="AB23" s="353"/>
      <c r="AC23" s="293">
        <v>55</v>
      </c>
      <c r="AD23" s="299">
        <f t="shared" si="22"/>
        <v>360</v>
      </c>
      <c r="AE23" s="300">
        <f t="shared" si="23"/>
        <v>19800</v>
      </c>
      <c r="AF23" s="301"/>
      <c r="AG23" s="301"/>
      <c r="AH23" s="301"/>
      <c r="AI23" s="302"/>
      <c r="AM23" s="349">
        <f t="shared" si="24"/>
        <v>1650</v>
      </c>
      <c r="AN23" s="349"/>
      <c r="AO23" s="349">
        <f t="shared" si="14"/>
        <v>1650</v>
      </c>
      <c r="AP23" s="349"/>
      <c r="AQ23" s="349">
        <f t="shared" si="15"/>
        <v>1650</v>
      </c>
      <c r="AR23" s="349"/>
      <c r="AS23" s="298"/>
      <c r="AT23" s="349">
        <f t="shared" si="25"/>
        <v>1650</v>
      </c>
      <c r="AU23" s="349"/>
      <c r="AV23" s="349">
        <f t="shared" si="16"/>
        <v>1650</v>
      </c>
      <c r="AW23" s="349"/>
      <c r="AX23" s="349">
        <f t="shared" si="17"/>
        <v>1650</v>
      </c>
      <c r="AY23" s="349"/>
      <c r="AZ23" s="298"/>
      <c r="BA23" s="349">
        <f t="shared" si="26"/>
        <v>1650</v>
      </c>
      <c r="BB23" s="349"/>
      <c r="BC23" s="349">
        <f t="shared" si="18"/>
        <v>1650</v>
      </c>
      <c r="BD23" s="349"/>
      <c r="BE23" s="349">
        <f t="shared" si="19"/>
        <v>1650</v>
      </c>
      <c r="BF23" s="349"/>
      <c r="BG23" s="298"/>
      <c r="BH23" s="349">
        <f t="shared" si="27"/>
        <v>1650</v>
      </c>
      <c r="BI23" s="349"/>
      <c r="BJ23" s="349">
        <f t="shared" si="20"/>
        <v>1650</v>
      </c>
      <c r="BK23" s="349"/>
      <c r="BL23" s="349">
        <f t="shared" si="21"/>
        <v>1650</v>
      </c>
      <c r="BM23" s="349"/>
    </row>
    <row r="24" spans="1:65" x14ac:dyDescent="0.3">
      <c r="A24" s="291" t="s">
        <v>344</v>
      </c>
      <c r="B24" s="350">
        <v>27</v>
      </c>
      <c r="C24" s="350"/>
      <c r="D24" s="350">
        <v>27</v>
      </c>
      <c r="E24" s="350"/>
      <c r="F24" s="350">
        <v>31</v>
      </c>
      <c r="G24" s="350"/>
      <c r="H24" s="292"/>
      <c r="I24" s="350">
        <v>31</v>
      </c>
      <c r="J24" s="350"/>
      <c r="K24" s="350">
        <v>31</v>
      </c>
      <c r="L24" s="350"/>
      <c r="M24" s="350">
        <v>31</v>
      </c>
      <c r="N24" s="350"/>
      <c r="O24" s="292"/>
      <c r="P24" s="350">
        <v>31</v>
      </c>
      <c r="Q24" s="350"/>
      <c r="R24" s="350">
        <v>31</v>
      </c>
      <c r="S24" s="350"/>
      <c r="T24" s="350">
        <v>31</v>
      </c>
      <c r="U24" s="350"/>
      <c r="V24" s="292"/>
      <c r="W24" s="350">
        <v>31</v>
      </c>
      <c r="X24" s="350"/>
      <c r="Y24" s="350">
        <v>31</v>
      </c>
      <c r="Z24" s="350"/>
      <c r="AA24" s="350">
        <v>31</v>
      </c>
      <c r="AB24" s="353"/>
      <c r="AC24" s="293">
        <v>55</v>
      </c>
      <c r="AD24" s="299">
        <f t="shared" si="22"/>
        <v>364</v>
      </c>
      <c r="AE24" s="300">
        <f t="shared" si="23"/>
        <v>20020</v>
      </c>
      <c r="AF24" s="301"/>
      <c r="AG24" s="301"/>
      <c r="AH24" s="301"/>
      <c r="AI24" s="302"/>
      <c r="AM24" s="349">
        <f t="shared" si="24"/>
        <v>1485</v>
      </c>
      <c r="AN24" s="349"/>
      <c r="AO24" s="349">
        <f t="shared" si="14"/>
        <v>1485</v>
      </c>
      <c r="AP24" s="349"/>
      <c r="AQ24" s="349">
        <f t="shared" si="15"/>
        <v>1705</v>
      </c>
      <c r="AR24" s="349"/>
      <c r="AS24" s="298"/>
      <c r="AT24" s="349">
        <f t="shared" si="25"/>
        <v>1705</v>
      </c>
      <c r="AU24" s="349"/>
      <c r="AV24" s="349">
        <f t="shared" si="16"/>
        <v>1705</v>
      </c>
      <c r="AW24" s="349"/>
      <c r="AX24" s="349">
        <f t="shared" si="17"/>
        <v>1705</v>
      </c>
      <c r="AY24" s="349"/>
      <c r="AZ24" s="298"/>
      <c r="BA24" s="349">
        <f t="shared" si="26"/>
        <v>1705</v>
      </c>
      <c r="BB24" s="349"/>
      <c r="BC24" s="349">
        <f t="shared" si="18"/>
        <v>1705</v>
      </c>
      <c r="BD24" s="349"/>
      <c r="BE24" s="349">
        <f t="shared" si="19"/>
        <v>1705</v>
      </c>
      <c r="BF24" s="349"/>
      <c r="BG24" s="298"/>
      <c r="BH24" s="349">
        <f t="shared" si="27"/>
        <v>1705</v>
      </c>
      <c r="BI24" s="349"/>
      <c r="BJ24" s="349">
        <f t="shared" si="20"/>
        <v>1705</v>
      </c>
      <c r="BK24" s="349"/>
      <c r="BL24" s="349">
        <f t="shared" si="21"/>
        <v>1705</v>
      </c>
      <c r="BM24" s="349"/>
    </row>
    <row r="25" spans="1:65" x14ac:dyDescent="0.3">
      <c r="A25" s="291" t="s">
        <v>345</v>
      </c>
      <c r="B25" s="350">
        <v>30</v>
      </c>
      <c r="C25" s="350"/>
      <c r="D25" s="350">
        <v>30</v>
      </c>
      <c r="E25" s="350"/>
      <c r="F25" s="350">
        <v>30</v>
      </c>
      <c r="G25" s="350"/>
      <c r="H25" s="292"/>
      <c r="I25" s="350">
        <v>30</v>
      </c>
      <c r="J25" s="350"/>
      <c r="K25" s="350">
        <v>36</v>
      </c>
      <c r="L25" s="350"/>
      <c r="M25" s="350">
        <v>36</v>
      </c>
      <c r="N25" s="350"/>
      <c r="O25" s="292"/>
      <c r="P25" s="350">
        <v>36</v>
      </c>
      <c r="Q25" s="350"/>
      <c r="R25" s="350">
        <v>36</v>
      </c>
      <c r="S25" s="350"/>
      <c r="T25" s="350">
        <v>36</v>
      </c>
      <c r="U25" s="350"/>
      <c r="V25" s="292"/>
      <c r="W25" s="350">
        <v>36</v>
      </c>
      <c r="X25" s="350"/>
      <c r="Y25" s="350">
        <v>36</v>
      </c>
      <c r="Z25" s="350"/>
      <c r="AA25" s="350">
        <v>36</v>
      </c>
      <c r="AB25" s="353"/>
      <c r="AC25" s="293">
        <v>60</v>
      </c>
      <c r="AD25" s="299">
        <f t="shared" si="22"/>
        <v>408</v>
      </c>
      <c r="AE25" s="300">
        <f t="shared" si="23"/>
        <v>24480</v>
      </c>
      <c r="AF25" s="301"/>
      <c r="AG25" s="301"/>
      <c r="AH25" s="301"/>
      <c r="AI25" s="302"/>
      <c r="AM25" s="349">
        <f t="shared" si="24"/>
        <v>1800</v>
      </c>
      <c r="AN25" s="349"/>
      <c r="AO25" s="349">
        <f t="shared" si="14"/>
        <v>1800</v>
      </c>
      <c r="AP25" s="349"/>
      <c r="AQ25" s="349">
        <f t="shared" si="15"/>
        <v>1800</v>
      </c>
      <c r="AR25" s="349"/>
      <c r="AS25" s="298"/>
      <c r="AT25" s="349">
        <f t="shared" si="25"/>
        <v>1800</v>
      </c>
      <c r="AU25" s="349"/>
      <c r="AV25" s="349">
        <f t="shared" si="16"/>
        <v>2160</v>
      </c>
      <c r="AW25" s="349"/>
      <c r="AX25" s="349">
        <f t="shared" si="17"/>
        <v>2160</v>
      </c>
      <c r="AY25" s="349"/>
      <c r="AZ25" s="298"/>
      <c r="BA25" s="349">
        <f t="shared" si="26"/>
        <v>2160</v>
      </c>
      <c r="BB25" s="349"/>
      <c r="BC25" s="349">
        <f t="shared" si="18"/>
        <v>2160</v>
      </c>
      <c r="BD25" s="349"/>
      <c r="BE25" s="349">
        <f t="shared" si="19"/>
        <v>2160</v>
      </c>
      <c r="BF25" s="349"/>
      <c r="BG25" s="298"/>
      <c r="BH25" s="349">
        <f t="shared" si="27"/>
        <v>2160</v>
      </c>
      <c r="BI25" s="349"/>
      <c r="BJ25" s="349">
        <f t="shared" si="20"/>
        <v>2160</v>
      </c>
      <c r="BK25" s="349"/>
      <c r="BL25" s="349">
        <f t="shared" si="21"/>
        <v>2160</v>
      </c>
      <c r="BM25" s="349"/>
    </row>
    <row r="26" spans="1:65" x14ac:dyDescent="0.3">
      <c r="A26" s="291" t="s">
        <v>346</v>
      </c>
      <c r="B26" s="350">
        <v>29</v>
      </c>
      <c r="C26" s="350"/>
      <c r="D26" s="350">
        <v>29</v>
      </c>
      <c r="E26" s="350"/>
      <c r="F26" s="350">
        <v>29</v>
      </c>
      <c r="G26" s="350"/>
      <c r="H26" s="292"/>
      <c r="I26" s="350">
        <v>29</v>
      </c>
      <c r="J26" s="350"/>
      <c r="K26" s="350">
        <v>29</v>
      </c>
      <c r="L26" s="350"/>
      <c r="M26" s="350">
        <v>29</v>
      </c>
      <c r="N26" s="350"/>
      <c r="O26" s="292"/>
      <c r="P26" s="350">
        <v>29</v>
      </c>
      <c r="Q26" s="350"/>
      <c r="R26" s="350">
        <v>29</v>
      </c>
      <c r="S26" s="350"/>
      <c r="T26" s="350">
        <v>29</v>
      </c>
      <c r="U26" s="350"/>
      <c r="V26" s="292"/>
      <c r="W26" s="350">
        <v>29</v>
      </c>
      <c r="X26" s="350"/>
      <c r="Y26" s="350">
        <v>29</v>
      </c>
      <c r="Z26" s="350"/>
      <c r="AA26" s="350">
        <v>29</v>
      </c>
      <c r="AB26" s="353"/>
      <c r="AC26" s="293">
        <v>55</v>
      </c>
      <c r="AD26" s="299">
        <f t="shared" si="22"/>
        <v>348</v>
      </c>
      <c r="AE26" s="300">
        <f t="shared" si="23"/>
        <v>19140</v>
      </c>
      <c r="AF26" s="301"/>
      <c r="AG26" s="301"/>
      <c r="AH26" s="301"/>
      <c r="AI26" s="302"/>
      <c r="AM26" s="349">
        <f t="shared" si="24"/>
        <v>1595</v>
      </c>
      <c r="AN26" s="349"/>
      <c r="AO26" s="349">
        <f t="shared" si="14"/>
        <v>1595</v>
      </c>
      <c r="AP26" s="349"/>
      <c r="AQ26" s="349">
        <f t="shared" si="15"/>
        <v>1595</v>
      </c>
      <c r="AR26" s="349"/>
      <c r="AS26" s="298"/>
      <c r="AT26" s="349">
        <f t="shared" si="25"/>
        <v>1595</v>
      </c>
      <c r="AU26" s="349"/>
      <c r="AV26" s="349">
        <f t="shared" si="16"/>
        <v>1595</v>
      </c>
      <c r="AW26" s="349"/>
      <c r="AX26" s="349">
        <f t="shared" si="17"/>
        <v>1595</v>
      </c>
      <c r="AY26" s="349"/>
      <c r="AZ26" s="298"/>
      <c r="BA26" s="349">
        <f t="shared" si="26"/>
        <v>1595</v>
      </c>
      <c r="BB26" s="349"/>
      <c r="BC26" s="349">
        <f t="shared" si="18"/>
        <v>1595</v>
      </c>
      <c r="BD26" s="349"/>
      <c r="BE26" s="349">
        <f t="shared" si="19"/>
        <v>1595</v>
      </c>
      <c r="BF26" s="349"/>
      <c r="BG26" s="298"/>
      <c r="BH26" s="349">
        <f t="shared" si="27"/>
        <v>1595</v>
      </c>
      <c r="BI26" s="349"/>
      <c r="BJ26" s="349">
        <f t="shared" si="20"/>
        <v>1595</v>
      </c>
      <c r="BK26" s="349"/>
      <c r="BL26" s="349">
        <f t="shared" si="21"/>
        <v>1595</v>
      </c>
      <c r="BM26" s="349"/>
    </row>
    <row r="27" spans="1:65" x14ac:dyDescent="0.3">
      <c r="A27" s="291" t="s">
        <v>347</v>
      </c>
      <c r="B27" s="350">
        <v>28</v>
      </c>
      <c r="C27" s="350"/>
      <c r="D27" s="350">
        <v>28</v>
      </c>
      <c r="E27" s="350"/>
      <c r="F27" s="350">
        <v>33</v>
      </c>
      <c r="G27" s="350"/>
      <c r="H27" s="292"/>
      <c r="I27" s="350">
        <v>33</v>
      </c>
      <c r="J27" s="350"/>
      <c r="K27" s="350">
        <v>33</v>
      </c>
      <c r="L27" s="350"/>
      <c r="M27" s="350">
        <v>33</v>
      </c>
      <c r="N27" s="350"/>
      <c r="O27" s="292"/>
      <c r="P27" s="350">
        <v>33</v>
      </c>
      <c r="Q27" s="350"/>
      <c r="R27" s="350">
        <v>33</v>
      </c>
      <c r="S27" s="350"/>
      <c r="T27" s="350">
        <v>33</v>
      </c>
      <c r="U27" s="350"/>
      <c r="V27" s="292"/>
      <c r="W27" s="350">
        <v>33</v>
      </c>
      <c r="X27" s="350"/>
      <c r="Y27" s="350">
        <v>33</v>
      </c>
      <c r="Z27" s="350"/>
      <c r="AA27" s="350">
        <v>33</v>
      </c>
      <c r="AB27" s="353"/>
      <c r="AC27" s="293">
        <v>65</v>
      </c>
      <c r="AD27" s="299">
        <f t="shared" si="22"/>
        <v>386</v>
      </c>
      <c r="AE27" s="300">
        <f t="shared" si="23"/>
        <v>25090</v>
      </c>
      <c r="AF27" s="301"/>
      <c r="AG27" s="301"/>
      <c r="AH27" s="301"/>
      <c r="AI27" s="302"/>
      <c r="AM27" s="349">
        <f t="shared" si="24"/>
        <v>1820</v>
      </c>
      <c r="AN27" s="349"/>
      <c r="AO27" s="349">
        <f t="shared" si="14"/>
        <v>1820</v>
      </c>
      <c r="AP27" s="349"/>
      <c r="AQ27" s="349">
        <f t="shared" si="15"/>
        <v>2145</v>
      </c>
      <c r="AR27" s="349"/>
      <c r="AS27" s="298"/>
      <c r="AT27" s="349">
        <f t="shared" si="25"/>
        <v>2145</v>
      </c>
      <c r="AU27" s="349"/>
      <c r="AV27" s="349">
        <f t="shared" si="16"/>
        <v>2145</v>
      </c>
      <c r="AW27" s="349"/>
      <c r="AX27" s="349">
        <f t="shared" si="17"/>
        <v>2145</v>
      </c>
      <c r="AY27" s="349"/>
      <c r="AZ27" s="298"/>
      <c r="BA27" s="349">
        <f t="shared" si="26"/>
        <v>2145</v>
      </c>
      <c r="BB27" s="349"/>
      <c r="BC27" s="349">
        <f t="shared" si="18"/>
        <v>2145</v>
      </c>
      <c r="BD27" s="349"/>
      <c r="BE27" s="349">
        <f t="shared" si="19"/>
        <v>2145</v>
      </c>
      <c r="BF27" s="349"/>
      <c r="BG27" s="298"/>
      <c r="BH27" s="349">
        <f t="shared" si="27"/>
        <v>2145</v>
      </c>
      <c r="BI27" s="349"/>
      <c r="BJ27" s="349">
        <f t="shared" si="20"/>
        <v>2145</v>
      </c>
      <c r="BK27" s="349"/>
      <c r="BL27" s="349">
        <f t="shared" si="21"/>
        <v>2145</v>
      </c>
      <c r="BM27" s="349"/>
    </row>
    <row r="28" spans="1:65" x14ac:dyDescent="0.3">
      <c r="A28" s="291" t="s">
        <v>348</v>
      </c>
      <c r="B28" s="350">
        <v>34</v>
      </c>
      <c r="C28" s="350"/>
      <c r="D28" s="350">
        <v>34</v>
      </c>
      <c r="E28" s="350"/>
      <c r="F28" s="350">
        <v>34</v>
      </c>
      <c r="G28" s="350"/>
      <c r="H28" s="292"/>
      <c r="I28" s="350">
        <v>34</v>
      </c>
      <c r="J28" s="350"/>
      <c r="K28" s="350">
        <v>34</v>
      </c>
      <c r="L28" s="350"/>
      <c r="M28" s="350">
        <v>34</v>
      </c>
      <c r="N28" s="350"/>
      <c r="O28" s="292"/>
      <c r="P28" s="350">
        <v>34</v>
      </c>
      <c r="Q28" s="350"/>
      <c r="R28" s="350">
        <v>34</v>
      </c>
      <c r="S28" s="350"/>
      <c r="T28" s="350">
        <v>34</v>
      </c>
      <c r="U28" s="350"/>
      <c r="V28" s="292"/>
      <c r="W28" s="350">
        <v>34</v>
      </c>
      <c r="X28" s="350"/>
      <c r="Y28" s="350">
        <v>34</v>
      </c>
      <c r="Z28" s="350"/>
      <c r="AA28" s="350">
        <v>34</v>
      </c>
      <c r="AB28" s="353"/>
      <c r="AC28" s="293">
        <v>70</v>
      </c>
      <c r="AD28" s="299">
        <f t="shared" si="22"/>
        <v>408</v>
      </c>
      <c r="AE28" s="300">
        <f t="shared" si="23"/>
        <v>28560</v>
      </c>
      <c r="AF28" s="301"/>
      <c r="AG28" s="301"/>
      <c r="AH28" s="301"/>
      <c r="AI28" s="302"/>
      <c r="AM28" s="349">
        <f t="shared" si="24"/>
        <v>2380</v>
      </c>
      <c r="AN28" s="349"/>
      <c r="AO28" s="349">
        <f t="shared" si="14"/>
        <v>2380</v>
      </c>
      <c r="AP28" s="349"/>
      <c r="AQ28" s="349">
        <f t="shared" si="15"/>
        <v>2380</v>
      </c>
      <c r="AR28" s="349"/>
      <c r="AS28" s="298"/>
      <c r="AT28" s="349">
        <f t="shared" si="25"/>
        <v>2380</v>
      </c>
      <c r="AU28" s="349"/>
      <c r="AV28" s="349">
        <f t="shared" si="16"/>
        <v>2380</v>
      </c>
      <c r="AW28" s="349"/>
      <c r="AX28" s="349">
        <f t="shared" si="17"/>
        <v>2380</v>
      </c>
      <c r="AY28" s="349"/>
      <c r="AZ28" s="298"/>
      <c r="BA28" s="349">
        <f t="shared" si="26"/>
        <v>2380</v>
      </c>
      <c r="BB28" s="349"/>
      <c r="BC28" s="349">
        <f t="shared" si="18"/>
        <v>2380</v>
      </c>
      <c r="BD28" s="349"/>
      <c r="BE28" s="349">
        <f t="shared" si="19"/>
        <v>2380</v>
      </c>
      <c r="BF28" s="349"/>
      <c r="BG28" s="298"/>
      <c r="BH28" s="349">
        <f t="shared" si="27"/>
        <v>2380</v>
      </c>
      <c r="BI28" s="349"/>
      <c r="BJ28" s="349">
        <f t="shared" si="20"/>
        <v>2380</v>
      </c>
      <c r="BK28" s="349"/>
      <c r="BL28" s="349">
        <f t="shared" si="21"/>
        <v>2380</v>
      </c>
      <c r="BM28" s="349"/>
    </row>
    <row r="29" spans="1:65" x14ac:dyDescent="0.3">
      <c r="A29" s="291" t="s">
        <v>349</v>
      </c>
      <c r="B29" s="350">
        <v>35</v>
      </c>
      <c r="C29" s="350"/>
      <c r="D29" s="350">
        <v>35</v>
      </c>
      <c r="E29" s="350"/>
      <c r="F29" s="350">
        <v>35</v>
      </c>
      <c r="G29" s="350"/>
      <c r="H29" s="292"/>
      <c r="I29" s="350">
        <v>35</v>
      </c>
      <c r="J29" s="350"/>
      <c r="K29" s="350">
        <v>35</v>
      </c>
      <c r="L29" s="350"/>
      <c r="M29" s="350">
        <v>35</v>
      </c>
      <c r="N29" s="350"/>
      <c r="O29" s="292"/>
      <c r="P29" s="350">
        <v>35</v>
      </c>
      <c r="Q29" s="350"/>
      <c r="R29" s="350">
        <v>35</v>
      </c>
      <c r="S29" s="350"/>
      <c r="T29" s="350">
        <v>35</v>
      </c>
      <c r="U29" s="350"/>
      <c r="V29" s="292"/>
      <c r="W29" s="350">
        <v>35</v>
      </c>
      <c r="X29" s="350"/>
      <c r="Y29" s="350">
        <v>35</v>
      </c>
      <c r="Z29" s="350"/>
      <c r="AA29" s="350">
        <v>35</v>
      </c>
      <c r="AB29" s="353"/>
      <c r="AC29" s="293">
        <v>70</v>
      </c>
      <c r="AD29" s="299">
        <f t="shared" si="22"/>
        <v>420</v>
      </c>
      <c r="AE29" s="300">
        <f t="shared" si="23"/>
        <v>29400</v>
      </c>
      <c r="AF29" s="301"/>
      <c r="AG29" s="301"/>
      <c r="AH29" s="301"/>
      <c r="AI29" s="302"/>
      <c r="AM29" s="349">
        <f t="shared" si="24"/>
        <v>2450</v>
      </c>
      <c r="AN29" s="349"/>
      <c r="AO29" s="349">
        <f t="shared" si="14"/>
        <v>2450</v>
      </c>
      <c r="AP29" s="349"/>
      <c r="AQ29" s="349">
        <f t="shared" si="15"/>
        <v>2450</v>
      </c>
      <c r="AR29" s="349"/>
      <c r="AS29" s="298"/>
      <c r="AT29" s="349">
        <f t="shared" si="25"/>
        <v>2450</v>
      </c>
      <c r="AU29" s="349"/>
      <c r="AV29" s="349">
        <f t="shared" si="16"/>
        <v>2450</v>
      </c>
      <c r="AW29" s="349"/>
      <c r="AX29" s="349">
        <f t="shared" si="17"/>
        <v>2450</v>
      </c>
      <c r="AY29" s="349"/>
      <c r="AZ29" s="298"/>
      <c r="BA29" s="349">
        <f t="shared" si="26"/>
        <v>2450</v>
      </c>
      <c r="BB29" s="349"/>
      <c r="BC29" s="349">
        <f t="shared" si="18"/>
        <v>2450</v>
      </c>
      <c r="BD29" s="349"/>
      <c r="BE29" s="349">
        <f t="shared" si="19"/>
        <v>2450</v>
      </c>
      <c r="BF29" s="349"/>
      <c r="BG29" s="298"/>
      <c r="BH29" s="349">
        <f t="shared" si="27"/>
        <v>2450</v>
      </c>
      <c r="BI29" s="349"/>
      <c r="BJ29" s="349">
        <f t="shared" si="20"/>
        <v>2450</v>
      </c>
      <c r="BK29" s="349"/>
      <c r="BL29" s="349">
        <f t="shared" si="21"/>
        <v>2450</v>
      </c>
      <c r="BM29" s="349"/>
    </row>
    <row r="30" spans="1:65" x14ac:dyDescent="0.3">
      <c r="A30" s="291" t="s">
        <v>350</v>
      </c>
      <c r="B30" s="350">
        <v>31</v>
      </c>
      <c r="C30" s="350"/>
      <c r="D30" s="350">
        <v>31</v>
      </c>
      <c r="E30" s="350"/>
      <c r="F30" s="350">
        <v>31</v>
      </c>
      <c r="G30" s="350"/>
      <c r="H30" s="292"/>
      <c r="I30" s="350">
        <v>31</v>
      </c>
      <c r="J30" s="350"/>
      <c r="K30" s="350">
        <v>35</v>
      </c>
      <c r="L30" s="350"/>
      <c r="M30" s="350">
        <v>35</v>
      </c>
      <c r="N30" s="350"/>
      <c r="O30" s="292"/>
      <c r="P30" s="350">
        <v>35</v>
      </c>
      <c r="Q30" s="350"/>
      <c r="R30" s="350">
        <v>35</v>
      </c>
      <c r="S30" s="350"/>
      <c r="T30" s="350">
        <v>35</v>
      </c>
      <c r="U30" s="350"/>
      <c r="V30" s="292"/>
      <c r="W30" s="350">
        <v>35</v>
      </c>
      <c r="X30" s="350"/>
      <c r="Y30" s="350">
        <v>35</v>
      </c>
      <c r="Z30" s="350"/>
      <c r="AA30" s="350">
        <v>35</v>
      </c>
      <c r="AB30" s="353"/>
      <c r="AC30" s="293">
        <v>85</v>
      </c>
      <c r="AD30" s="299">
        <f t="shared" si="22"/>
        <v>404</v>
      </c>
      <c r="AE30" s="300">
        <f t="shared" si="23"/>
        <v>34340</v>
      </c>
      <c r="AF30" s="301"/>
      <c r="AG30" s="301"/>
      <c r="AH30" s="301"/>
      <c r="AI30" s="302"/>
      <c r="AM30" s="349">
        <f t="shared" si="24"/>
        <v>2635</v>
      </c>
      <c r="AN30" s="349"/>
      <c r="AO30" s="349">
        <f t="shared" si="14"/>
        <v>2635</v>
      </c>
      <c r="AP30" s="349"/>
      <c r="AQ30" s="349">
        <f t="shared" si="15"/>
        <v>2635</v>
      </c>
      <c r="AR30" s="349"/>
      <c r="AS30" s="298"/>
      <c r="AT30" s="349">
        <f t="shared" si="25"/>
        <v>2635</v>
      </c>
      <c r="AU30" s="349"/>
      <c r="AV30" s="349">
        <f t="shared" si="16"/>
        <v>2975</v>
      </c>
      <c r="AW30" s="349"/>
      <c r="AX30" s="349">
        <f t="shared" si="17"/>
        <v>2975</v>
      </c>
      <c r="AY30" s="349"/>
      <c r="AZ30" s="298"/>
      <c r="BA30" s="349">
        <f t="shared" si="26"/>
        <v>2975</v>
      </c>
      <c r="BB30" s="349"/>
      <c r="BC30" s="349">
        <f t="shared" si="18"/>
        <v>2975</v>
      </c>
      <c r="BD30" s="349"/>
      <c r="BE30" s="349">
        <f t="shared" si="19"/>
        <v>2975</v>
      </c>
      <c r="BF30" s="349"/>
      <c r="BG30" s="298"/>
      <c r="BH30" s="349">
        <f t="shared" si="27"/>
        <v>2975</v>
      </c>
      <c r="BI30" s="349"/>
      <c r="BJ30" s="349">
        <f t="shared" si="20"/>
        <v>2975</v>
      </c>
      <c r="BK30" s="349"/>
      <c r="BL30" s="349">
        <f t="shared" si="21"/>
        <v>2975</v>
      </c>
      <c r="BM30" s="349"/>
    </row>
    <row r="31" spans="1:65" x14ac:dyDescent="0.3">
      <c r="A31" s="291" t="s">
        <v>351</v>
      </c>
      <c r="B31" s="350">
        <v>36</v>
      </c>
      <c r="C31" s="350"/>
      <c r="D31" s="350">
        <v>36</v>
      </c>
      <c r="E31" s="350"/>
      <c r="F31" s="350">
        <v>40</v>
      </c>
      <c r="G31" s="350"/>
      <c r="H31" s="292"/>
      <c r="I31" s="350">
        <v>40</v>
      </c>
      <c r="J31" s="350"/>
      <c r="K31" s="350">
        <v>40</v>
      </c>
      <c r="L31" s="350"/>
      <c r="M31" s="350">
        <v>40</v>
      </c>
      <c r="N31" s="350"/>
      <c r="O31" s="292"/>
      <c r="P31" s="350">
        <v>40</v>
      </c>
      <c r="Q31" s="350"/>
      <c r="R31" s="350">
        <v>40</v>
      </c>
      <c r="S31" s="350"/>
      <c r="T31" s="350">
        <v>40</v>
      </c>
      <c r="U31" s="350"/>
      <c r="V31" s="292"/>
      <c r="W31" s="350">
        <v>40</v>
      </c>
      <c r="X31" s="350"/>
      <c r="Y31" s="350">
        <v>40</v>
      </c>
      <c r="Z31" s="350"/>
      <c r="AA31" s="350">
        <v>40</v>
      </c>
      <c r="AB31" s="353"/>
      <c r="AC31" s="293">
        <v>85</v>
      </c>
      <c r="AD31" s="299">
        <f t="shared" si="22"/>
        <v>472</v>
      </c>
      <c r="AE31" s="300">
        <f t="shared" si="23"/>
        <v>40120</v>
      </c>
      <c r="AF31" s="301"/>
      <c r="AG31" s="301"/>
      <c r="AH31" s="301"/>
      <c r="AI31" s="302"/>
      <c r="AM31" s="349">
        <f t="shared" si="24"/>
        <v>3060</v>
      </c>
      <c r="AN31" s="349"/>
      <c r="AO31" s="349">
        <f t="shared" si="14"/>
        <v>3060</v>
      </c>
      <c r="AP31" s="349"/>
      <c r="AQ31" s="349">
        <f t="shared" si="15"/>
        <v>3400</v>
      </c>
      <c r="AR31" s="349"/>
      <c r="AS31" s="298"/>
      <c r="AT31" s="349">
        <f t="shared" si="25"/>
        <v>3400</v>
      </c>
      <c r="AU31" s="349"/>
      <c r="AV31" s="349">
        <f t="shared" si="16"/>
        <v>3400</v>
      </c>
      <c r="AW31" s="349"/>
      <c r="AX31" s="349">
        <f t="shared" si="17"/>
        <v>3400</v>
      </c>
      <c r="AY31" s="349"/>
      <c r="AZ31" s="298"/>
      <c r="BA31" s="349">
        <f t="shared" si="26"/>
        <v>3400</v>
      </c>
      <c r="BB31" s="349"/>
      <c r="BC31" s="349">
        <f t="shared" si="18"/>
        <v>3400</v>
      </c>
      <c r="BD31" s="349"/>
      <c r="BE31" s="349">
        <f t="shared" si="19"/>
        <v>3400</v>
      </c>
      <c r="BF31" s="349"/>
      <c r="BG31" s="298"/>
      <c r="BH31" s="349">
        <f t="shared" si="27"/>
        <v>3400</v>
      </c>
      <c r="BI31" s="349"/>
      <c r="BJ31" s="349">
        <f t="shared" si="20"/>
        <v>3400</v>
      </c>
      <c r="BK31" s="349"/>
      <c r="BL31" s="349">
        <f t="shared" si="21"/>
        <v>3400</v>
      </c>
      <c r="BM31" s="349"/>
    </row>
    <row r="32" spans="1:65" x14ac:dyDescent="0.3">
      <c r="A32" s="291" t="s">
        <v>352</v>
      </c>
      <c r="B32" s="350">
        <v>27</v>
      </c>
      <c r="C32" s="350"/>
      <c r="D32" s="350">
        <v>27</v>
      </c>
      <c r="E32" s="350"/>
      <c r="F32" s="350">
        <v>27</v>
      </c>
      <c r="G32" s="350"/>
      <c r="H32" s="292"/>
      <c r="I32" s="350">
        <v>27</v>
      </c>
      <c r="J32" s="350"/>
      <c r="K32" s="350">
        <v>27</v>
      </c>
      <c r="L32" s="350"/>
      <c r="M32" s="350">
        <v>27</v>
      </c>
      <c r="N32" s="350"/>
      <c r="O32" s="292"/>
      <c r="P32" s="350">
        <v>27</v>
      </c>
      <c r="Q32" s="350"/>
      <c r="R32" s="350">
        <v>27</v>
      </c>
      <c r="S32" s="350"/>
      <c r="T32" s="350">
        <v>27</v>
      </c>
      <c r="U32" s="350"/>
      <c r="V32" s="292"/>
      <c r="W32" s="350">
        <v>27</v>
      </c>
      <c r="X32" s="350"/>
      <c r="Y32" s="350">
        <v>27</v>
      </c>
      <c r="Z32" s="350"/>
      <c r="AA32" s="350">
        <v>27</v>
      </c>
      <c r="AB32" s="353"/>
      <c r="AC32" s="293">
        <v>90</v>
      </c>
      <c r="AD32" s="299">
        <f t="shared" si="22"/>
        <v>324</v>
      </c>
      <c r="AE32" s="300">
        <f t="shared" si="23"/>
        <v>29160</v>
      </c>
      <c r="AF32" s="301"/>
      <c r="AG32" s="301"/>
      <c r="AH32" s="301"/>
      <c r="AI32" s="302"/>
      <c r="AM32" s="349">
        <f t="shared" si="24"/>
        <v>2430</v>
      </c>
      <c r="AN32" s="349"/>
      <c r="AO32" s="349">
        <f t="shared" si="14"/>
        <v>2430</v>
      </c>
      <c r="AP32" s="349"/>
      <c r="AQ32" s="349">
        <f t="shared" si="15"/>
        <v>2430</v>
      </c>
      <c r="AR32" s="349"/>
      <c r="AS32" s="298"/>
      <c r="AT32" s="349">
        <f t="shared" si="25"/>
        <v>2430</v>
      </c>
      <c r="AU32" s="349"/>
      <c r="AV32" s="349">
        <f t="shared" si="16"/>
        <v>2430</v>
      </c>
      <c r="AW32" s="349"/>
      <c r="AX32" s="349">
        <f t="shared" si="17"/>
        <v>2430</v>
      </c>
      <c r="AY32" s="349"/>
      <c r="AZ32" s="298"/>
      <c r="BA32" s="349">
        <f t="shared" si="26"/>
        <v>2430</v>
      </c>
      <c r="BB32" s="349"/>
      <c r="BC32" s="349">
        <f t="shared" si="18"/>
        <v>2430</v>
      </c>
      <c r="BD32" s="349"/>
      <c r="BE32" s="349">
        <f t="shared" si="19"/>
        <v>2430</v>
      </c>
      <c r="BF32" s="349"/>
      <c r="BG32" s="298"/>
      <c r="BH32" s="349">
        <f t="shared" si="27"/>
        <v>2430</v>
      </c>
      <c r="BI32" s="349"/>
      <c r="BJ32" s="349">
        <f t="shared" si="20"/>
        <v>2430</v>
      </c>
      <c r="BK32" s="349"/>
      <c r="BL32" s="349">
        <f t="shared" si="21"/>
        <v>2430</v>
      </c>
      <c r="BM32" s="349"/>
    </row>
    <row r="33" spans="1:65" x14ac:dyDescent="0.3">
      <c r="A33" s="291" t="s">
        <v>353</v>
      </c>
      <c r="B33" s="350">
        <v>31</v>
      </c>
      <c r="C33" s="350"/>
      <c r="D33" s="350">
        <v>31</v>
      </c>
      <c r="E33" s="350"/>
      <c r="F33" s="350">
        <v>33</v>
      </c>
      <c r="G33" s="350"/>
      <c r="H33" s="292"/>
      <c r="I33" s="350">
        <v>33</v>
      </c>
      <c r="J33" s="350"/>
      <c r="K33" s="350">
        <v>33</v>
      </c>
      <c r="L33" s="350"/>
      <c r="M33" s="350">
        <v>33</v>
      </c>
      <c r="N33" s="350"/>
      <c r="O33" s="292"/>
      <c r="P33" s="350">
        <v>33</v>
      </c>
      <c r="Q33" s="350"/>
      <c r="R33" s="350">
        <v>33</v>
      </c>
      <c r="S33" s="350"/>
      <c r="T33" s="350">
        <v>33</v>
      </c>
      <c r="U33" s="350"/>
      <c r="V33" s="292"/>
      <c r="W33" s="350">
        <v>33</v>
      </c>
      <c r="X33" s="350"/>
      <c r="Y33" s="350">
        <v>33</v>
      </c>
      <c r="Z33" s="350"/>
      <c r="AA33" s="350">
        <v>33</v>
      </c>
      <c r="AB33" s="353"/>
      <c r="AC33" s="293">
        <v>125</v>
      </c>
      <c r="AD33" s="299">
        <f t="shared" si="22"/>
        <v>392</v>
      </c>
      <c r="AE33" s="300">
        <f t="shared" si="23"/>
        <v>49000</v>
      </c>
      <c r="AF33" s="301"/>
      <c r="AG33" s="301"/>
      <c r="AH33" s="301"/>
      <c r="AI33" s="302"/>
      <c r="AM33" s="349">
        <f t="shared" si="24"/>
        <v>3875</v>
      </c>
      <c r="AN33" s="349"/>
      <c r="AO33" s="349">
        <f t="shared" si="14"/>
        <v>3875</v>
      </c>
      <c r="AP33" s="349"/>
      <c r="AQ33" s="349">
        <f t="shared" si="15"/>
        <v>4125</v>
      </c>
      <c r="AR33" s="349"/>
      <c r="AS33" s="298"/>
      <c r="AT33" s="349">
        <f t="shared" si="25"/>
        <v>4125</v>
      </c>
      <c r="AU33" s="349"/>
      <c r="AV33" s="349">
        <f t="shared" si="16"/>
        <v>4125</v>
      </c>
      <c r="AW33" s="349"/>
      <c r="AX33" s="349">
        <f t="shared" si="17"/>
        <v>4125</v>
      </c>
      <c r="AY33" s="349"/>
      <c r="AZ33" s="298"/>
      <c r="BA33" s="349">
        <f t="shared" si="26"/>
        <v>4125</v>
      </c>
      <c r="BB33" s="349"/>
      <c r="BC33" s="349">
        <f t="shared" si="18"/>
        <v>4125</v>
      </c>
      <c r="BD33" s="349"/>
      <c r="BE33" s="349">
        <f t="shared" si="19"/>
        <v>4125</v>
      </c>
      <c r="BF33" s="349"/>
      <c r="BG33" s="298"/>
      <c r="BH33" s="349">
        <f t="shared" si="27"/>
        <v>4125</v>
      </c>
      <c r="BI33" s="349"/>
      <c r="BJ33" s="349">
        <f t="shared" si="20"/>
        <v>4125</v>
      </c>
      <c r="BK33" s="349"/>
      <c r="BL33" s="349">
        <f t="shared" si="21"/>
        <v>4125</v>
      </c>
      <c r="BM33" s="349"/>
    </row>
    <row r="34" spans="1:65" x14ac:dyDescent="0.3">
      <c r="A34" s="291" t="s">
        <v>354</v>
      </c>
      <c r="B34" s="350">
        <v>31</v>
      </c>
      <c r="C34" s="350"/>
      <c r="D34" s="350">
        <v>31</v>
      </c>
      <c r="E34" s="350"/>
      <c r="F34" s="350">
        <v>31</v>
      </c>
      <c r="G34" s="350"/>
      <c r="H34" s="292"/>
      <c r="I34" s="350">
        <v>31</v>
      </c>
      <c r="J34" s="350"/>
      <c r="K34" s="350">
        <v>36</v>
      </c>
      <c r="L34" s="350"/>
      <c r="M34" s="350">
        <v>36</v>
      </c>
      <c r="N34" s="350"/>
      <c r="O34" s="292"/>
      <c r="P34" s="350">
        <v>36</v>
      </c>
      <c r="Q34" s="350"/>
      <c r="R34" s="350">
        <v>36</v>
      </c>
      <c r="S34" s="350"/>
      <c r="T34" s="350">
        <v>36</v>
      </c>
      <c r="U34" s="350"/>
      <c r="V34" s="292"/>
      <c r="W34" s="350">
        <v>36</v>
      </c>
      <c r="X34" s="350"/>
      <c r="Y34" s="350">
        <v>36</v>
      </c>
      <c r="Z34" s="350"/>
      <c r="AA34" s="350">
        <v>36</v>
      </c>
      <c r="AB34" s="353"/>
      <c r="AC34" s="293">
        <v>225</v>
      </c>
      <c r="AD34" s="299">
        <f t="shared" si="22"/>
        <v>412</v>
      </c>
      <c r="AE34" s="300">
        <f t="shared" si="23"/>
        <v>92700</v>
      </c>
      <c r="AF34" s="301"/>
      <c r="AG34" s="301"/>
      <c r="AH34" s="301"/>
      <c r="AI34" s="302"/>
      <c r="AM34" s="349">
        <f t="shared" si="24"/>
        <v>6975</v>
      </c>
      <c r="AN34" s="349"/>
      <c r="AO34" s="349">
        <f t="shared" si="14"/>
        <v>6975</v>
      </c>
      <c r="AP34" s="349"/>
      <c r="AQ34" s="349">
        <f t="shared" si="15"/>
        <v>6975</v>
      </c>
      <c r="AR34" s="349"/>
      <c r="AS34" s="298"/>
      <c r="AT34" s="349">
        <f t="shared" si="25"/>
        <v>6975</v>
      </c>
      <c r="AU34" s="349"/>
      <c r="AV34" s="349">
        <f t="shared" si="16"/>
        <v>8100</v>
      </c>
      <c r="AW34" s="349"/>
      <c r="AX34" s="349">
        <f t="shared" si="17"/>
        <v>8100</v>
      </c>
      <c r="AY34" s="349"/>
      <c r="AZ34" s="298"/>
      <c r="BA34" s="349">
        <f t="shared" si="26"/>
        <v>8100</v>
      </c>
      <c r="BB34" s="349"/>
      <c r="BC34" s="349">
        <f t="shared" si="18"/>
        <v>8100</v>
      </c>
      <c r="BD34" s="349"/>
      <c r="BE34" s="349">
        <f t="shared" si="19"/>
        <v>8100</v>
      </c>
      <c r="BF34" s="349"/>
      <c r="BG34" s="298"/>
      <c r="BH34" s="349">
        <f t="shared" si="27"/>
        <v>8100</v>
      </c>
      <c r="BI34" s="349"/>
      <c r="BJ34" s="349">
        <f t="shared" si="20"/>
        <v>8100</v>
      </c>
      <c r="BK34" s="349"/>
      <c r="BL34" s="349">
        <f t="shared" si="21"/>
        <v>8100</v>
      </c>
      <c r="BM34" s="349"/>
    </row>
    <row r="35" spans="1:65" x14ac:dyDescent="0.3">
      <c r="A35" s="291" t="s">
        <v>355</v>
      </c>
      <c r="B35" s="350">
        <v>27</v>
      </c>
      <c r="C35" s="350"/>
      <c r="D35" s="350">
        <v>27</v>
      </c>
      <c r="E35" s="350"/>
      <c r="F35" s="350">
        <v>27</v>
      </c>
      <c r="G35" s="350"/>
      <c r="H35" s="292"/>
      <c r="I35" s="350">
        <v>27</v>
      </c>
      <c r="J35" s="350"/>
      <c r="K35" s="350">
        <v>27</v>
      </c>
      <c r="L35" s="350"/>
      <c r="M35" s="350">
        <v>27</v>
      </c>
      <c r="N35" s="350"/>
      <c r="O35" s="292"/>
      <c r="P35" s="350">
        <v>27</v>
      </c>
      <c r="Q35" s="350"/>
      <c r="R35" s="350">
        <v>27</v>
      </c>
      <c r="S35" s="350"/>
      <c r="T35" s="350">
        <v>27</v>
      </c>
      <c r="U35" s="350"/>
      <c r="V35" s="292"/>
      <c r="W35" s="350">
        <v>27</v>
      </c>
      <c r="X35" s="350"/>
      <c r="Y35" s="350">
        <v>27</v>
      </c>
      <c r="Z35" s="350"/>
      <c r="AA35" s="350">
        <v>27</v>
      </c>
      <c r="AB35" s="353"/>
      <c r="AC35" s="293">
        <v>90</v>
      </c>
      <c r="AD35" s="299">
        <f t="shared" ref="AD35:AD37" si="28">SUM(B35:AB35)</f>
        <v>324</v>
      </c>
      <c r="AE35" s="300">
        <f t="shared" ref="AE35:AE37" si="29">AD35*AC35</f>
        <v>29160</v>
      </c>
      <c r="AF35" s="301"/>
      <c r="AG35" s="301"/>
      <c r="AH35" s="301"/>
      <c r="AI35" s="302"/>
      <c r="AM35" s="349">
        <f t="shared" ref="AM35:AM37" si="30">B35*$AC35</f>
        <v>2430</v>
      </c>
      <c r="AN35" s="349"/>
      <c r="AO35" s="349">
        <f t="shared" ref="AO35:AO37" si="31">D35*$AC35</f>
        <v>2430</v>
      </c>
      <c r="AP35" s="349"/>
      <c r="AQ35" s="349">
        <f t="shared" ref="AQ35:AQ37" si="32">F35*$AC35</f>
        <v>2430</v>
      </c>
      <c r="AR35" s="349"/>
      <c r="AS35" s="298"/>
      <c r="AT35" s="349">
        <f t="shared" ref="AT35:AT37" si="33">I35*$AC35</f>
        <v>2430</v>
      </c>
      <c r="AU35" s="349"/>
      <c r="AV35" s="349">
        <f t="shared" ref="AV35:AV37" si="34">K35*$AC35</f>
        <v>2430</v>
      </c>
      <c r="AW35" s="349"/>
      <c r="AX35" s="349">
        <f t="shared" ref="AX35:AX37" si="35">M35*$AC35</f>
        <v>2430</v>
      </c>
      <c r="AY35" s="349"/>
      <c r="AZ35" s="298"/>
      <c r="BA35" s="349">
        <f t="shared" ref="BA35:BA37" si="36">P35*$AC35</f>
        <v>2430</v>
      </c>
      <c r="BB35" s="349"/>
      <c r="BC35" s="349">
        <f t="shared" ref="BC35:BC37" si="37">R35*$AC35</f>
        <v>2430</v>
      </c>
      <c r="BD35" s="349"/>
      <c r="BE35" s="349">
        <f t="shared" ref="BE35:BE37" si="38">T35*$AC35</f>
        <v>2430</v>
      </c>
      <c r="BF35" s="349"/>
      <c r="BG35" s="298"/>
      <c r="BH35" s="349">
        <f t="shared" ref="BH35:BH37" si="39">W35*$AC35</f>
        <v>2430</v>
      </c>
      <c r="BI35" s="349"/>
      <c r="BJ35" s="349">
        <f t="shared" ref="BJ35:BJ37" si="40">Y35*$AC35</f>
        <v>2430</v>
      </c>
      <c r="BK35" s="349"/>
      <c r="BL35" s="349">
        <f t="shared" ref="BL35:BL37" si="41">AA35*$AC35</f>
        <v>2430</v>
      </c>
      <c r="BM35" s="349"/>
    </row>
    <row r="36" spans="1:65" x14ac:dyDescent="0.3">
      <c r="A36" s="291" t="s">
        <v>356</v>
      </c>
      <c r="B36" s="350">
        <v>31</v>
      </c>
      <c r="C36" s="350"/>
      <c r="D36" s="350">
        <v>31</v>
      </c>
      <c r="E36" s="350"/>
      <c r="F36" s="350">
        <v>33</v>
      </c>
      <c r="G36" s="350"/>
      <c r="H36" s="292"/>
      <c r="I36" s="350">
        <v>33</v>
      </c>
      <c r="J36" s="350"/>
      <c r="K36" s="350">
        <v>33</v>
      </c>
      <c r="L36" s="350"/>
      <c r="M36" s="350">
        <v>33</v>
      </c>
      <c r="N36" s="350"/>
      <c r="O36" s="292"/>
      <c r="P36" s="350">
        <v>33</v>
      </c>
      <c r="Q36" s="350"/>
      <c r="R36" s="350">
        <v>33</v>
      </c>
      <c r="S36" s="350"/>
      <c r="T36" s="350">
        <v>33</v>
      </c>
      <c r="U36" s="350"/>
      <c r="V36" s="292"/>
      <c r="W36" s="350">
        <v>33</v>
      </c>
      <c r="X36" s="350"/>
      <c r="Y36" s="350">
        <v>33</v>
      </c>
      <c r="Z36" s="350"/>
      <c r="AA36" s="350">
        <v>33</v>
      </c>
      <c r="AB36" s="353"/>
      <c r="AC36" s="293">
        <v>125</v>
      </c>
      <c r="AD36" s="299">
        <f t="shared" si="28"/>
        <v>392</v>
      </c>
      <c r="AE36" s="300">
        <f t="shared" si="29"/>
        <v>49000</v>
      </c>
      <c r="AF36" s="301"/>
      <c r="AG36" s="301"/>
      <c r="AH36" s="301"/>
      <c r="AI36" s="302"/>
      <c r="AM36" s="349">
        <f t="shared" si="30"/>
        <v>3875</v>
      </c>
      <c r="AN36" s="349"/>
      <c r="AO36" s="349">
        <f t="shared" si="31"/>
        <v>3875</v>
      </c>
      <c r="AP36" s="349"/>
      <c r="AQ36" s="349">
        <f t="shared" si="32"/>
        <v>4125</v>
      </c>
      <c r="AR36" s="349"/>
      <c r="AS36" s="298"/>
      <c r="AT36" s="349">
        <f t="shared" si="33"/>
        <v>4125</v>
      </c>
      <c r="AU36" s="349"/>
      <c r="AV36" s="349">
        <f t="shared" si="34"/>
        <v>4125</v>
      </c>
      <c r="AW36" s="349"/>
      <c r="AX36" s="349">
        <f t="shared" si="35"/>
        <v>4125</v>
      </c>
      <c r="AY36" s="349"/>
      <c r="AZ36" s="298"/>
      <c r="BA36" s="349">
        <f t="shared" si="36"/>
        <v>4125</v>
      </c>
      <c r="BB36" s="349"/>
      <c r="BC36" s="349">
        <f t="shared" si="37"/>
        <v>4125</v>
      </c>
      <c r="BD36" s="349"/>
      <c r="BE36" s="349">
        <f t="shared" si="38"/>
        <v>4125</v>
      </c>
      <c r="BF36" s="349"/>
      <c r="BG36" s="298"/>
      <c r="BH36" s="349">
        <f t="shared" si="39"/>
        <v>4125</v>
      </c>
      <c r="BI36" s="349"/>
      <c r="BJ36" s="349">
        <f t="shared" si="40"/>
        <v>4125</v>
      </c>
      <c r="BK36" s="349"/>
      <c r="BL36" s="349">
        <f t="shared" si="41"/>
        <v>4125</v>
      </c>
      <c r="BM36" s="349"/>
    </row>
    <row r="37" spans="1:65" x14ac:dyDescent="0.3">
      <c r="A37" s="291" t="s">
        <v>357</v>
      </c>
      <c r="B37" s="350">
        <v>31</v>
      </c>
      <c r="C37" s="350"/>
      <c r="D37" s="350">
        <v>31</v>
      </c>
      <c r="E37" s="350"/>
      <c r="F37" s="350">
        <v>31</v>
      </c>
      <c r="G37" s="350"/>
      <c r="H37" s="292"/>
      <c r="I37" s="350">
        <v>31</v>
      </c>
      <c r="J37" s="350"/>
      <c r="K37" s="350">
        <v>36</v>
      </c>
      <c r="L37" s="350"/>
      <c r="M37" s="350">
        <v>36</v>
      </c>
      <c r="N37" s="350"/>
      <c r="O37" s="292"/>
      <c r="P37" s="350">
        <v>36</v>
      </c>
      <c r="Q37" s="350"/>
      <c r="R37" s="350">
        <v>36</v>
      </c>
      <c r="S37" s="350"/>
      <c r="T37" s="350">
        <v>36</v>
      </c>
      <c r="U37" s="350"/>
      <c r="V37" s="292"/>
      <c r="W37" s="350">
        <v>36</v>
      </c>
      <c r="X37" s="350"/>
      <c r="Y37" s="350">
        <v>36</v>
      </c>
      <c r="Z37" s="350"/>
      <c r="AA37" s="350">
        <v>36</v>
      </c>
      <c r="AB37" s="353"/>
      <c r="AC37" s="293">
        <v>225</v>
      </c>
      <c r="AD37" s="299">
        <f t="shared" si="28"/>
        <v>412</v>
      </c>
      <c r="AE37" s="300">
        <f t="shared" si="29"/>
        <v>92700</v>
      </c>
      <c r="AF37" s="301"/>
      <c r="AG37" s="301"/>
      <c r="AH37" s="301"/>
      <c r="AI37" s="302"/>
      <c r="AM37" s="349">
        <f t="shared" si="30"/>
        <v>6975</v>
      </c>
      <c r="AN37" s="349"/>
      <c r="AO37" s="349">
        <f t="shared" si="31"/>
        <v>6975</v>
      </c>
      <c r="AP37" s="349"/>
      <c r="AQ37" s="349">
        <f t="shared" si="32"/>
        <v>6975</v>
      </c>
      <c r="AR37" s="349"/>
      <c r="AS37" s="298"/>
      <c r="AT37" s="349">
        <f t="shared" si="33"/>
        <v>6975</v>
      </c>
      <c r="AU37" s="349"/>
      <c r="AV37" s="349">
        <f t="shared" si="34"/>
        <v>8100</v>
      </c>
      <c r="AW37" s="349"/>
      <c r="AX37" s="349">
        <f t="shared" si="35"/>
        <v>8100</v>
      </c>
      <c r="AY37" s="349"/>
      <c r="AZ37" s="298"/>
      <c r="BA37" s="349">
        <f t="shared" si="36"/>
        <v>8100</v>
      </c>
      <c r="BB37" s="349"/>
      <c r="BC37" s="349">
        <f t="shared" si="37"/>
        <v>8100</v>
      </c>
      <c r="BD37" s="349"/>
      <c r="BE37" s="349">
        <f t="shared" si="38"/>
        <v>8100</v>
      </c>
      <c r="BF37" s="349"/>
      <c r="BG37" s="298"/>
      <c r="BH37" s="349">
        <f t="shared" si="39"/>
        <v>8100</v>
      </c>
      <c r="BI37" s="349"/>
      <c r="BJ37" s="349">
        <f t="shared" si="40"/>
        <v>8100</v>
      </c>
      <c r="BK37" s="349"/>
      <c r="BL37" s="349">
        <f t="shared" si="41"/>
        <v>8100</v>
      </c>
      <c r="BM37" s="349"/>
    </row>
    <row r="38" spans="1:65" ht="14.4" customHeight="1" x14ac:dyDescent="0.3">
      <c r="AD38" s="284"/>
    </row>
    <row r="39" spans="1:65" ht="14.4" customHeight="1" x14ac:dyDescent="0.3">
      <c r="AD39" s="284"/>
    </row>
    <row r="40" spans="1:65" x14ac:dyDescent="0.3">
      <c r="A40" s="284" t="s">
        <v>70</v>
      </c>
      <c r="B40" s="360">
        <f>SUM(B5:B37)</f>
        <v>997</v>
      </c>
      <c r="C40" s="361"/>
      <c r="D40" s="360">
        <f t="shared" ref="D40" si="42">SUM(D5:D37)</f>
        <v>997</v>
      </c>
      <c r="E40" s="361"/>
      <c r="F40" s="360">
        <f t="shared" ref="F40" si="43">SUM(F5:F37)</f>
        <v>1041</v>
      </c>
      <c r="G40" s="361"/>
      <c r="H40" s="303"/>
      <c r="I40" s="360">
        <f>SUM(I5:I37)</f>
        <v>1041</v>
      </c>
      <c r="J40" s="361"/>
      <c r="K40" s="360">
        <f t="shared" ref="K40" si="44">SUM(K5:K37)</f>
        <v>1094</v>
      </c>
      <c r="L40" s="361"/>
      <c r="M40" s="360">
        <f t="shared" ref="M40" si="45">SUM(M5:M37)</f>
        <v>1094</v>
      </c>
      <c r="N40" s="361"/>
      <c r="O40" s="303"/>
      <c r="P40" s="360">
        <f>SUM(P5:P37)</f>
        <v>1094</v>
      </c>
      <c r="Q40" s="361"/>
      <c r="R40" s="360">
        <f t="shared" ref="R40" si="46">SUM(R5:R37)</f>
        <v>1094</v>
      </c>
      <c r="S40" s="361"/>
      <c r="T40" s="360">
        <f t="shared" ref="T40" si="47">SUM(T5:T37)</f>
        <v>1094</v>
      </c>
      <c r="U40" s="361"/>
      <c r="V40" s="303"/>
      <c r="W40" s="360">
        <f>SUM(W5:W37)</f>
        <v>1094</v>
      </c>
      <c r="X40" s="361"/>
      <c r="Y40" s="360">
        <f t="shared" ref="Y40" si="48">SUM(Y5:Y37)</f>
        <v>1094</v>
      </c>
      <c r="Z40" s="361"/>
      <c r="AA40" s="360">
        <f t="shared" ref="AA40" si="49">SUM(AA5:AA37)</f>
        <v>1094</v>
      </c>
      <c r="AB40" s="361"/>
      <c r="AC40" s="285"/>
      <c r="AM40" s="359">
        <f>SUM(AM5:AM19)</f>
        <v>35835</v>
      </c>
      <c r="AN40" s="359"/>
      <c r="AO40" s="359">
        <f t="shared" ref="AO40" si="50">SUM(AO5:AO19)</f>
        <v>35835</v>
      </c>
      <c r="AP40" s="359"/>
      <c r="AQ40" s="359">
        <f t="shared" ref="AQ40" si="51">SUM(AQ5:AQ19)</f>
        <v>37230</v>
      </c>
      <c r="AR40" s="359"/>
      <c r="AS40" s="290"/>
      <c r="AT40" s="359">
        <f>SUM(AT5:AT19)</f>
        <v>37230</v>
      </c>
      <c r="AU40" s="359"/>
      <c r="AV40" s="359">
        <f t="shared" ref="AV40" si="52">SUM(AV5:AV19)</f>
        <v>39450</v>
      </c>
      <c r="AW40" s="359"/>
      <c r="AX40" s="359">
        <f t="shared" ref="AX40" si="53">SUM(AX5:AX19)</f>
        <v>39450</v>
      </c>
      <c r="AY40" s="359"/>
      <c r="AZ40" s="290"/>
      <c r="BA40" s="359">
        <f>SUM(BA5:BA19)</f>
        <v>39450</v>
      </c>
      <c r="BB40" s="359"/>
      <c r="BC40" s="359">
        <f t="shared" ref="BC40" si="54">SUM(BC5:BC19)</f>
        <v>39450</v>
      </c>
      <c r="BD40" s="359"/>
      <c r="BE40" s="359">
        <f t="shared" ref="BE40" si="55">SUM(BE5:BE19)</f>
        <v>39450</v>
      </c>
      <c r="BF40" s="359"/>
      <c r="BG40" s="290"/>
      <c r="BH40" s="359">
        <f>SUM(BH5:BH19)</f>
        <v>39450</v>
      </c>
      <c r="BI40" s="359"/>
      <c r="BJ40" s="359">
        <f t="shared" ref="BJ40" si="56">SUM(BJ5:BJ19)</f>
        <v>39450</v>
      </c>
      <c r="BK40" s="359"/>
      <c r="BL40" s="359">
        <f t="shared" ref="BL40" si="57">SUM(BL5:BL19)</f>
        <v>39450</v>
      </c>
      <c r="BM40" s="359"/>
    </row>
    <row r="41" spans="1:65" x14ac:dyDescent="0.3">
      <c r="AD41" s="284"/>
    </row>
    <row r="42" spans="1:65" x14ac:dyDescent="0.3">
      <c r="A42" s="304" t="s">
        <v>248</v>
      </c>
      <c r="B42" s="362">
        <f>AM40</f>
        <v>35835</v>
      </c>
      <c r="C42" s="363"/>
      <c r="D42" s="362">
        <f t="shared" ref="D42" si="58">AO40</f>
        <v>35835</v>
      </c>
      <c r="E42" s="363"/>
      <c r="F42" s="362">
        <f t="shared" ref="F42" si="59">AQ40</f>
        <v>37230</v>
      </c>
      <c r="G42" s="363"/>
      <c r="H42" s="303"/>
      <c r="I42" s="362">
        <f>AT40</f>
        <v>37230</v>
      </c>
      <c r="J42" s="363"/>
      <c r="K42" s="362">
        <f t="shared" ref="K42" si="60">AV40</f>
        <v>39450</v>
      </c>
      <c r="L42" s="363"/>
      <c r="M42" s="362">
        <f t="shared" ref="M42" si="61">AX40</f>
        <v>39450</v>
      </c>
      <c r="N42" s="363"/>
      <c r="O42" s="303"/>
      <c r="P42" s="362">
        <f>BA40</f>
        <v>39450</v>
      </c>
      <c r="Q42" s="363"/>
      <c r="R42" s="362">
        <f t="shared" ref="R42" si="62">BC40</f>
        <v>39450</v>
      </c>
      <c r="S42" s="363"/>
      <c r="T42" s="362">
        <f t="shared" ref="T42" si="63">BE40</f>
        <v>39450</v>
      </c>
      <c r="U42" s="363"/>
      <c r="V42" s="303"/>
      <c r="W42" s="362">
        <f>BH40</f>
        <v>39450</v>
      </c>
      <c r="X42" s="363"/>
      <c r="Y42" s="362">
        <f t="shared" ref="Y42" si="64">BJ40</f>
        <v>39450</v>
      </c>
      <c r="Z42" s="363"/>
      <c r="AA42" s="362">
        <f t="shared" ref="AA42" si="65">BL40</f>
        <v>39450</v>
      </c>
      <c r="AB42" s="363"/>
      <c r="AC42" s="285"/>
    </row>
    <row r="43" spans="1:65" s="304" customFormat="1" x14ac:dyDescent="0.3">
      <c r="AJ43"/>
      <c r="AK43"/>
      <c r="AL43"/>
    </row>
    <row r="44" spans="1:65" x14ac:dyDescent="0.3">
      <c r="AD44" s="284"/>
    </row>
    <row r="45" spans="1:65" s="305" customFormat="1" ht="3.6" customHeight="1" x14ac:dyDescent="0.3">
      <c r="AJ45"/>
      <c r="AK45"/>
      <c r="AL45"/>
    </row>
    <row r="46" spans="1:65" x14ac:dyDescent="0.3">
      <c r="AD46" s="284"/>
    </row>
    <row r="47" spans="1:65" x14ac:dyDescent="0.3">
      <c r="A47" s="283" t="s">
        <v>249</v>
      </c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</row>
    <row r="48" spans="1:65" x14ac:dyDescent="0.3"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M48" s="356" t="s">
        <v>259</v>
      </c>
      <c r="AN48" s="356"/>
      <c r="AO48" s="356"/>
      <c r="AP48" s="356"/>
      <c r="AQ48" s="356"/>
      <c r="AR48" s="356"/>
      <c r="AS48" s="356"/>
      <c r="AT48" s="356"/>
      <c r="AU48" s="356"/>
      <c r="AV48" s="356"/>
      <c r="AW48" s="356"/>
      <c r="AX48" s="356"/>
      <c r="AY48" s="356"/>
      <c r="AZ48" s="356"/>
      <c r="BA48" s="356"/>
      <c r="BB48" s="356"/>
      <c r="BC48" s="356"/>
      <c r="BD48" s="356"/>
      <c r="BE48" s="356"/>
      <c r="BF48" s="356"/>
      <c r="BG48" s="356"/>
      <c r="BH48" s="356"/>
      <c r="BI48" s="356"/>
      <c r="BJ48" s="356"/>
      <c r="BK48" s="356"/>
      <c r="BL48" s="356"/>
      <c r="BM48" s="356"/>
    </row>
    <row r="49" spans="1:65" x14ac:dyDescent="0.3">
      <c r="A49" s="287" t="s">
        <v>254</v>
      </c>
      <c r="B49" s="358" t="s">
        <v>25</v>
      </c>
      <c r="C49" s="358"/>
      <c r="D49" s="358" t="s">
        <v>26</v>
      </c>
      <c r="E49" s="358"/>
      <c r="F49" s="358" t="s">
        <v>27</v>
      </c>
      <c r="G49" s="358"/>
      <c r="H49" s="289"/>
      <c r="I49" s="358" t="s">
        <v>28</v>
      </c>
      <c r="J49" s="358"/>
      <c r="K49" s="358" t="s">
        <v>29</v>
      </c>
      <c r="L49" s="358"/>
      <c r="M49" s="358" t="s">
        <v>30</v>
      </c>
      <c r="N49" s="358"/>
      <c r="O49" s="289"/>
      <c r="P49" s="358" t="s">
        <v>31</v>
      </c>
      <c r="Q49" s="358"/>
      <c r="R49" s="358" t="s">
        <v>32</v>
      </c>
      <c r="S49" s="358"/>
      <c r="T49" s="358" t="s">
        <v>33</v>
      </c>
      <c r="U49" s="358"/>
      <c r="V49" s="289"/>
      <c r="W49" s="358" t="s">
        <v>34</v>
      </c>
      <c r="X49" s="358"/>
      <c r="Y49" s="358" t="s">
        <v>35</v>
      </c>
      <c r="Z49" s="358"/>
      <c r="AA49" s="358" t="s">
        <v>36</v>
      </c>
      <c r="AB49" s="358"/>
      <c r="AC49" s="288" t="s">
        <v>244</v>
      </c>
      <c r="AD49" s="288" t="s">
        <v>245</v>
      </c>
      <c r="AE49" s="289" t="s">
        <v>246</v>
      </c>
      <c r="AF49" s="289" t="s">
        <v>247</v>
      </c>
      <c r="AG49" s="289"/>
      <c r="AH49" s="289"/>
      <c r="AI49" s="289"/>
      <c r="AM49" s="357" t="s">
        <v>25</v>
      </c>
      <c r="AN49" s="357"/>
      <c r="AO49" s="357" t="s">
        <v>26</v>
      </c>
      <c r="AP49" s="357"/>
      <c r="AQ49" s="357" t="s">
        <v>27</v>
      </c>
      <c r="AR49" s="357"/>
      <c r="AS49" s="290"/>
      <c r="AT49" s="357" t="s">
        <v>28</v>
      </c>
      <c r="AU49" s="357"/>
      <c r="AV49" s="357" t="s">
        <v>29</v>
      </c>
      <c r="AW49" s="357"/>
      <c r="AX49" s="357" t="s">
        <v>30</v>
      </c>
      <c r="AY49" s="357"/>
      <c r="AZ49" s="290"/>
      <c r="BA49" s="357" t="s">
        <v>31</v>
      </c>
      <c r="BB49" s="357"/>
      <c r="BC49" s="357" t="s">
        <v>32</v>
      </c>
      <c r="BD49" s="357"/>
      <c r="BE49" s="357" t="s">
        <v>33</v>
      </c>
      <c r="BF49" s="357"/>
      <c r="BG49" s="290"/>
      <c r="BH49" s="357" t="s">
        <v>34</v>
      </c>
      <c r="BI49" s="357"/>
      <c r="BJ49" s="357" t="s">
        <v>35</v>
      </c>
      <c r="BK49" s="357"/>
      <c r="BL49" s="357" t="s">
        <v>36</v>
      </c>
      <c r="BM49" s="357"/>
    </row>
    <row r="50" spans="1:65" x14ac:dyDescent="0.3">
      <c r="A50" s="291" t="s">
        <v>325</v>
      </c>
      <c r="B50" s="350">
        <v>28</v>
      </c>
      <c r="C50" s="350"/>
      <c r="D50" s="350">
        <v>29</v>
      </c>
      <c r="E50" s="350"/>
      <c r="F50" s="350">
        <v>31</v>
      </c>
      <c r="G50" s="350"/>
      <c r="H50" s="292"/>
      <c r="I50" s="350">
        <v>31</v>
      </c>
      <c r="J50" s="350"/>
      <c r="K50" s="350">
        <v>33</v>
      </c>
      <c r="L50" s="350"/>
      <c r="M50" s="350">
        <v>33</v>
      </c>
      <c r="N50" s="350"/>
      <c r="O50" s="292"/>
      <c r="P50" s="350">
        <v>34</v>
      </c>
      <c r="Q50" s="350"/>
      <c r="R50" s="350">
        <v>33</v>
      </c>
      <c r="S50" s="350"/>
      <c r="T50" s="350">
        <v>34</v>
      </c>
      <c r="U50" s="350"/>
      <c r="V50" s="292"/>
      <c r="W50" s="350">
        <v>33</v>
      </c>
      <c r="X50" s="350"/>
      <c r="Y50" s="350">
        <v>33</v>
      </c>
      <c r="Z50" s="350"/>
      <c r="AA50" s="354">
        <v>34</v>
      </c>
      <c r="AB50" s="355"/>
      <c r="AC50" s="293">
        <v>40</v>
      </c>
      <c r="AD50" s="294">
        <f>SUM(B50:AB50)</f>
        <v>386</v>
      </c>
      <c r="AE50" s="295">
        <f>AD50*AC50</f>
        <v>15440</v>
      </c>
      <c r="AF50" s="296"/>
      <c r="AG50" s="296"/>
      <c r="AH50" s="296"/>
      <c r="AI50" s="297"/>
      <c r="AM50" s="349">
        <f>B50*$AC50</f>
        <v>1120</v>
      </c>
      <c r="AN50" s="349"/>
      <c r="AO50" s="349">
        <f t="shared" ref="AO50:AO64" si="66">D50*$AC50</f>
        <v>1160</v>
      </c>
      <c r="AP50" s="349"/>
      <c r="AQ50" s="349">
        <f t="shared" ref="AQ50:AQ64" si="67">F50*$AC50</f>
        <v>1240</v>
      </c>
      <c r="AR50" s="349"/>
      <c r="AS50" s="298"/>
      <c r="AT50" s="349">
        <f>I50*$AC50</f>
        <v>1240</v>
      </c>
      <c r="AU50" s="349"/>
      <c r="AV50" s="349">
        <f t="shared" ref="AV50:AV64" si="68">K50*$AC50</f>
        <v>1320</v>
      </c>
      <c r="AW50" s="349"/>
      <c r="AX50" s="349">
        <f t="shared" ref="AX50:AX64" si="69">M50*$AC50</f>
        <v>1320</v>
      </c>
      <c r="AY50" s="349"/>
      <c r="AZ50" s="298"/>
      <c r="BA50" s="349">
        <f>P50*$AC50</f>
        <v>1360</v>
      </c>
      <c r="BB50" s="349"/>
      <c r="BC50" s="349">
        <f t="shared" ref="BC50:BC64" si="70">R50*$AC50</f>
        <v>1320</v>
      </c>
      <c r="BD50" s="349"/>
      <c r="BE50" s="349">
        <f t="shared" ref="BE50:BE64" si="71">T50*$AC50</f>
        <v>1360</v>
      </c>
      <c r="BF50" s="349"/>
      <c r="BG50" s="298"/>
      <c r="BH50" s="349">
        <f>W50*$AC50</f>
        <v>1320</v>
      </c>
      <c r="BI50" s="349"/>
      <c r="BJ50" s="349">
        <f t="shared" ref="BJ50:BJ64" si="72">Y50*$AC50</f>
        <v>1320</v>
      </c>
      <c r="BK50" s="349"/>
      <c r="BL50" s="349">
        <f t="shared" ref="BL50:BL64" si="73">AA50*$AC50</f>
        <v>1360</v>
      </c>
      <c r="BM50" s="349"/>
    </row>
    <row r="51" spans="1:65" x14ac:dyDescent="0.3">
      <c r="A51" s="291" t="s">
        <v>326</v>
      </c>
      <c r="B51" s="350">
        <v>27</v>
      </c>
      <c r="C51" s="350"/>
      <c r="D51" s="350">
        <v>27</v>
      </c>
      <c r="E51" s="350"/>
      <c r="F51" s="350">
        <v>32</v>
      </c>
      <c r="G51" s="350"/>
      <c r="H51" s="292"/>
      <c r="I51" s="350">
        <v>32</v>
      </c>
      <c r="J51" s="350"/>
      <c r="K51" s="350">
        <v>33</v>
      </c>
      <c r="L51" s="350"/>
      <c r="M51" s="350">
        <v>33</v>
      </c>
      <c r="N51" s="350"/>
      <c r="O51" s="292"/>
      <c r="P51" s="350">
        <v>33</v>
      </c>
      <c r="Q51" s="350"/>
      <c r="R51" s="350">
        <v>33</v>
      </c>
      <c r="S51" s="350"/>
      <c r="T51" s="350">
        <v>34</v>
      </c>
      <c r="U51" s="350"/>
      <c r="V51" s="292"/>
      <c r="W51" s="350">
        <v>33</v>
      </c>
      <c r="X51" s="350"/>
      <c r="Y51" s="350">
        <v>33</v>
      </c>
      <c r="Z51" s="350"/>
      <c r="AA51" s="350">
        <v>34</v>
      </c>
      <c r="AB51" s="353"/>
      <c r="AC51" s="293">
        <v>45</v>
      </c>
      <c r="AD51" s="299">
        <f t="shared" ref="AD51:AD64" si="74">SUM(B51:AB51)</f>
        <v>384</v>
      </c>
      <c r="AE51" s="300">
        <f t="shared" ref="AE51:AE64" si="75">AD51*AC51</f>
        <v>17280</v>
      </c>
      <c r="AF51" s="301"/>
      <c r="AG51" s="301"/>
      <c r="AH51" s="301"/>
      <c r="AI51" s="302"/>
      <c r="AM51" s="349">
        <f t="shared" ref="AM51:AM64" si="76">B51*$AC51</f>
        <v>1215</v>
      </c>
      <c r="AN51" s="349"/>
      <c r="AO51" s="349">
        <f t="shared" si="66"/>
        <v>1215</v>
      </c>
      <c r="AP51" s="349"/>
      <c r="AQ51" s="349">
        <f t="shared" si="67"/>
        <v>1440</v>
      </c>
      <c r="AR51" s="349"/>
      <c r="AS51" s="298"/>
      <c r="AT51" s="349">
        <f t="shared" ref="AT51:AT64" si="77">I51*$AC51</f>
        <v>1440</v>
      </c>
      <c r="AU51" s="349"/>
      <c r="AV51" s="349">
        <f t="shared" si="68"/>
        <v>1485</v>
      </c>
      <c r="AW51" s="349"/>
      <c r="AX51" s="349">
        <f t="shared" si="69"/>
        <v>1485</v>
      </c>
      <c r="AY51" s="349"/>
      <c r="AZ51" s="298"/>
      <c r="BA51" s="349">
        <f t="shared" ref="BA51:BA64" si="78">P51*$AC51</f>
        <v>1485</v>
      </c>
      <c r="BB51" s="349"/>
      <c r="BC51" s="349">
        <f t="shared" si="70"/>
        <v>1485</v>
      </c>
      <c r="BD51" s="349"/>
      <c r="BE51" s="349">
        <f t="shared" si="71"/>
        <v>1530</v>
      </c>
      <c r="BF51" s="349"/>
      <c r="BG51" s="298"/>
      <c r="BH51" s="349">
        <f t="shared" ref="BH51:BH64" si="79">W51*$AC51</f>
        <v>1485</v>
      </c>
      <c r="BI51" s="349"/>
      <c r="BJ51" s="349">
        <f t="shared" si="72"/>
        <v>1485</v>
      </c>
      <c r="BK51" s="349"/>
      <c r="BL51" s="349">
        <f t="shared" si="73"/>
        <v>1530</v>
      </c>
      <c r="BM51" s="349"/>
    </row>
    <row r="52" spans="1:65" x14ac:dyDescent="0.3">
      <c r="A52" s="291" t="s">
        <v>327</v>
      </c>
      <c r="B52" s="350">
        <v>29</v>
      </c>
      <c r="C52" s="350"/>
      <c r="D52" s="350">
        <v>28</v>
      </c>
      <c r="E52" s="350"/>
      <c r="F52" s="350">
        <v>29</v>
      </c>
      <c r="G52" s="350"/>
      <c r="H52" s="292"/>
      <c r="I52" s="350">
        <v>29</v>
      </c>
      <c r="J52" s="350"/>
      <c r="K52" s="350">
        <v>34</v>
      </c>
      <c r="L52" s="350"/>
      <c r="M52" s="350">
        <v>34</v>
      </c>
      <c r="N52" s="350"/>
      <c r="O52" s="292"/>
      <c r="P52" s="350">
        <v>34</v>
      </c>
      <c r="Q52" s="350"/>
      <c r="R52" s="350">
        <v>34</v>
      </c>
      <c r="S52" s="350"/>
      <c r="T52" s="350">
        <v>34</v>
      </c>
      <c r="U52" s="350"/>
      <c r="V52" s="292"/>
      <c r="W52" s="350">
        <v>34</v>
      </c>
      <c r="X52" s="350"/>
      <c r="Y52" s="350">
        <v>34</v>
      </c>
      <c r="Z52" s="350"/>
      <c r="AA52" s="350">
        <v>34</v>
      </c>
      <c r="AB52" s="353"/>
      <c r="AC52" s="293">
        <v>45</v>
      </c>
      <c r="AD52" s="299">
        <f t="shared" si="74"/>
        <v>387</v>
      </c>
      <c r="AE52" s="300">
        <f t="shared" si="75"/>
        <v>17415</v>
      </c>
      <c r="AF52" s="301"/>
      <c r="AG52" s="301"/>
      <c r="AH52" s="301"/>
      <c r="AI52" s="302"/>
      <c r="AM52" s="349">
        <f t="shared" si="76"/>
        <v>1305</v>
      </c>
      <c r="AN52" s="349"/>
      <c r="AO52" s="349">
        <f t="shared" si="66"/>
        <v>1260</v>
      </c>
      <c r="AP52" s="349"/>
      <c r="AQ52" s="349">
        <f t="shared" si="67"/>
        <v>1305</v>
      </c>
      <c r="AR52" s="349"/>
      <c r="AS52" s="298"/>
      <c r="AT52" s="349">
        <f t="shared" si="77"/>
        <v>1305</v>
      </c>
      <c r="AU52" s="349"/>
      <c r="AV52" s="349">
        <f t="shared" si="68"/>
        <v>1530</v>
      </c>
      <c r="AW52" s="349"/>
      <c r="AX52" s="349">
        <f t="shared" si="69"/>
        <v>1530</v>
      </c>
      <c r="AY52" s="349"/>
      <c r="AZ52" s="298"/>
      <c r="BA52" s="349">
        <f t="shared" si="78"/>
        <v>1530</v>
      </c>
      <c r="BB52" s="349"/>
      <c r="BC52" s="349">
        <f t="shared" si="70"/>
        <v>1530</v>
      </c>
      <c r="BD52" s="349"/>
      <c r="BE52" s="349">
        <f t="shared" si="71"/>
        <v>1530</v>
      </c>
      <c r="BF52" s="349"/>
      <c r="BG52" s="298"/>
      <c r="BH52" s="349">
        <f t="shared" si="79"/>
        <v>1530</v>
      </c>
      <c r="BI52" s="349"/>
      <c r="BJ52" s="349">
        <f t="shared" si="72"/>
        <v>1530</v>
      </c>
      <c r="BK52" s="349"/>
      <c r="BL52" s="349">
        <f t="shared" si="73"/>
        <v>1530</v>
      </c>
      <c r="BM52" s="349"/>
    </row>
    <row r="53" spans="1:65" x14ac:dyDescent="0.3">
      <c r="A53" s="291" t="s">
        <v>328</v>
      </c>
      <c r="B53" s="350">
        <v>29</v>
      </c>
      <c r="C53" s="350"/>
      <c r="D53" s="350">
        <v>30</v>
      </c>
      <c r="E53" s="350"/>
      <c r="F53" s="350">
        <v>30</v>
      </c>
      <c r="G53" s="350"/>
      <c r="H53" s="292"/>
      <c r="I53" s="350">
        <v>30</v>
      </c>
      <c r="J53" s="350"/>
      <c r="K53" s="350">
        <v>31</v>
      </c>
      <c r="L53" s="350"/>
      <c r="M53" s="350">
        <v>30</v>
      </c>
      <c r="N53" s="350"/>
      <c r="O53" s="292"/>
      <c r="P53" s="350">
        <v>30</v>
      </c>
      <c r="Q53" s="350"/>
      <c r="R53" s="350">
        <v>31</v>
      </c>
      <c r="S53" s="350"/>
      <c r="T53" s="350">
        <v>30</v>
      </c>
      <c r="U53" s="350"/>
      <c r="V53" s="292"/>
      <c r="W53" s="350">
        <v>31</v>
      </c>
      <c r="X53" s="350"/>
      <c r="Y53" s="350">
        <v>31</v>
      </c>
      <c r="Z53" s="350"/>
      <c r="AA53" s="350">
        <v>30</v>
      </c>
      <c r="AB53" s="353"/>
      <c r="AC53" s="293">
        <v>55</v>
      </c>
      <c r="AD53" s="299">
        <f t="shared" si="74"/>
        <v>363</v>
      </c>
      <c r="AE53" s="300">
        <f t="shared" si="75"/>
        <v>19965</v>
      </c>
      <c r="AF53" s="301"/>
      <c r="AG53" s="301"/>
      <c r="AH53" s="301"/>
      <c r="AI53" s="302"/>
      <c r="AM53" s="349">
        <f t="shared" si="76"/>
        <v>1595</v>
      </c>
      <c r="AN53" s="349"/>
      <c r="AO53" s="349">
        <f t="shared" si="66"/>
        <v>1650</v>
      </c>
      <c r="AP53" s="349"/>
      <c r="AQ53" s="349">
        <f t="shared" si="67"/>
        <v>1650</v>
      </c>
      <c r="AR53" s="349"/>
      <c r="AS53" s="298"/>
      <c r="AT53" s="349">
        <f t="shared" si="77"/>
        <v>1650</v>
      </c>
      <c r="AU53" s="349"/>
      <c r="AV53" s="349">
        <f t="shared" si="68"/>
        <v>1705</v>
      </c>
      <c r="AW53" s="349"/>
      <c r="AX53" s="349">
        <f t="shared" si="69"/>
        <v>1650</v>
      </c>
      <c r="AY53" s="349"/>
      <c r="AZ53" s="298"/>
      <c r="BA53" s="349">
        <f t="shared" si="78"/>
        <v>1650</v>
      </c>
      <c r="BB53" s="349"/>
      <c r="BC53" s="349">
        <f t="shared" si="70"/>
        <v>1705</v>
      </c>
      <c r="BD53" s="349"/>
      <c r="BE53" s="349">
        <f t="shared" si="71"/>
        <v>1650</v>
      </c>
      <c r="BF53" s="349"/>
      <c r="BG53" s="298"/>
      <c r="BH53" s="349">
        <f t="shared" si="79"/>
        <v>1705</v>
      </c>
      <c r="BI53" s="349"/>
      <c r="BJ53" s="349">
        <f t="shared" si="72"/>
        <v>1705</v>
      </c>
      <c r="BK53" s="349"/>
      <c r="BL53" s="349">
        <f t="shared" si="73"/>
        <v>1650</v>
      </c>
      <c r="BM53" s="349"/>
    </row>
    <row r="54" spans="1:65" x14ac:dyDescent="0.3">
      <c r="A54" s="291" t="s">
        <v>329</v>
      </c>
      <c r="B54" s="350">
        <v>27</v>
      </c>
      <c r="C54" s="350"/>
      <c r="D54" s="350">
        <v>28</v>
      </c>
      <c r="E54" s="350"/>
      <c r="F54" s="350">
        <v>32</v>
      </c>
      <c r="G54" s="350"/>
      <c r="H54" s="292"/>
      <c r="I54" s="350">
        <v>32</v>
      </c>
      <c r="J54" s="350"/>
      <c r="K54" s="350">
        <v>32</v>
      </c>
      <c r="L54" s="350"/>
      <c r="M54" s="350">
        <v>32</v>
      </c>
      <c r="N54" s="350"/>
      <c r="O54" s="292"/>
      <c r="P54" s="350">
        <v>31</v>
      </c>
      <c r="Q54" s="350"/>
      <c r="R54" s="350">
        <v>32</v>
      </c>
      <c r="S54" s="350"/>
      <c r="T54" s="350">
        <v>31</v>
      </c>
      <c r="U54" s="350"/>
      <c r="V54" s="292"/>
      <c r="W54" s="350">
        <v>32</v>
      </c>
      <c r="X54" s="350"/>
      <c r="Y54" s="350">
        <v>31</v>
      </c>
      <c r="Z54" s="350"/>
      <c r="AA54" s="350">
        <v>31</v>
      </c>
      <c r="AB54" s="353"/>
      <c r="AC54" s="293">
        <v>55</v>
      </c>
      <c r="AD54" s="299">
        <f t="shared" si="74"/>
        <v>371</v>
      </c>
      <c r="AE54" s="300">
        <f t="shared" si="75"/>
        <v>20405</v>
      </c>
      <c r="AF54" s="301"/>
      <c r="AG54" s="301"/>
      <c r="AH54" s="301"/>
      <c r="AI54" s="302"/>
      <c r="AM54" s="349">
        <f t="shared" si="76"/>
        <v>1485</v>
      </c>
      <c r="AN54" s="349"/>
      <c r="AO54" s="349">
        <f t="shared" si="66"/>
        <v>1540</v>
      </c>
      <c r="AP54" s="349"/>
      <c r="AQ54" s="349">
        <f t="shared" si="67"/>
        <v>1760</v>
      </c>
      <c r="AR54" s="349"/>
      <c r="AS54" s="298"/>
      <c r="AT54" s="349">
        <f t="shared" si="77"/>
        <v>1760</v>
      </c>
      <c r="AU54" s="349"/>
      <c r="AV54" s="349">
        <f t="shared" si="68"/>
        <v>1760</v>
      </c>
      <c r="AW54" s="349"/>
      <c r="AX54" s="349">
        <f t="shared" si="69"/>
        <v>1760</v>
      </c>
      <c r="AY54" s="349"/>
      <c r="AZ54" s="298"/>
      <c r="BA54" s="349">
        <f t="shared" si="78"/>
        <v>1705</v>
      </c>
      <c r="BB54" s="349"/>
      <c r="BC54" s="349">
        <f t="shared" si="70"/>
        <v>1760</v>
      </c>
      <c r="BD54" s="349"/>
      <c r="BE54" s="349">
        <f t="shared" si="71"/>
        <v>1705</v>
      </c>
      <c r="BF54" s="349"/>
      <c r="BG54" s="298"/>
      <c r="BH54" s="349">
        <f t="shared" si="79"/>
        <v>1760</v>
      </c>
      <c r="BI54" s="349"/>
      <c r="BJ54" s="349">
        <f t="shared" si="72"/>
        <v>1705</v>
      </c>
      <c r="BK54" s="349"/>
      <c r="BL54" s="349">
        <f t="shared" si="73"/>
        <v>1705</v>
      </c>
      <c r="BM54" s="349"/>
    </row>
    <row r="55" spans="1:65" x14ac:dyDescent="0.3">
      <c r="A55" s="291" t="s">
        <v>330</v>
      </c>
      <c r="B55" s="350">
        <v>30</v>
      </c>
      <c r="C55" s="350"/>
      <c r="D55" s="350">
        <v>30</v>
      </c>
      <c r="E55" s="350"/>
      <c r="F55" s="350">
        <v>30</v>
      </c>
      <c r="G55" s="350"/>
      <c r="H55" s="292"/>
      <c r="I55" s="350">
        <v>31</v>
      </c>
      <c r="J55" s="350"/>
      <c r="K55" s="350">
        <v>36</v>
      </c>
      <c r="L55" s="350"/>
      <c r="M55" s="350">
        <v>36</v>
      </c>
      <c r="N55" s="350"/>
      <c r="O55" s="292"/>
      <c r="P55" s="350">
        <v>36</v>
      </c>
      <c r="Q55" s="350"/>
      <c r="R55" s="350">
        <v>36</v>
      </c>
      <c r="S55" s="350"/>
      <c r="T55" s="350">
        <v>36</v>
      </c>
      <c r="U55" s="350"/>
      <c r="V55" s="292"/>
      <c r="W55" s="350">
        <v>36</v>
      </c>
      <c r="X55" s="350"/>
      <c r="Y55" s="350">
        <v>36</v>
      </c>
      <c r="Z55" s="350"/>
      <c r="AA55" s="350">
        <v>36</v>
      </c>
      <c r="AB55" s="353"/>
      <c r="AC55" s="293">
        <v>60</v>
      </c>
      <c r="AD55" s="299">
        <f t="shared" si="74"/>
        <v>409</v>
      </c>
      <c r="AE55" s="300">
        <f t="shared" si="75"/>
        <v>24540</v>
      </c>
      <c r="AF55" s="301"/>
      <c r="AG55" s="301"/>
      <c r="AH55" s="301"/>
      <c r="AI55" s="302"/>
      <c r="AM55" s="349">
        <f t="shared" si="76"/>
        <v>1800</v>
      </c>
      <c r="AN55" s="349"/>
      <c r="AO55" s="349">
        <f t="shared" si="66"/>
        <v>1800</v>
      </c>
      <c r="AP55" s="349"/>
      <c r="AQ55" s="349">
        <f t="shared" si="67"/>
        <v>1800</v>
      </c>
      <c r="AR55" s="349"/>
      <c r="AS55" s="298"/>
      <c r="AT55" s="349">
        <f t="shared" si="77"/>
        <v>1860</v>
      </c>
      <c r="AU55" s="349"/>
      <c r="AV55" s="349">
        <f t="shared" si="68"/>
        <v>2160</v>
      </c>
      <c r="AW55" s="349"/>
      <c r="AX55" s="349">
        <f t="shared" si="69"/>
        <v>2160</v>
      </c>
      <c r="AY55" s="349"/>
      <c r="AZ55" s="298"/>
      <c r="BA55" s="349">
        <f t="shared" si="78"/>
        <v>2160</v>
      </c>
      <c r="BB55" s="349"/>
      <c r="BC55" s="349">
        <f t="shared" si="70"/>
        <v>2160</v>
      </c>
      <c r="BD55" s="349"/>
      <c r="BE55" s="349">
        <f t="shared" si="71"/>
        <v>2160</v>
      </c>
      <c r="BF55" s="349"/>
      <c r="BG55" s="298"/>
      <c r="BH55" s="349">
        <f t="shared" si="79"/>
        <v>2160</v>
      </c>
      <c r="BI55" s="349"/>
      <c r="BJ55" s="349">
        <f t="shared" si="72"/>
        <v>2160</v>
      </c>
      <c r="BK55" s="349"/>
      <c r="BL55" s="349">
        <f t="shared" si="73"/>
        <v>2160</v>
      </c>
      <c r="BM55" s="349"/>
    </row>
    <row r="56" spans="1:65" x14ac:dyDescent="0.3">
      <c r="A56" s="291" t="s">
        <v>331</v>
      </c>
      <c r="B56" s="350">
        <v>29</v>
      </c>
      <c r="C56" s="350"/>
      <c r="D56" s="350">
        <v>29</v>
      </c>
      <c r="E56" s="350"/>
      <c r="F56" s="350">
        <v>29</v>
      </c>
      <c r="G56" s="350"/>
      <c r="H56" s="292"/>
      <c r="I56" s="350">
        <v>29</v>
      </c>
      <c r="J56" s="350"/>
      <c r="K56" s="350">
        <v>29</v>
      </c>
      <c r="L56" s="350"/>
      <c r="M56" s="350">
        <v>29</v>
      </c>
      <c r="N56" s="350"/>
      <c r="O56" s="292"/>
      <c r="P56" s="350">
        <v>29</v>
      </c>
      <c r="Q56" s="350"/>
      <c r="R56" s="350">
        <v>29</v>
      </c>
      <c r="S56" s="350"/>
      <c r="T56" s="350">
        <v>29</v>
      </c>
      <c r="U56" s="350"/>
      <c r="V56" s="292"/>
      <c r="W56" s="350">
        <v>29</v>
      </c>
      <c r="X56" s="350"/>
      <c r="Y56" s="350">
        <v>29</v>
      </c>
      <c r="Z56" s="350"/>
      <c r="AA56" s="350">
        <v>29</v>
      </c>
      <c r="AB56" s="353"/>
      <c r="AC56" s="293">
        <v>55</v>
      </c>
      <c r="AD56" s="299">
        <f t="shared" si="74"/>
        <v>348</v>
      </c>
      <c r="AE56" s="300">
        <f t="shared" si="75"/>
        <v>19140</v>
      </c>
      <c r="AF56" s="301"/>
      <c r="AG56" s="301"/>
      <c r="AH56" s="301"/>
      <c r="AI56" s="302"/>
      <c r="AM56" s="349">
        <f t="shared" si="76"/>
        <v>1595</v>
      </c>
      <c r="AN56" s="349"/>
      <c r="AO56" s="349">
        <f t="shared" si="66"/>
        <v>1595</v>
      </c>
      <c r="AP56" s="349"/>
      <c r="AQ56" s="349">
        <f t="shared" si="67"/>
        <v>1595</v>
      </c>
      <c r="AR56" s="349"/>
      <c r="AS56" s="298"/>
      <c r="AT56" s="349">
        <f t="shared" si="77"/>
        <v>1595</v>
      </c>
      <c r="AU56" s="349"/>
      <c r="AV56" s="349">
        <f t="shared" si="68"/>
        <v>1595</v>
      </c>
      <c r="AW56" s="349"/>
      <c r="AX56" s="349">
        <f t="shared" si="69"/>
        <v>1595</v>
      </c>
      <c r="AY56" s="349"/>
      <c r="AZ56" s="298"/>
      <c r="BA56" s="349">
        <f t="shared" si="78"/>
        <v>1595</v>
      </c>
      <c r="BB56" s="349"/>
      <c r="BC56" s="349">
        <f t="shared" si="70"/>
        <v>1595</v>
      </c>
      <c r="BD56" s="349"/>
      <c r="BE56" s="349">
        <f t="shared" si="71"/>
        <v>1595</v>
      </c>
      <c r="BF56" s="349"/>
      <c r="BG56" s="298"/>
      <c r="BH56" s="349">
        <f t="shared" si="79"/>
        <v>1595</v>
      </c>
      <c r="BI56" s="349"/>
      <c r="BJ56" s="349">
        <f t="shared" si="72"/>
        <v>1595</v>
      </c>
      <c r="BK56" s="349"/>
      <c r="BL56" s="349">
        <f t="shared" si="73"/>
        <v>1595</v>
      </c>
      <c r="BM56" s="349"/>
    </row>
    <row r="57" spans="1:65" x14ac:dyDescent="0.3">
      <c r="A57" s="291" t="s">
        <v>332</v>
      </c>
      <c r="B57" s="350">
        <v>28</v>
      </c>
      <c r="C57" s="350"/>
      <c r="D57" s="350">
        <v>29</v>
      </c>
      <c r="E57" s="350"/>
      <c r="F57" s="350">
        <v>32</v>
      </c>
      <c r="G57" s="350"/>
      <c r="H57" s="292"/>
      <c r="I57" s="350">
        <v>33</v>
      </c>
      <c r="J57" s="350"/>
      <c r="K57" s="350">
        <v>33</v>
      </c>
      <c r="L57" s="350"/>
      <c r="M57" s="350">
        <v>33</v>
      </c>
      <c r="N57" s="350"/>
      <c r="O57" s="292"/>
      <c r="P57" s="350">
        <v>33</v>
      </c>
      <c r="Q57" s="350"/>
      <c r="R57" s="350">
        <v>33</v>
      </c>
      <c r="S57" s="350"/>
      <c r="T57" s="350">
        <v>33</v>
      </c>
      <c r="U57" s="350"/>
      <c r="V57" s="292"/>
      <c r="W57" s="350">
        <v>33</v>
      </c>
      <c r="X57" s="350"/>
      <c r="Y57" s="350">
        <v>34</v>
      </c>
      <c r="Z57" s="350"/>
      <c r="AA57" s="350">
        <v>33</v>
      </c>
      <c r="AB57" s="353"/>
      <c r="AC57" s="293">
        <v>65</v>
      </c>
      <c r="AD57" s="299">
        <f t="shared" si="74"/>
        <v>387</v>
      </c>
      <c r="AE57" s="300">
        <f t="shared" si="75"/>
        <v>25155</v>
      </c>
      <c r="AF57" s="301"/>
      <c r="AG57" s="301"/>
      <c r="AH57" s="301"/>
      <c r="AI57" s="302"/>
      <c r="AM57" s="349">
        <f t="shared" si="76"/>
        <v>1820</v>
      </c>
      <c r="AN57" s="349"/>
      <c r="AO57" s="349">
        <f t="shared" si="66"/>
        <v>1885</v>
      </c>
      <c r="AP57" s="349"/>
      <c r="AQ57" s="349">
        <f t="shared" si="67"/>
        <v>2080</v>
      </c>
      <c r="AR57" s="349"/>
      <c r="AS57" s="298"/>
      <c r="AT57" s="349">
        <f t="shared" si="77"/>
        <v>2145</v>
      </c>
      <c r="AU57" s="349"/>
      <c r="AV57" s="349">
        <f t="shared" si="68"/>
        <v>2145</v>
      </c>
      <c r="AW57" s="349"/>
      <c r="AX57" s="349">
        <f t="shared" si="69"/>
        <v>2145</v>
      </c>
      <c r="AY57" s="349"/>
      <c r="AZ57" s="298"/>
      <c r="BA57" s="349">
        <f t="shared" si="78"/>
        <v>2145</v>
      </c>
      <c r="BB57" s="349"/>
      <c r="BC57" s="349">
        <f t="shared" si="70"/>
        <v>2145</v>
      </c>
      <c r="BD57" s="349"/>
      <c r="BE57" s="349">
        <f t="shared" si="71"/>
        <v>2145</v>
      </c>
      <c r="BF57" s="349"/>
      <c r="BG57" s="298"/>
      <c r="BH57" s="349">
        <f t="shared" si="79"/>
        <v>2145</v>
      </c>
      <c r="BI57" s="349"/>
      <c r="BJ57" s="349">
        <f t="shared" si="72"/>
        <v>2210</v>
      </c>
      <c r="BK57" s="349"/>
      <c r="BL57" s="349">
        <f t="shared" si="73"/>
        <v>2145</v>
      </c>
      <c r="BM57" s="349"/>
    </row>
    <row r="58" spans="1:65" x14ac:dyDescent="0.3">
      <c r="A58" s="291" t="s">
        <v>333</v>
      </c>
      <c r="B58" s="350">
        <v>34</v>
      </c>
      <c r="C58" s="350"/>
      <c r="D58" s="350">
        <v>34</v>
      </c>
      <c r="E58" s="350"/>
      <c r="F58" s="350">
        <v>34</v>
      </c>
      <c r="G58" s="350"/>
      <c r="H58" s="292"/>
      <c r="I58" s="350">
        <v>34</v>
      </c>
      <c r="J58" s="350"/>
      <c r="K58" s="350">
        <v>34</v>
      </c>
      <c r="L58" s="350"/>
      <c r="M58" s="350">
        <v>34</v>
      </c>
      <c r="N58" s="350"/>
      <c r="O58" s="292"/>
      <c r="P58" s="350">
        <v>34</v>
      </c>
      <c r="Q58" s="350"/>
      <c r="R58" s="350">
        <v>34</v>
      </c>
      <c r="S58" s="350"/>
      <c r="T58" s="350">
        <v>34</v>
      </c>
      <c r="U58" s="350"/>
      <c r="V58" s="292"/>
      <c r="W58" s="350">
        <v>34</v>
      </c>
      <c r="X58" s="350"/>
      <c r="Y58" s="350">
        <v>34</v>
      </c>
      <c r="Z58" s="350"/>
      <c r="AA58" s="350">
        <v>34</v>
      </c>
      <c r="AB58" s="353"/>
      <c r="AC58" s="293">
        <v>70</v>
      </c>
      <c r="AD58" s="299">
        <f t="shared" si="74"/>
        <v>408</v>
      </c>
      <c r="AE58" s="300">
        <f t="shared" si="75"/>
        <v>28560</v>
      </c>
      <c r="AF58" s="301"/>
      <c r="AG58" s="301"/>
      <c r="AH58" s="301"/>
      <c r="AI58" s="302"/>
      <c r="AM58" s="349">
        <f t="shared" si="76"/>
        <v>2380</v>
      </c>
      <c r="AN58" s="349"/>
      <c r="AO58" s="349">
        <f t="shared" si="66"/>
        <v>2380</v>
      </c>
      <c r="AP58" s="349"/>
      <c r="AQ58" s="349">
        <f t="shared" si="67"/>
        <v>2380</v>
      </c>
      <c r="AR58" s="349"/>
      <c r="AS58" s="298"/>
      <c r="AT58" s="349">
        <f t="shared" si="77"/>
        <v>2380</v>
      </c>
      <c r="AU58" s="349"/>
      <c r="AV58" s="349">
        <f t="shared" si="68"/>
        <v>2380</v>
      </c>
      <c r="AW58" s="349"/>
      <c r="AX58" s="349">
        <f t="shared" si="69"/>
        <v>2380</v>
      </c>
      <c r="AY58" s="349"/>
      <c r="AZ58" s="298"/>
      <c r="BA58" s="349">
        <f t="shared" si="78"/>
        <v>2380</v>
      </c>
      <c r="BB58" s="349"/>
      <c r="BC58" s="349">
        <f t="shared" si="70"/>
        <v>2380</v>
      </c>
      <c r="BD58" s="349"/>
      <c r="BE58" s="349">
        <f t="shared" si="71"/>
        <v>2380</v>
      </c>
      <c r="BF58" s="349"/>
      <c r="BG58" s="298"/>
      <c r="BH58" s="349">
        <f t="shared" si="79"/>
        <v>2380</v>
      </c>
      <c r="BI58" s="349"/>
      <c r="BJ58" s="349">
        <f t="shared" si="72"/>
        <v>2380</v>
      </c>
      <c r="BK58" s="349"/>
      <c r="BL58" s="349">
        <f t="shared" si="73"/>
        <v>2380</v>
      </c>
      <c r="BM58" s="349"/>
    </row>
    <row r="59" spans="1:65" x14ac:dyDescent="0.3">
      <c r="A59" s="291" t="s">
        <v>334</v>
      </c>
      <c r="B59" s="350">
        <v>35</v>
      </c>
      <c r="C59" s="350"/>
      <c r="D59" s="350">
        <v>35</v>
      </c>
      <c r="E59" s="350"/>
      <c r="F59" s="350">
        <v>35</v>
      </c>
      <c r="G59" s="350"/>
      <c r="H59" s="292"/>
      <c r="I59" s="350">
        <v>35</v>
      </c>
      <c r="J59" s="350"/>
      <c r="K59" s="350">
        <v>35</v>
      </c>
      <c r="L59" s="350"/>
      <c r="M59" s="350">
        <v>35</v>
      </c>
      <c r="N59" s="350"/>
      <c r="O59" s="292"/>
      <c r="P59" s="350">
        <v>35</v>
      </c>
      <c r="Q59" s="350"/>
      <c r="R59" s="350">
        <v>35</v>
      </c>
      <c r="S59" s="350"/>
      <c r="T59" s="350">
        <v>36</v>
      </c>
      <c r="U59" s="350"/>
      <c r="V59" s="292"/>
      <c r="W59" s="350">
        <v>35</v>
      </c>
      <c r="X59" s="350"/>
      <c r="Y59" s="350">
        <v>35</v>
      </c>
      <c r="Z59" s="350"/>
      <c r="AA59" s="350">
        <v>35</v>
      </c>
      <c r="AB59" s="353"/>
      <c r="AC59" s="293">
        <v>70</v>
      </c>
      <c r="AD59" s="299">
        <f t="shared" si="74"/>
        <v>421</v>
      </c>
      <c r="AE59" s="300">
        <f t="shared" si="75"/>
        <v>29470</v>
      </c>
      <c r="AF59" s="301"/>
      <c r="AG59" s="301"/>
      <c r="AH59" s="301"/>
      <c r="AI59" s="302"/>
      <c r="AM59" s="349">
        <f t="shared" si="76"/>
        <v>2450</v>
      </c>
      <c r="AN59" s="349"/>
      <c r="AO59" s="349">
        <f t="shared" si="66"/>
        <v>2450</v>
      </c>
      <c r="AP59" s="349"/>
      <c r="AQ59" s="349">
        <f t="shared" si="67"/>
        <v>2450</v>
      </c>
      <c r="AR59" s="349"/>
      <c r="AS59" s="298"/>
      <c r="AT59" s="349">
        <f t="shared" si="77"/>
        <v>2450</v>
      </c>
      <c r="AU59" s="349"/>
      <c r="AV59" s="349">
        <f t="shared" si="68"/>
        <v>2450</v>
      </c>
      <c r="AW59" s="349"/>
      <c r="AX59" s="349">
        <f t="shared" si="69"/>
        <v>2450</v>
      </c>
      <c r="AY59" s="349"/>
      <c r="AZ59" s="298"/>
      <c r="BA59" s="349">
        <f t="shared" si="78"/>
        <v>2450</v>
      </c>
      <c r="BB59" s="349"/>
      <c r="BC59" s="349">
        <f t="shared" si="70"/>
        <v>2450</v>
      </c>
      <c r="BD59" s="349"/>
      <c r="BE59" s="349">
        <f t="shared" si="71"/>
        <v>2520</v>
      </c>
      <c r="BF59" s="349"/>
      <c r="BG59" s="298"/>
      <c r="BH59" s="349">
        <f t="shared" si="79"/>
        <v>2450</v>
      </c>
      <c r="BI59" s="349"/>
      <c r="BJ59" s="349">
        <f t="shared" si="72"/>
        <v>2450</v>
      </c>
      <c r="BK59" s="349"/>
      <c r="BL59" s="349">
        <f t="shared" si="73"/>
        <v>2450</v>
      </c>
      <c r="BM59" s="349"/>
    </row>
    <row r="60" spans="1:65" x14ac:dyDescent="0.3">
      <c r="A60" s="291" t="s">
        <v>335</v>
      </c>
      <c r="B60" s="350">
        <v>31</v>
      </c>
      <c r="C60" s="350"/>
      <c r="D60" s="350">
        <v>31</v>
      </c>
      <c r="E60" s="350"/>
      <c r="F60" s="350">
        <v>31</v>
      </c>
      <c r="G60" s="350"/>
      <c r="H60" s="292"/>
      <c r="I60" s="350">
        <v>31</v>
      </c>
      <c r="J60" s="350"/>
      <c r="K60" s="350">
        <v>35</v>
      </c>
      <c r="L60" s="350"/>
      <c r="M60" s="350">
        <v>36</v>
      </c>
      <c r="N60" s="350"/>
      <c r="O60" s="292"/>
      <c r="P60" s="350">
        <v>35</v>
      </c>
      <c r="Q60" s="350"/>
      <c r="R60" s="350">
        <v>35</v>
      </c>
      <c r="S60" s="350"/>
      <c r="T60" s="350">
        <v>35</v>
      </c>
      <c r="U60" s="350"/>
      <c r="V60" s="292"/>
      <c r="W60" s="350">
        <v>35</v>
      </c>
      <c r="X60" s="350"/>
      <c r="Y60" s="350">
        <v>35</v>
      </c>
      <c r="Z60" s="350"/>
      <c r="AA60" s="350">
        <v>35</v>
      </c>
      <c r="AB60" s="353"/>
      <c r="AC60" s="293">
        <v>85</v>
      </c>
      <c r="AD60" s="299">
        <f t="shared" si="74"/>
        <v>405</v>
      </c>
      <c r="AE60" s="300">
        <f t="shared" si="75"/>
        <v>34425</v>
      </c>
      <c r="AF60" s="301"/>
      <c r="AG60" s="301"/>
      <c r="AH60" s="301"/>
      <c r="AI60" s="302"/>
      <c r="AM60" s="349">
        <f t="shared" si="76"/>
        <v>2635</v>
      </c>
      <c r="AN60" s="349"/>
      <c r="AO60" s="349">
        <f t="shared" si="66"/>
        <v>2635</v>
      </c>
      <c r="AP60" s="349"/>
      <c r="AQ60" s="349">
        <f t="shared" si="67"/>
        <v>2635</v>
      </c>
      <c r="AR60" s="349"/>
      <c r="AS60" s="298"/>
      <c r="AT60" s="349">
        <f t="shared" si="77"/>
        <v>2635</v>
      </c>
      <c r="AU60" s="349"/>
      <c r="AV60" s="349">
        <f t="shared" si="68"/>
        <v>2975</v>
      </c>
      <c r="AW60" s="349"/>
      <c r="AX60" s="349">
        <f t="shared" si="69"/>
        <v>3060</v>
      </c>
      <c r="AY60" s="349"/>
      <c r="AZ60" s="298"/>
      <c r="BA60" s="349">
        <f t="shared" si="78"/>
        <v>2975</v>
      </c>
      <c r="BB60" s="349"/>
      <c r="BC60" s="349">
        <f t="shared" si="70"/>
        <v>2975</v>
      </c>
      <c r="BD60" s="349"/>
      <c r="BE60" s="349">
        <f t="shared" si="71"/>
        <v>2975</v>
      </c>
      <c r="BF60" s="349"/>
      <c r="BG60" s="298"/>
      <c r="BH60" s="349">
        <f t="shared" si="79"/>
        <v>2975</v>
      </c>
      <c r="BI60" s="349"/>
      <c r="BJ60" s="349">
        <f t="shared" si="72"/>
        <v>2975</v>
      </c>
      <c r="BK60" s="349"/>
      <c r="BL60" s="349">
        <f t="shared" si="73"/>
        <v>2975</v>
      </c>
      <c r="BM60" s="349"/>
    </row>
    <row r="61" spans="1:65" x14ac:dyDescent="0.3">
      <c r="A61" s="291" t="s">
        <v>336</v>
      </c>
      <c r="B61" s="350">
        <v>36</v>
      </c>
      <c r="C61" s="350"/>
      <c r="D61" s="350">
        <v>36</v>
      </c>
      <c r="E61" s="350"/>
      <c r="F61" s="350">
        <v>40</v>
      </c>
      <c r="G61" s="350"/>
      <c r="H61" s="292"/>
      <c r="I61" s="350">
        <v>41</v>
      </c>
      <c r="J61" s="350"/>
      <c r="K61" s="350">
        <v>40</v>
      </c>
      <c r="L61" s="350"/>
      <c r="M61" s="350">
        <v>40</v>
      </c>
      <c r="N61" s="350"/>
      <c r="O61" s="292"/>
      <c r="P61" s="350">
        <v>40</v>
      </c>
      <c r="Q61" s="350"/>
      <c r="R61" s="350">
        <v>40</v>
      </c>
      <c r="S61" s="350"/>
      <c r="T61" s="350">
        <v>40</v>
      </c>
      <c r="U61" s="350"/>
      <c r="V61" s="292"/>
      <c r="W61" s="350">
        <v>40</v>
      </c>
      <c r="X61" s="350"/>
      <c r="Y61" s="350">
        <v>40</v>
      </c>
      <c r="Z61" s="350"/>
      <c r="AA61" s="350">
        <v>40</v>
      </c>
      <c r="AB61" s="353"/>
      <c r="AC61" s="293">
        <v>85</v>
      </c>
      <c r="AD61" s="299">
        <f t="shared" si="74"/>
        <v>473</v>
      </c>
      <c r="AE61" s="300">
        <f t="shared" si="75"/>
        <v>40205</v>
      </c>
      <c r="AF61" s="301"/>
      <c r="AG61" s="301"/>
      <c r="AH61" s="301"/>
      <c r="AI61" s="302"/>
      <c r="AM61" s="349">
        <f t="shared" si="76"/>
        <v>3060</v>
      </c>
      <c r="AN61" s="349"/>
      <c r="AO61" s="349">
        <f t="shared" si="66"/>
        <v>3060</v>
      </c>
      <c r="AP61" s="349"/>
      <c r="AQ61" s="349">
        <f t="shared" si="67"/>
        <v>3400</v>
      </c>
      <c r="AR61" s="349"/>
      <c r="AS61" s="298"/>
      <c r="AT61" s="349">
        <f t="shared" si="77"/>
        <v>3485</v>
      </c>
      <c r="AU61" s="349"/>
      <c r="AV61" s="349">
        <f t="shared" si="68"/>
        <v>3400</v>
      </c>
      <c r="AW61" s="349"/>
      <c r="AX61" s="349">
        <f t="shared" si="69"/>
        <v>3400</v>
      </c>
      <c r="AY61" s="349"/>
      <c r="AZ61" s="298"/>
      <c r="BA61" s="349">
        <f t="shared" si="78"/>
        <v>3400</v>
      </c>
      <c r="BB61" s="349"/>
      <c r="BC61" s="349">
        <f t="shared" si="70"/>
        <v>3400</v>
      </c>
      <c r="BD61" s="349"/>
      <c r="BE61" s="349">
        <f t="shared" si="71"/>
        <v>3400</v>
      </c>
      <c r="BF61" s="349"/>
      <c r="BG61" s="298"/>
      <c r="BH61" s="349">
        <f t="shared" si="79"/>
        <v>3400</v>
      </c>
      <c r="BI61" s="349"/>
      <c r="BJ61" s="349">
        <f t="shared" si="72"/>
        <v>3400</v>
      </c>
      <c r="BK61" s="349"/>
      <c r="BL61" s="349">
        <f t="shared" si="73"/>
        <v>3400</v>
      </c>
      <c r="BM61" s="349"/>
    </row>
    <row r="62" spans="1:65" x14ac:dyDescent="0.3">
      <c r="A62" s="291" t="s">
        <v>337</v>
      </c>
      <c r="B62" s="350">
        <v>28</v>
      </c>
      <c r="C62" s="350"/>
      <c r="D62" s="350">
        <v>27</v>
      </c>
      <c r="E62" s="350"/>
      <c r="F62" s="350">
        <v>29</v>
      </c>
      <c r="G62" s="350"/>
      <c r="H62" s="292"/>
      <c r="I62" s="350">
        <v>27</v>
      </c>
      <c r="J62" s="350"/>
      <c r="K62" s="350">
        <v>27</v>
      </c>
      <c r="L62" s="350"/>
      <c r="M62" s="350">
        <v>27</v>
      </c>
      <c r="N62" s="350"/>
      <c r="O62" s="292"/>
      <c r="P62" s="350">
        <v>27</v>
      </c>
      <c r="Q62" s="350"/>
      <c r="R62" s="350">
        <v>27</v>
      </c>
      <c r="S62" s="350"/>
      <c r="T62" s="350">
        <v>27</v>
      </c>
      <c r="U62" s="350"/>
      <c r="V62" s="292"/>
      <c r="W62" s="350">
        <v>27</v>
      </c>
      <c r="X62" s="350"/>
      <c r="Y62" s="350">
        <v>27</v>
      </c>
      <c r="Z62" s="350"/>
      <c r="AA62" s="350">
        <v>27</v>
      </c>
      <c r="AB62" s="353"/>
      <c r="AC62" s="293">
        <v>90</v>
      </c>
      <c r="AD62" s="299">
        <f t="shared" si="74"/>
        <v>327</v>
      </c>
      <c r="AE62" s="300">
        <f t="shared" si="75"/>
        <v>29430</v>
      </c>
      <c r="AF62" s="301"/>
      <c r="AG62" s="301"/>
      <c r="AH62" s="301"/>
      <c r="AI62" s="302"/>
      <c r="AM62" s="349">
        <f t="shared" si="76"/>
        <v>2520</v>
      </c>
      <c r="AN62" s="349"/>
      <c r="AO62" s="349">
        <f t="shared" si="66"/>
        <v>2430</v>
      </c>
      <c r="AP62" s="349"/>
      <c r="AQ62" s="349">
        <f t="shared" si="67"/>
        <v>2610</v>
      </c>
      <c r="AR62" s="349"/>
      <c r="AS62" s="298"/>
      <c r="AT62" s="349">
        <f t="shared" si="77"/>
        <v>2430</v>
      </c>
      <c r="AU62" s="349"/>
      <c r="AV62" s="349">
        <f t="shared" si="68"/>
        <v>2430</v>
      </c>
      <c r="AW62" s="349"/>
      <c r="AX62" s="349">
        <f t="shared" si="69"/>
        <v>2430</v>
      </c>
      <c r="AY62" s="349"/>
      <c r="AZ62" s="298"/>
      <c r="BA62" s="349">
        <f t="shared" si="78"/>
        <v>2430</v>
      </c>
      <c r="BB62" s="349"/>
      <c r="BC62" s="349">
        <f t="shared" si="70"/>
        <v>2430</v>
      </c>
      <c r="BD62" s="349"/>
      <c r="BE62" s="349">
        <f t="shared" si="71"/>
        <v>2430</v>
      </c>
      <c r="BF62" s="349"/>
      <c r="BG62" s="298"/>
      <c r="BH62" s="349">
        <f t="shared" si="79"/>
        <v>2430</v>
      </c>
      <c r="BI62" s="349"/>
      <c r="BJ62" s="349">
        <f t="shared" si="72"/>
        <v>2430</v>
      </c>
      <c r="BK62" s="349"/>
      <c r="BL62" s="349">
        <f t="shared" si="73"/>
        <v>2430</v>
      </c>
      <c r="BM62" s="349"/>
    </row>
    <row r="63" spans="1:65" x14ac:dyDescent="0.3">
      <c r="A63" s="291" t="s">
        <v>338</v>
      </c>
      <c r="B63" s="350">
        <v>31</v>
      </c>
      <c r="C63" s="350"/>
      <c r="D63" s="350">
        <v>31</v>
      </c>
      <c r="E63" s="350"/>
      <c r="F63" s="350">
        <v>33</v>
      </c>
      <c r="G63" s="350"/>
      <c r="H63" s="292"/>
      <c r="I63" s="350">
        <v>33</v>
      </c>
      <c r="J63" s="350"/>
      <c r="K63" s="350">
        <v>33</v>
      </c>
      <c r="L63" s="350"/>
      <c r="M63" s="350">
        <v>33</v>
      </c>
      <c r="N63" s="350"/>
      <c r="O63" s="292"/>
      <c r="P63" s="350">
        <v>33</v>
      </c>
      <c r="Q63" s="350"/>
      <c r="R63" s="350">
        <v>33</v>
      </c>
      <c r="S63" s="350"/>
      <c r="T63" s="350">
        <v>33</v>
      </c>
      <c r="U63" s="350"/>
      <c r="V63" s="292"/>
      <c r="W63" s="350">
        <v>33</v>
      </c>
      <c r="X63" s="350"/>
      <c r="Y63" s="350">
        <v>33</v>
      </c>
      <c r="Z63" s="350"/>
      <c r="AA63" s="350">
        <v>33</v>
      </c>
      <c r="AB63" s="353"/>
      <c r="AC63" s="293">
        <v>125</v>
      </c>
      <c r="AD63" s="299">
        <f t="shared" si="74"/>
        <v>392</v>
      </c>
      <c r="AE63" s="300">
        <f t="shared" si="75"/>
        <v>49000</v>
      </c>
      <c r="AF63" s="301"/>
      <c r="AG63" s="301"/>
      <c r="AH63" s="301"/>
      <c r="AI63" s="302"/>
      <c r="AM63" s="349">
        <f t="shared" si="76"/>
        <v>3875</v>
      </c>
      <c r="AN63" s="349"/>
      <c r="AO63" s="349"/>
      <c r="AP63" s="349"/>
      <c r="AQ63" s="349">
        <f t="shared" si="67"/>
        <v>4125</v>
      </c>
      <c r="AR63" s="349"/>
      <c r="AS63" s="298"/>
      <c r="AT63" s="349">
        <f t="shared" si="77"/>
        <v>4125</v>
      </c>
      <c r="AU63" s="349"/>
      <c r="AV63" s="349">
        <f t="shared" si="68"/>
        <v>4125</v>
      </c>
      <c r="AW63" s="349"/>
      <c r="AX63" s="349">
        <f t="shared" si="69"/>
        <v>4125</v>
      </c>
      <c r="AY63" s="349"/>
      <c r="AZ63" s="298"/>
      <c r="BA63" s="349">
        <f t="shared" si="78"/>
        <v>4125</v>
      </c>
      <c r="BB63" s="349"/>
      <c r="BC63" s="349">
        <f t="shared" si="70"/>
        <v>4125</v>
      </c>
      <c r="BD63" s="349"/>
      <c r="BE63" s="349">
        <f t="shared" si="71"/>
        <v>4125</v>
      </c>
      <c r="BF63" s="349"/>
      <c r="BG63" s="298"/>
      <c r="BH63" s="349">
        <f t="shared" si="79"/>
        <v>4125</v>
      </c>
      <c r="BI63" s="349"/>
      <c r="BJ63" s="349">
        <f t="shared" si="72"/>
        <v>4125</v>
      </c>
      <c r="BK63" s="349"/>
      <c r="BL63" s="349">
        <f t="shared" si="73"/>
        <v>4125</v>
      </c>
      <c r="BM63" s="349"/>
    </row>
    <row r="64" spans="1:65" x14ac:dyDescent="0.3">
      <c r="A64" s="291" t="s">
        <v>339</v>
      </c>
      <c r="B64" s="350">
        <v>31</v>
      </c>
      <c r="C64" s="350"/>
      <c r="D64" s="350">
        <v>31</v>
      </c>
      <c r="E64" s="350"/>
      <c r="F64" s="350">
        <v>31</v>
      </c>
      <c r="G64" s="350"/>
      <c r="H64" s="292"/>
      <c r="I64" s="350">
        <v>31</v>
      </c>
      <c r="J64" s="350"/>
      <c r="K64" s="350">
        <v>36</v>
      </c>
      <c r="L64" s="350"/>
      <c r="M64" s="350">
        <v>36</v>
      </c>
      <c r="N64" s="350"/>
      <c r="O64" s="292"/>
      <c r="P64" s="350">
        <v>36</v>
      </c>
      <c r="Q64" s="350"/>
      <c r="R64" s="350">
        <v>36</v>
      </c>
      <c r="S64" s="350"/>
      <c r="T64" s="350">
        <v>36</v>
      </c>
      <c r="U64" s="350"/>
      <c r="V64" s="292"/>
      <c r="W64" s="350">
        <v>36</v>
      </c>
      <c r="X64" s="350"/>
      <c r="Y64" s="350">
        <v>36</v>
      </c>
      <c r="Z64" s="350"/>
      <c r="AA64" s="350">
        <v>36</v>
      </c>
      <c r="AB64" s="353"/>
      <c r="AC64" s="293">
        <v>225</v>
      </c>
      <c r="AD64" s="299">
        <f t="shared" si="74"/>
        <v>412</v>
      </c>
      <c r="AE64" s="300">
        <f t="shared" si="75"/>
        <v>92700</v>
      </c>
      <c r="AF64" s="301"/>
      <c r="AG64" s="301"/>
      <c r="AH64" s="301"/>
      <c r="AI64" s="302"/>
      <c r="AM64" s="349">
        <f t="shared" si="76"/>
        <v>6975</v>
      </c>
      <c r="AN64" s="349"/>
      <c r="AO64" s="349">
        <f t="shared" si="66"/>
        <v>6975</v>
      </c>
      <c r="AP64" s="349"/>
      <c r="AQ64" s="349">
        <f t="shared" si="67"/>
        <v>6975</v>
      </c>
      <c r="AR64" s="349"/>
      <c r="AS64" s="298"/>
      <c r="AT64" s="349">
        <f t="shared" si="77"/>
        <v>6975</v>
      </c>
      <c r="AU64" s="349"/>
      <c r="AV64" s="349">
        <f t="shared" si="68"/>
        <v>8100</v>
      </c>
      <c r="AW64" s="349"/>
      <c r="AX64" s="349">
        <f t="shared" si="69"/>
        <v>8100</v>
      </c>
      <c r="AY64" s="349"/>
      <c r="AZ64" s="298"/>
      <c r="BA64" s="349">
        <f t="shared" si="78"/>
        <v>8100</v>
      </c>
      <c r="BB64" s="349"/>
      <c r="BC64" s="349">
        <f t="shared" si="70"/>
        <v>8100</v>
      </c>
      <c r="BD64" s="349"/>
      <c r="BE64" s="349">
        <f t="shared" si="71"/>
        <v>8100</v>
      </c>
      <c r="BF64" s="349"/>
      <c r="BG64" s="298"/>
      <c r="BH64" s="349">
        <f t="shared" si="79"/>
        <v>8100</v>
      </c>
      <c r="BI64" s="349"/>
      <c r="BJ64" s="349">
        <f t="shared" si="72"/>
        <v>8100</v>
      </c>
      <c r="BK64" s="349"/>
      <c r="BL64" s="349">
        <f t="shared" si="73"/>
        <v>8100</v>
      </c>
      <c r="BM64" s="349"/>
    </row>
    <row r="65" spans="1:65" x14ac:dyDescent="0.3">
      <c r="A65" s="291" t="s">
        <v>340</v>
      </c>
      <c r="B65" s="350">
        <v>28</v>
      </c>
      <c r="C65" s="350"/>
      <c r="D65" s="350">
        <v>29</v>
      </c>
      <c r="E65" s="350"/>
      <c r="F65" s="350">
        <v>31</v>
      </c>
      <c r="G65" s="350"/>
      <c r="H65" s="292"/>
      <c r="I65" s="350">
        <v>31</v>
      </c>
      <c r="J65" s="350"/>
      <c r="K65" s="350">
        <v>33</v>
      </c>
      <c r="L65" s="350"/>
      <c r="M65" s="350">
        <v>33</v>
      </c>
      <c r="N65" s="350"/>
      <c r="O65" s="292"/>
      <c r="P65" s="350">
        <v>34</v>
      </c>
      <c r="Q65" s="350"/>
      <c r="R65" s="350">
        <v>33</v>
      </c>
      <c r="S65" s="350"/>
      <c r="T65" s="350">
        <v>34</v>
      </c>
      <c r="U65" s="350"/>
      <c r="V65" s="292"/>
      <c r="W65" s="350">
        <v>33</v>
      </c>
      <c r="X65" s="350"/>
      <c r="Y65" s="350">
        <v>33</v>
      </c>
      <c r="Z65" s="350"/>
      <c r="AA65" s="354">
        <v>34</v>
      </c>
      <c r="AB65" s="355"/>
      <c r="AC65" s="293">
        <v>40</v>
      </c>
      <c r="AD65" s="294">
        <f>SUM(B65:AB65)</f>
        <v>386</v>
      </c>
      <c r="AE65" s="295">
        <f>AD65*AC65</f>
        <v>15440</v>
      </c>
      <c r="AF65" s="296"/>
      <c r="AG65" s="296"/>
      <c r="AH65" s="296"/>
      <c r="AI65" s="297"/>
      <c r="AM65" s="349">
        <f>B65*$AC65</f>
        <v>1120</v>
      </c>
      <c r="AN65" s="349"/>
      <c r="AO65" s="349">
        <f t="shared" ref="AO65:AO77" si="80">D65*$AC65</f>
        <v>1160</v>
      </c>
      <c r="AP65" s="349"/>
      <c r="AQ65" s="349">
        <f t="shared" ref="AQ65:AQ79" si="81">F65*$AC65</f>
        <v>1240</v>
      </c>
      <c r="AR65" s="349"/>
      <c r="AS65" s="298"/>
      <c r="AT65" s="349">
        <f>I65*$AC65</f>
        <v>1240</v>
      </c>
      <c r="AU65" s="349"/>
      <c r="AV65" s="349">
        <f t="shared" ref="AV65:AV79" si="82">K65*$AC65</f>
        <v>1320</v>
      </c>
      <c r="AW65" s="349"/>
      <c r="AX65" s="349">
        <f t="shared" ref="AX65:AX79" si="83">M65*$AC65</f>
        <v>1320</v>
      </c>
      <c r="AY65" s="349"/>
      <c r="AZ65" s="298"/>
      <c r="BA65" s="349">
        <f>P65*$AC65</f>
        <v>1360</v>
      </c>
      <c r="BB65" s="349"/>
      <c r="BC65" s="349">
        <f t="shared" ref="BC65:BC79" si="84">R65*$AC65</f>
        <v>1320</v>
      </c>
      <c r="BD65" s="349"/>
      <c r="BE65" s="349">
        <f t="shared" ref="BE65:BE79" si="85">T65*$AC65</f>
        <v>1360</v>
      </c>
      <c r="BF65" s="349"/>
      <c r="BG65" s="298"/>
      <c r="BH65" s="349">
        <f>W65*$AC65</f>
        <v>1320</v>
      </c>
      <c r="BI65" s="349"/>
      <c r="BJ65" s="349">
        <f t="shared" ref="BJ65:BJ79" si="86">Y65*$AC65</f>
        <v>1320</v>
      </c>
      <c r="BK65" s="349"/>
      <c r="BL65" s="349">
        <f t="shared" ref="BL65:BL79" si="87">AA65*$AC65</f>
        <v>1360</v>
      </c>
      <c r="BM65" s="349"/>
    </row>
    <row r="66" spans="1:65" x14ac:dyDescent="0.3">
      <c r="A66" s="291" t="s">
        <v>341</v>
      </c>
      <c r="B66" s="350">
        <v>27</v>
      </c>
      <c r="C66" s="350"/>
      <c r="D66" s="350">
        <v>27</v>
      </c>
      <c r="E66" s="350"/>
      <c r="F66" s="350">
        <v>32</v>
      </c>
      <c r="G66" s="350"/>
      <c r="H66" s="292"/>
      <c r="I66" s="350">
        <v>32</v>
      </c>
      <c r="J66" s="350"/>
      <c r="K66" s="350">
        <v>33</v>
      </c>
      <c r="L66" s="350"/>
      <c r="M66" s="350">
        <v>33</v>
      </c>
      <c r="N66" s="350"/>
      <c r="O66" s="292"/>
      <c r="P66" s="350">
        <v>33</v>
      </c>
      <c r="Q66" s="350"/>
      <c r="R66" s="350">
        <v>33</v>
      </c>
      <c r="S66" s="350"/>
      <c r="T66" s="350">
        <v>34</v>
      </c>
      <c r="U66" s="350"/>
      <c r="V66" s="292"/>
      <c r="W66" s="350">
        <v>33</v>
      </c>
      <c r="X66" s="350"/>
      <c r="Y66" s="350">
        <v>33</v>
      </c>
      <c r="Z66" s="350"/>
      <c r="AA66" s="350">
        <v>34</v>
      </c>
      <c r="AB66" s="353"/>
      <c r="AC66" s="293">
        <v>45</v>
      </c>
      <c r="AD66" s="299">
        <f t="shared" ref="AD66:AD79" si="88">SUM(B66:AB66)</f>
        <v>384</v>
      </c>
      <c r="AE66" s="300">
        <f t="shared" ref="AE66:AE79" si="89">AD66*AC66</f>
        <v>17280</v>
      </c>
      <c r="AF66" s="301"/>
      <c r="AG66" s="301"/>
      <c r="AH66" s="301"/>
      <c r="AI66" s="302"/>
      <c r="AM66" s="349">
        <f t="shared" ref="AM66:AM79" si="90">B66*$AC66</f>
        <v>1215</v>
      </c>
      <c r="AN66" s="349"/>
      <c r="AO66" s="349">
        <f t="shared" si="80"/>
        <v>1215</v>
      </c>
      <c r="AP66" s="349"/>
      <c r="AQ66" s="349">
        <f t="shared" si="81"/>
        <v>1440</v>
      </c>
      <c r="AR66" s="349"/>
      <c r="AS66" s="298"/>
      <c r="AT66" s="349">
        <f t="shared" ref="AT66:AT79" si="91">I66*$AC66</f>
        <v>1440</v>
      </c>
      <c r="AU66" s="349"/>
      <c r="AV66" s="349">
        <f t="shared" si="82"/>
        <v>1485</v>
      </c>
      <c r="AW66" s="349"/>
      <c r="AX66" s="349">
        <f t="shared" si="83"/>
        <v>1485</v>
      </c>
      <c r="AY66" s="349"/>
      <c r="AZ66" s="298"/>
      <c r="BA66" s="349">
        <f t="shared" ref="BA66:BA79" si="92">P66*$AC66</f>
        <v>1485</v>
      </c>
      <c r="BB66" s="349"/>
      <c r="BC66" s="349">
        <f t="shared" si="84"/>
        <v>1485</v>
      </c>
      <c r="BD66" s="349"/>
      <c r="BE66" s="349">
        <f t="shared" si="85"/>
        <v>1530</v>
      </c>
      <c r="BF66" s="349"/>
      <c r="BG66" s="298"/>
      <c r="BH66" s="349">
        <f t="shared" ref="BH66:BH79" si="93">W66*$AC66</f>
        <v>1485</v>
      </c>
      <c r="BI66" s="349"/>
      <c r="BJ66" s="349">
        <f t="shared" si="86"/>
        <v>1485</v>
      </c>
      <c r="BK66" s="349"/>
      <c r="BL66" s="349">
        <f t="shared" si="87"/>
        <v>1530</v>
      </c>
      <c r="BM66" s="349"/>
    </row>
    <row r="67" spans="1:65" x14ac:dyDescent="0.3">
      <c r="A67" s="291" t="s">
        <v>342</v>
      </c>
      <c r="B67" s="350">
        <v>29</v>
      </c>
      <c r="C67" s="350"/>
      <c r="D67" s="350">
        <v>28</v>
      </c>
      <c r="E67" s="350"/>
      <c r="F67" s="350">
        <v>29</v>
      </c>
      <c r="G67" s="350"/>
      <c r="H67" s="292"/>
      <c r="I67" s="350">
        <v>29</v>
      </c>
      <c r="J67" s="350"/>
      <c r="K67" s="350">
        <v>34</v>
      </c>
      <c r="L67" s="350"/>
      <c r="M67" s="350">
        <v>34</v>
      </c>
      <c r="N67" s="350"/>
      <c r="O67" s="292"/>
      <c r="P67" s="350">
        <v>34</v>
      </c>
      <c r="Q67" s="350"/>
      <c r="R67" s="350">
        <v>34</v>
      </c>
      <c r="S67" s="350"/>
      <c r="T67" s="350">
        <v>34</v>
      </c>
      <c r="U67" s="350"/>
      <c r="V67" s="292"/>
      <c r="W67" s="350">
        <v>34</v>
      </c>
      <c r="X67" s="350"/>
      <c r="Y67" s="350">
        <v>34</v>
      </c>
      <c r="Z67" s="350"/>
      <c r="AA67" s="350">
        <v>34</v>
      </c>
      <c r="AB67" s="353"/>
      <c r="AC67" s="293">
        <v>45</v>
      </c>
      <c r="AD67" s="299">
        <f t="shared" si="88"/>
        <v>387</v>
      </c>
      <c r="AE67" s="300">
        <f t="shared" si="89"/>
        <v>17415</v>
      </c>
      <c r="AF67" s="301"/>
      <c r="AG67" s="301"/>
      <c r="AH67" s="301"/>
      <c r="AI67" s="302"/>
      <c r="AM67" s="349">
        <f t="shared" si="90"/>
        <v>1305</v>
      </c>
      <c r="AN67" s="349"/>
      <c r="AO67" s="349">
        <f t="shared" si="80"/>
        <v>1260</v>
      </c>
      <c r="AP67" s="349"/>
      <c r="AQ67" s="349">
        <f t="shared" si="81"/>
        <v>1305</v>
      </c>
      <c r="AR67" s="349"/>
      <c r="AS67" s="298"/>
      <c r="AT67" s="349">
        <f t="shared" si="91"/>
        <v>1305</v>
      </c>
      <c r="AU67" s="349"/>
      <c r="AV67" s="349">
        <f t="shared" si="82"/>
        <v>1530</v>
      </c>
      <c r="AW67" s="349"/>
      <c r="AX67" s="349">
        <f t="shared" si="83"/>
        <v>1530</v>
      </c>
      <c r="AY67" s="349"/>
      <c r="AZ67" s="298"/>
      <c r="BA67" s="349">
        <f t="shared" si="92"/>
        <v>1530</v>
      </c>
      <c r="BB67" s="349"/>
      <c r="BC67" s="349">
        <f t="shared" si="84"/>
        <v>1530</v>
      </c>
      <c r="BD67" s="349"/>
      <c r="BE67" s="349">
        <f t="shared" si="85"/>
        <v>1530</v>
      </c>
      <c r="BF67" s="349"/>
      <c r="BG67" s="298"/>
      <c r="BH67" s="349">
        <f t="shared" si="93"/>
        <v>1530</v>
      </c>
      <c r="BI67" s="349"/>
      <c r="BJ67" s="349">
        <f t="shared" si="86"/>
        <v>1530</v>
      </c>
      <c r="BK67" s="349"/>
      <c r="BL67" s="349">
        <f t="shared" si="87"/>
        <v>1530</v>
      </c>
      <c r="BM67" s="349"/>
    </row>
    <row r="68" spans="1:65" x14ac:dyDescent="0.3">
      <c r="A68" s="291" t="s">
        <v>343</v>
      </c>
      <c r="B68" s="350">
        <v>29</v>
      </c>
      <c r="C68" s="350"/>
      <c r="D68" s="350">
        <v>30</v>
      </c>
      <c r="E68" s="350"/>
      <c r="F68" s="350">
        <v>30</v>
      </c>
      <c r="G68" s="350"/>
      <c r="H68" s="292"/>
      <c r="I68" s="350">
        <v>30</v>
      </c>
      <c r="J68" s="350"/>
      <c r="K68" s="350">
        <v>31</v>
      </c>
      <c r="L68" s="350"/>
      <c r="M68" s="350">
        <v>30</v>
      </c>
      <c r="N68" s="350"/>
      <c r="O68" s="292"/>
      <c r="P68" s="350">
        <v>30</v>
      </c>
      <c r="Q68" s="350"/>
      <c r="R68" s="350">
        <v>31</v>
      </c>
      <c r="S68" s="350"/>
      <c r="T68" s="350">
        <v>30</v>
      </c>
      <c r="U68" s="350"/>
      <c r="V68" s="292"/>
      <c r="W68" s="350">
        <v>31</v>
      </c>
      <c r="X68" s="350"/>
      <c r="Y68" s="350">
        <v>31</v>
      </c>
      <c r="Z68" s="350"/>
      <c r="AA68" s="350">
        <v>30</v>
      </c>
      <c r="AB68" s="353"/>
      <c r="AC68" s="293">
        <v>55</v>
      </c>
      <c r="AD68" s="299">
        <f t="shared" si="88"/>
        <v>363</v>
      </c>
      <c r="AE68" s="300">
        <f t="shared" si="89"/>
        <v>19965</v>
      </c>
      <c r="AF68" s="301"/>
      <c r="AG68" s="301"/>
      <c r="AH68" s="301"/>
      <c r="AI68" s="302"/>
      <c r="AM68" s="349">
        <f t="shared" si="90"/>
        <v>1595</v>
      </c>
      <c r="AN68" s="349"/>
      <c r="AO68" s="349">
        <f t="shared" si="80"/>
        <v>1650</v>
      </c>
      <c r="AP68" s="349"/>
      <c r="AQ68" s="349">
        <f t="shared" si="81"/>
        <v>1650</v>
      </c>
      <c r="AR68" s="349"/>
      <c r="AS68" s="298"/>
      <c r="AT68" s="349">
        <f t="shared" si="91"/>
        <v>1650</v>
      </c>
      <c r="AU68" s="349"/>
      <c r="AV68" s="349">
        <f t="shared" si="82"/>
        <v>1705</v>
      </c>
      <c r="AW68" s="349"/>
      <c r="AX68" s="349">
        <f t="shared" si="83"/>
        <v>1650</v>
      </c>
      <c r="AY68" s="349"/>
      <c r="AZ68" s="298"/>
      <c r="BA68" s="349">
        <f t="shared" si="92"/>
        <v>1650</v>
      </c>
      <c r="BB68" s="349"/>
      <c r="BC68" s="349">
        <f t="shared" si="84"/>
        <v>1705</v>
      </c>
      <c r="BD68" s="349"/>
      <c r="BE68" s="349">
        <f t="shared" si="85"/>
        <v>1650</v>
      </c>
      <c r="BF68" s="349"/>
      <c r="BG68" s="298"/>
      <c r="BH68" s="349">
        <f t="shared" si="93"/>
        <v>1705</v>
      </c>
      <c r="BI68" s="349"/>
      <c r="BJ68" s="349">
        <f t="shared" si="86"/>
        <v>1705</v>
      </c>
      <c r="BK68" s="349"/>
      <c r="BL68" s="349">
        <f t="shared" si="87"/>
        <v>1650</v>
      </c>
      <c r="BM68" s="349"/>
    </row>
    <row r="69" spans="1:65" x14ac:dyDescent="0.3">
      <c r="A69" s="291" t="s">
        <v>344</v>
      </c>
      <c r="B69" s="350">
        <v>27</v>
      </c>
      <c r="C69" s="350"/>
      <c r="D69" s="350">
        <v>28</v>
      </c>
      <c r="E69" s="350"/>
      <c r="F69" s="350">
        <v>32</v>
      </c>
      <c r="G69" s="350"/>
      <c r="H69" s="292"/>
      <c r="I69" s="350">
        <v>32</v>
      </c>
      <c r="J69" s="350"/>
      <c r="K69" s="350">
        <v>32</v>
      </c>
      <c r="L69" s="350"/>
      <c r="M69" s="350">
        <v>32</v>
      </c>
      <c r="N69" s="350"/>
      <c r="O69" s="292"/>
      <c r="P69" s="350">
        <v>31</v>
      </c>
      <c r="Q69" s="350"/>
      <c r="R69" s="350">
        <v>32</v>
      </c>
      <c r="S69" s="350"/>
      <c r="T69" s="350">
        <v>31</v>
      </c>
      <c r="U69" s="350"/>
      <c r="V69" s="292"/>
      <c r="W69" s="350">
        <v>32</v>
      </c>
      <c r="X69" s="350"/>
      <c r="Y69" s="350">
        <v>31</v>
      </c>
      <c r="Z69" s="350"/>
      <c r="AA69" s="350">
        <v>31</v>
      </c>
      <c r="AB69" s="353"/>
      <c r="AC69" s="293">
        <v>55</v>
      </c>
      <c r="AD69" s="299">
        <f t="shared" si="88"/>
        <v>371</v>
      </c>
      <c r="AE69" s="300">
        <f t="shared" si="89"/>
        <v>20405</v>
      </c>
      <c r="AF69" s="301"/>
      <c r="AG69" s="301"/>
      <c r="AH69" s="301"/>
      <c r="AI69" s="302"/>
      <c r="AM69" s="349">
        <f t="shared" si="90"/>
        <v>1485</v>
      </c>
      <c r="AN69" s="349"/>
      <c r="AO69" s="349">
        <f t="shared" si="80"/>
        <v>1540</v>
      </c>
      <c r="AP69" s="349"/>
      <c r="AQ69" s="349">
        <f t="shared" si="81"/>
        <v>1760</v>
      </c>
      <c r="AR69" s="349"/>
      <c r="AS69" s="298"/>
      <c r="AT69" s="349">
        <f t="shared" si="91"/>
        <v>1760</v>
      </c>
      <c r="AU69" s="349"/>
      <c r="AV69" s="349">
        <f t="shared" si="82"/>
        <v>1760</v>
      </c>
      <c r="AW69" s="349"/>
      <c r="AX69" s="349">
        <f t="shared" si="83"/>
        <v>1760</v>
      </c>
      <c r="AY69" s="349"/>
      <c r="AZ69" s="298"/>
      <c r="BA69" s="349">
        <f t="shared" si="92"/>
        <v>1705</v>
      </c>
      <c r="BB69" s="349"/>
      <c r="BC69" s="349">
        <f t="shared" si="84"/>
        <v>1760</v>
      </c>
      <c r="BD69" s="349"/>
      <c r="BE69" s="349">
        <f t="shared" si="85"/>
        <v>1705</v>
      </c>
      <c r="BF69" s="349"/>
      <c r="BG69" s="298"/>
      <c r="BH69" s="349">
        <f t="shared" si="93"/>
        <v>1760</v>
      </c>
      <c r="BI69" s="349"/>
      <c r="BJ69" s="349">
        <f t="shared" si="86"/>
        <v>1705</v>
      </c>
      <c r="BK69" s="349"/>
      <c r="BL69" s="349">
        <f t="shared" si="87"/>
        <v>1705</v>
      </c>
      <c r="BM69" s="349"/>
    </row>
    <row r="70" spans="1:65" x14ac:dyDescent="0.3">
      <c r="A70" s="291" t="s">
        <v>345</v>
      </c>
      <c r="B70" s="350">
        <v>30</v>
      </c>
      <c r="C70" s="350"/>
      <c r="D70" s="350">
        <v>30</v>
      </c>
      <c r="E70" s="350"/>
      <c r="F70" s="350">
        <v>30</v>
      </c>
      <c r="G70" s="350"/>
      <c r="H70" s="292"/>
      <c r="I70" s="350">
        <v>31</v>
      </c>
      <c r="J70" s="350"/>
      <c r="K70" s="350">
        <v>36</v>
      </c>
      <c r="L70" s="350"/>
      <c r="M70" s="350">
        <v>36</v>
      </c>
      <c r="N70" s="350"/>
      <c r="O70" s="292"/>
      <c r="P70" s="350">
        <v>36</v>
      </c>
      <c r="Q70" s="350"/>
      <c r="R70" s="350">
        <v>36</v>
      </c>
      <c r="S70" s="350"/>
      <c r="T70" s="350">
        <v>36</v>
      </c>
      <c r="U70" s="350"/>
      <c r="V70" s="292"/>
      <c r="W70" s="350">
        <v>36</v>
      </c>
      <c r="X70" s="350"/>
      <c r="Y70" s="350">
        <v>36</v>
      </c>
      <c r="Z70" s="350"/>
      <c r="AA70" s="350">
        <v>36</v>
      </c>
      <c r="AB70" s="353"/>
      <c r="AC70" s="293">
        <v>60</v>
      </c>
      <c r="AD70" s="299">
        <f t="shared" si="88"/>
        <v>409</v>
      </c>
      <c r="AE70" s="300">
        <f t="shared" si="89"/>
        <v>24540</v>
      </c>
      <c r="AF70" s="301"/>
      <c r="AG70" s="301"/>
      <c r="AH70" s="301"/>
      <c r="AI70" s="302"/>
      <c r="AM70" s="349">
        <f t="shared" si="90"/>
        <v>1800</v>
      </c>
      <c r="AN70" s="349"/>
      <c r="AO70" s="349">
        <f t="shared" si="80"/>
        <v>1800</v>
      </c>
      <c r="AP70" s="349"/>
      <c r="AQ70" s="349">
        <f t="shared" si="81"/>
        <v>1800</v>
      </c>
      <c r="AR70" s="349"/>
      <c r="AS70" s="298"/>
      <c r="AT70" s="349">
        <f t="shared" si="91"/>
        <v>1860</v>
      </c>
      <c r="AU70" s="349"/>
      <c r="AV70" s="349">
        <f t="shared" si="82"/>
        <v>2160</v>
      </c>
      <c r="AW70" s="349"/>
      <c r="AX70" s="349">
        <f t="shared" si="83"/>
        <v>2160</v>
      </c>
      <c r="AY70" s="349"/>
      <c r="AZ70" s="298"/>
      <c r="BA70" s="349">
        <f t="shared" si="92"/>
        <v>2160</v>
      </c>
      <c r="BB70" s="349"/>
      <c r="BC70" s="349">
        <f t="shared" si="84"/>
        <v>2160</v>
      </c>
      <c r="BD70" s="349"/>
      <c r="BE70" s="349">
        <f t="shared" si="85"/>
        <v>2160</v>
      </c>
      <c r="BF70" s="349"/>
      <c r="BG70" s="298"/>
      <c r="BH70" s="349">
        <f t="shared" si="93"/>
        <v>2160</v>
      </c>
      <c r="BI70" s="349"/>
      <c r="BJ70" s="349">
        <f t="shared" si="86"/>
        <v>2160</v>
      </c>
      <c r="BK70" s="349"/>
      <c r="BL70" s="349">
        <f t="shared" si="87"/>
        <v>2160</v>
      </c>
      <c r="BM70" s="349"/>
    </row>
    <row r="71" spans="1:65" x14ac:dyDescent="0.3">
      <c r="A71" s="291" t="s">
        <v>346</v>
      </c>
      <c r="B71" s="350">
        <v>29</v>
      </c>
      <c r="C71" s="350"/>
      <c r="D71" s="350">
        <v>29</v>
      </c>
      <c r="E71" s="350"/>
      <c r="F71" s="350">
        <v>29</v>
      </c>
      <c r="G71" s="350"/>
      <c r="H71" s="292"/>
      <c r="I71" s="350">
        <v>29</v>
      </c>
      <c r="J71" s="350"/>
      <c r="K71" s="350">
        <v>29</v>
      </c>
      <c r="L71" s="350"/>
      <c r="M71" s="350">
        <v>29</v>
      </c>
      <c r="N71" s="350"/>
      <c r="O71" s="292"/>
      <c r="P71" s="350">
        <v>29</v>
      </c>
      <c r="Q71" s="350"/>
      <c r="R71" s="350">
        <v>29</v>
      </c>
      <c r="S71" s="350"/>
      <c r="T71" s="350">
        <v>29</v>
      </c>
      <c r="U71" s="350"/>
      <c r="V71" s="292"/>
      <c r="W71" s="350">
        <v>29</v>
      </c>
      <c r="X71" s="350"/>
      <c r="Y71" s="350">
        <v>29</v>
      </c>
      <c r="Z71" s="350"/>
      <c r="AA71" s="350">
        <v>29</v>
      </c>
      <c r="AB71" s="353"/>
      <c r="AC71" s="293">
        <v>55</v>
      </c>
      <c r="AD71" s="299">
        <f t="shared" si="88"/>
        <v>348</v>
      </c>
      <c r="AE71" s="300">
        <f t="shared" si="89"/>
        <v>19140</v>
      </c>
      <c r="AF71" s="301"/>
      <c r="AG71" s="301"/>
      <c r="AH71" s="301"/>
      <c r="AI71" s="302"/>
      <c r="AM71" s="349">
        <f t="shared" si="90"/>
        <v>1595</v>
      </c>
      <c r="AN71" s="349"/>
      <c r="AO71" s="349">
        <f t="shared" si="80"/>
        <v>1595</v>
      </c>
      <c r="AP71" s="349"/>
      <c r="AQ71" s="349">
        <f t="shared" si="81"/>
        <v>1595</v>
      </c>
      <c r="AR71" s="349"/>
      <c r="AS71" s="298"/>
      <c r="AT71" s="349">
        <f t="shared" si="91"/>
        <v>1595</v>
      </c>
      <c r="AU71" s="349"/>
      <c r="AV71" s="349">
        <f t="shared" si="82"/>
        <v>1595</v>
      </c>
      <c r="AW71" s="349"/>
      <c r="AX71" s="349">
        <f t="shared" si="83"/>
        <v>1595</v>
      </c>
      <c r="AY71" s="349"/>
      <c r="AZ71" s="298"/>
      <c r="BA71" s="349">
        <f t="shared" si="92"/>
        <v>1595</v>
      </c>
      <c r="BB71" s="349"/>
      <c r="BC71" s="349">
        <f t="shared" si="84"/>
        <v>1595</v>
      </c>
      <c r="BD71" s="349"/>
      <c r="BE71" s="349">
        <f t="shared" si="85"/>
        <v>1595</v>
      </c>
      <c r="BF71" s="349"/>
      <c r="BG71" s="298"/>
      <c r="BH71" s="349">
        <f t="shared" si="93"/>
        <v>1595</v>
      </c>
      <c r="BI71" s="349"/>
      <c r="BJ71" s="349">
        <f t="shared" si="86"/>
        <v>1595</v>
      </c>
      <c r="BK71" s="349"/>
      <c r="BL71" s="349">
        <f t="shared" si="87"/>
        <v>1595</v>
      </c>
      <c r="BM71" s="349"/>
    </row>
    <row r="72" spans="1:65" x14ac:dyDescent="0.3">
      <c r="A72" s="291" t="s">
        <v>347</v>
      </c>
      <c r="B72" s="350">
        <v>28</v>
      </c>
      <c r="C72" s="350"/>
      <c r="D72" s="350">
        <v>29</v>
      </c>
      <c r="E72" s="350"/>
      <c r="F72" s="350">
        <v>32</v>
      </c>
      <c r="G72" s="350"/>
      <c r="H72" s="292"/>
      <c r="I72" s="350">
        <v>33</v>
      </c>
      <c r="J72" s="350"/>
      <c r="K72" s="350">
        <v>33</v>
      </c>
      <c r="L72" s="350"/>
      <c r="M72" s="350">
        <v>33</v>
      </c>
      <c r="N72" s="350"/>
      <c r="O72" s="292"/>
      <c r="P72" s="350">
        <v>33</v>
      </c>
      <c r="Q72" s="350"/>
      <c r="R72" s="350">
        <v>33</v>
      </c>
      <c r="S72" s="350"/>
      <c r="T72" s="350">
        <v>33</v>
      </c>
      <c r="U72" s="350"/>
      <c r="V72" s="292"/>
      <c r="W72" s="350">
        <v>33</v>
      </c>
      <c r="X72" s="350"/>
      <c r="Y72" s="350">
        <v>34</v>
      </c>
      <c r="Z72" s="350"/>
      <c r="AA72" s="350">
        <v>33</v>
      </c>
      <c r="AB72" s="353"/>
      <c r="AC72" s="293">
        <v>65</v>
      </c>
      <c r="AD72" s="299">
        <f t="shared" si="88"/>
        <v>387</v>
      </c>
      <c r="AE72" s="300">
        <f t="shared" si="89"/>
        <v>25155</v>
      </c>
      <c r="AF72" s="301"/>
      <c r="AG72" s="301"/>
      <c r="AH72" s="301"/>
      <c r="AI72" s="302"/>
      <c r="AM72" s="349">
        <f t="shared" si="90"/>
        <v>1820</v>
      </c>
      <c r="AN72" s="349"/>
      <c r="AO72" s="349">
        <f t="shared" si="80"/>
        <v>1885</v>
      </c>
      <c r="AP72" s="349"/>
      <c r="AQ72" s="349">
        <f t="shared" si="81"/>
        <v>2080</v>
      </c>
      <c r="AR72" s="349"/>
      <c r="AS72" s="298"/>
      <c r="AT72" s="349">
        <f t="shared" si="91"/>
        <v>2145</v>
      </c>
      <c r="AU72" s="349"/>
      <c r="AV72" s="349">
        <f t="shared" si="82"/>
        <v>2145</v>
      </c>
      <c r="AW72" s="349"/>
      <c r="AX72" s="349">
        <f t="shared" si="83"/>
        <v>2145</v>
      </c>
      <c r="AY72" s="349"/>
      <c r="AZ72" s="298"/>
      <c r="BA72" s="349">
        <f t="shared" si="92"/>
        <v>2145</v>
      </c>
      <c r="BB72" s="349"/>
      <c r="BC72" s="349">
        <f t="shared" si="84"/>
        <v>2145</v>
      </c>
      <c r="BD72" s="349"/>
      <c r="BE72" s="349">
        <f t="shared" si="85"/>
        <v>2145</v>
      </c>
      <c r="BF72" s="349"/>
      <c r="BG72" s="298"/>
      <c r="BH72" s="349">
        <f t="shared" si="93"/>
        <v>2145</v>
      </c>
      <c r="BI72" s="349"/>
      <c r="BJ72" s="349">
        <f t="shared" si="86"/>
        <v>2210</v>
      </c>
      <c r="BK72" s="349"/>
      <c r="BL72" s="349">
        <f t="shared" si="87"/>
        <v>2145</v>
      </c>
      <c r="BM72" s="349"/>
    </row>
    <row r="73" spans="1:65" x14ac:dyDescent="0.3">
      <c r="A73" s="291" t="s">
        <v>348</v>
      </c>
      <c r="B73" s="350">
        <v>34</v>
      </c>
      <c r="C73" s="350"/>
      <c r="D73" s="350">
        <v>34</v>
      </c>
      <c r="E73" s="350"/>
      <c r="F73" s="350">
        <v>34</v>
      </c>
      <c r="G73" s="350"/>
      <c r="H73" s="292"/>
      <c r="I73" s="350">
        <v>34</v>
      </c>
      <c r="J73" s="350"/>
      <c r="K73" s="350">
        <v>34</v>
      </c>
      <c r="L73" s="350"/>
      <c r="M73" s="350">
        <v>34</v>
      </c>
      <c r="N73" s="350"/>
      <c r="O73" s="292"/>
      <c r="P73" s="350">
        <v>34</v>
      </c>
      <c r="Q73" s="350"/>
      <c r="R73" s="350">
        <v>34</v>
      </c>
      <c r="S73" s="350"/>
      <c r="T73" s="350">
        <v>34</v>
      </c>
      <c r="U73" s="350"/>
      <c r="V73" s="292"/>
      <c r="W73" s="350">
        <v>34</v>
      </c>
      <c r="X73" s="350"/>
      <c r="Y73" s="350">
        <v>34</v>
      </c>
      <c r="Z73" s="350"/>
      <c r="AA73" s="350">
        <v>34</v>
      </c>
      <c r="AB73" s="353"/>
      <c r="AC73" s="293">
        <v>70</v>
      </c>
      <c r="AD73" s="299">
        <f t="shared" si="88"/>
        <v>408</v>
      </c>
      <c r="AE73" s="300">
        <f t="shared" si="89"/>
        <v>28560</v>
      </c>
      <c r="AF73" s="301"/>
      <c r="AG73" s="301"/>
      <c r="AH73" s="301"/>
      <c r="AI73" s="302"/>
      <c r="AM73" s="349">
        <f t="shared" si="90"/>
        <v>2380</v>
      </c>
      <c r="AN73" s="349"/>
      <c r="AO73" s="349">
        <f t="shared" si="80"/>
        <v>2380</v>
      </c>
      <c r="AP73" s="349"/>
      <c r="AQ73" s="349">
        <f t="shared" si="81"/>
        <v>2380</v>
      </c>
      <c r="AR73" s="349"/>
      <c r="AS73" s="298"/>
      <c r="AT73" s="349">
        <f t="shared" si="91"/>
        <v>2380</v>
      </c>
      <c r="AU73" s="349"/>
      <c r="AV73" s="349">
        <f t="shared" si="82"/>
        <v>2380</v>
      </c>
      <c r="AW73" s="349"/>
      <c r="AX73" s="349">
        <f t="shared" si="83"/>
        <v>2380</v>
      </c>
      <c r="AY73" s="349"/>
      <c r="AZ73" s="298"/>
      <c r="BA73" s="349">
        <f t="shared" si="92"/>
        <v>2380</v>
      </c>
      <c r="BB73" s="349"/>
      <c r="BC73" s="349">
        <f t="shared" si="84"/>
        <v>2380</v>
      </c>
      <c r="BD73" s="349"/>
      <c r="BE73" s="349">
        <f t="shared" si="85"/>
        <v>2380</v>
      </c>
      <c r="BF73" s="349"/>
      <c r="BG73" s="298"/>
      <c r="BH73" s="349">
        <f t="shared" si="93"/>
        <v>2380</v>
      </c>
      <c r="BI73" s="349"/>
      <c r="BJ73" s="349">
        <f t="shared" si="86"/>
        <v>2380</v>
      </c>
      <c r="BK73" s="349"/>
      <c r="BL73" s="349">
        <f t="shared" si="87"/>
        <v>2380</v>
      </c>
      <c r="BM73" s="349"/>
    </row>
    <row r="74" spans="1:65" x14ac:dyDescent="0.3">
      <c r="A74" s="291" t="s">
        <v>349</v>
      </c>
      <c r="B74" s="350">
        <v>35</v>
      </c>
      <c r="C74" s="350"/>
      <c r="D74" s="350">
        <v>35</v>
      </c>
      <c r="E74" s="350"/>
      <c r="F74" s="350">
        <v>35</v>
      </c>
      <c r="G74" s="350"/>
      <c r="H74" s="292"/>
      <c r="I74" s="350">
        <v>35</v>
      </c>
      <c r="J74" s="350"/>
      <c r="K74" s="350">
        <v>35</v>
      </c>
      <c r="L74" s="350"/>
      <c r="M74" s="350">
        <v>35</v>
      </c>
      <c r="N74" s="350"/>
      <c r="O74" s="292"/>
      <c r="P74" s="350">
        <v>35</v>
      </c>
      <c r="Q74" s="350"/>
      <c r="R74" s="350">
        <v>35</v>
      </c>
      <c r="S74" s="350"/>
      <c r="T74" s="350">
        <v>36</v>
      </c>
      <c r="U74" s="350"/>
      <c r="V74" s="292"/>
      <c r="W74" s="350">
        <v>35</v>
      </c>
      <c r="X74" s="350"/>
      <c r="Y74" s="350">
        <v>35</v>
      </c>
      <c r="Z74" s="350"/>
      <c r="AA74" s="350">
        <v>35</v>
      </c>
      <c r="AB74" s="353"/>
      <c r="AC74" s="293">
        <v>70</v>
      </c>
      <c r="AD74" s="299">
        <f t="shared" si="88"/>
        <v>421</v>
      </c>
      <c r="AE74" s="300">
        <f t="shared" si="89"/>
        <v>29470</v>
      </c>
      <c r="AF74" s="301"/>
      <c r="AG74" s="301"/>
      <c r="AH74" s="301"/>
      <c r="AI74" s="302"/>
      <c r="AM74" s="349">
        <f t="shared" si="90"/>
        <v>2450</v>
      </c>
      <c r="AN74" s="349"/>
      <c r="AO74" s="349">
        <f t="shared" si="80"/>
        <v>2450</v>
      </c>
      <c r="AP74" s="349"/>
      <c r="AQ74" s="349">
        <f t="shared" si="81"/>
        <v>2450</v>
      </c>
      <c r="AR74" s="349"/>
      <c r="AS74" s="298"/>
      <c r="AT74" s="349">
        <f t="shared" si="91"/>
        <v>2450</v>
      </c>
      <c r="AU74" s="349"/>
      <c r="AV74" s="349">
        <f t="shared" si="82"/>
        <v>2450</v>
      </c>
      <c r="AW74" s="349"/>
      <c r="AX74" s="349">
        <f t="shared" si="83"/>
        <v>2450</v>
      </c>
      <c r="AY74" s="349"/>
      <c r="AZ74" s="298"/>
      <c r="BA74" s="349">
        <f t="shared" si="92"/>
        <v>2450</v>
      </c>
      <c r="BB74" s="349"/>
      <c r="BC74" s="349">
        <f t="shared" si="84"/>
        <v>2450</v>
      </c>
      <c r="BD74" s="349"/>
      <c r="BE74" s="349">
        <f t="shared" si="85"/>
        <v>2520</v>
      </c>
      <c r="BF74" s="349"/>
      <c r="BG74" s="298"/>
      <c r="BH74" s="349">
        <f t="shared" si="93"/>
        <v>2450</v>
      </c>
      <c r="BI74" s="349"/>
      <c r="BJ74" s="349">
        <f t="shared" si="86"/>
        <v>2450</v>
      </c>
      <c r="BK74" s="349"/>
      <c r="BL74" s="349">
        <f t="shared" si="87"/>
        <v>2450</v>
      </c>
      <c r="BM74" s="349"/>
    </row>
    <row r="75" spans="1:65" x14ac:dyDescent="0.3">
      <c r="A75" s="291" t="s">
        <v>350</v>
      </c>
      <c r="B75" s="350">
        <v>31</v>
      </c>
      <c r="C75" s="350"/>
      <c r="D75" s="350">
        <v>31</v>
      </c>
      <c r="E75" s="350"/>
      <c r="F75" s="350">
        <v>31</v>
      </c>
      <c r="G75" s="350"/>
      <c r="H75" s="292"/>
      <c r="I75" s="350">
        <v>31</v>
      </c>
      <c r="J75" s="350"/>
      <c r="K75" s="350">
        <v>35</v>
      </c>
      <c r="L75" s="350"/>
      <c r="M75" s="350">
        <v>36</v>
      </c>
      <c r="N75" s="350"/>
      <c r="O75" s="292"/>
      <c r="P75" s="350">
        <v>35</v>
      </c>
      <c r="Q75" s="350"/>
      <c r="R75" s="350">
        <v>35</v>
      </c>
      <c r="S75" s="350"/>
      <c r="T75" s="350">
        <v>35</v>
      </c>
      <c r="U75" s="350"/>
      <c r="V75" s="292"/>
      <c r="W75" s="350">
        <v>35</v>
      </c>
      <c r="X75" s="350"/>
      <c r="Y75" s="350">
        <v>35</v>
      </c>
      <c r="Z75" s="350"/>
      <c r="AA75" s="350">
        <v>35</v>
      </c>
      <c r="AB75" s="353"/>
      <c r="AC75" s="293">
        <v>85</v>
      </c>
      <c r="AD75" s="299">
        <f t="shared" si="88"/>
        <v>405</v>
      </c>
      <c r="AE75" s="300">
        <f t="shared" si="89"/>
        <v>34425</v>
      </c>
      <c r="AF75" s="301"/>
      <c r="AG75" s="301"/>
      <c r="AH75" s="301"/>
      <c r="AI75" s="302"/>
      <c r="AM75" s="349">
        <f t="shared" si="90"/>
        <v>2635</v>
      </c>
      <c r="AN75" s="349"/>
      <c r="AO75" s="349">
        <f t="shared" si="80"/>
        <v>2635</v>
      </c>
      <c r="AP75" s="349"/>
      <c r="AQ75" s="349">
        <f t="shared" si="81"/>
        <v>2635</v>
      </c>
      <c r="AR75" s="349"/>
      <c r="AS75" s="298"/>
      <c r="AT75" s="349">
        <f t="shared" si="91"/>
        <v>2635</v>
      </c>
      <c r="AU75" s="349"/>
      <c r="AV75" s="349">
        <f t="shared" si="82"/>
        <v>2975</v>
      </c>
      <c r="AW75" s="349"/>
      <c r="AX75" s="349">
        <f t="shared" si="83"/>
        <v>3060</v>
      </c>
      <c r="AY75" s="349"/>
      <c r="AZ75" s="298"/>
      <c r="BA75" s="349">
        <f t="shared" si="92"/>
        <v>2975</v>
      </c>
      <c r="BB75" s="349"/>
      <c r="BC75" s="349">
        <f t="shared" si="84"/>
        <v>2975</v>
      </c>
      <c r="BD75" s="349"/>
      <c r="BE75" s="349">
        <f t="shared" si="85"/>
        <v>2975</v>
      </c>
      <c r="BF75" s="349"/>
      <c r="BG75" s="298"/>
      <c r="BH75" s="349">
        <f t="shared" si="93"/>
        <v>2975</v>
      </c>
      <c r="BI75" s="349"/>
      <c r="BJ75" s="349">
        <f t="shared" si="86"/>
        <v>2975</v>
      </c>
      <c r="BK75" s="349"/>
      <c r="BL75" s="349">
        <f t="shared" si="87"/>
        <v>2975</v>
      </c>
      <c r="BM75" s="349"/>
    </row>
    <row r="76" spans="1:65" x14ac:dyDescent="0.3">
      <c r="A76" s="291" t="s">
        <v>351</v>
      </c>
      <c r="B76" s="350">
        <v>36</v>
      </c>
      <c r="C76" s="350"/>
      <c r="D76" s="350">
        <v>36</v>
      </c>
      <c r="E76" s="350"/>
      <c r="F76" s="350">
        <v>40</v>
      </c>
      <c r="G76" s="350"/>
      <c r="H76" s="292"/>
      <c r="I76" s="350">
        <v>41</v>
      </c>
      <c r="J76" s="350"/>
      <c r="K76" s="350">
        <v>40</v>
      </c>
      <c r="L76" s="350"/>
      <c r="M76" s="350">
        <v>40</v>
      </c>
      <c r="N76" s="350"/>
      <c r="O76" s="292"/>
      <c r="P76" s="350">
        <v>40</v>
      </c>
      <c r="Q76" s="350"/>
      <c r="R76" s="350">
        <v>40</v>
      </c>
      <c r="S76" s="350"/>
      <c r="T76" s="350">
        <v>40</v>
      </c>
      <c r="U76" s="350"/>
      <c r="V76" s="292"/>
      <c r="W76" s="350">
        <v>40</v>
      </c>
      <c r="X76" s="350"/>
      <c r="Y76" s="350">
        <v>40</v>
      </c>
      <c r="Z76" s="350"/>
      <c r="AA76" s="350">
        <v>40</v>
      </c>
      <c r="AB76" s="353"/>
      <c r="AC76" s="293">
        <v>85</v>
      </c>
      <c r="AD76" s="299">
        <f t="shared" si="88"/>
        <v>473</v>
      </c>
      <c r="AE76" s="300">
        <f t="shared" si="89"/>
        <v>40205</v>
      </c>
      <c r="AF76" s="301"/>
      <c r="AG76" s="301"/>
      <c r="AH76" s="301"/>
      <c r="AI76" s="302"/>
      <c r="AM76" s="349">
        <f t="shared" si="90"/>
        <v>3060</v>
      </c>
      <c r="AN76" s="349"/>
      <c r="AO76" s="349">
        <f t="shared" si="80"/>
        <v>3060</v>
      </c>
      <c r="AP76" s="349"/>
      <c r="AQ76" s="349">
        <f t="shared" si="81"/>
        <v>3400</v>
      </c>
      <c r="AR76" s="349"/>
      <c r="AS76" s="298"/>
      <c r="AT76" s="349">
        <f t="shared" si="91"/>
        <v>3485</v>
      </c>
      <c r="AU76" s="349"/>
      <c r="AV76" s="349">
        <f t="shared" si="82"/>
        <v>3400</v>
      </c>
      <c r="AW76" s="349"/>
      <c r="AX76" s="349">
        <f t="shared" si="83"/>
        <v>3400</v>
      </c>
      <c r="AY76" s="349"/>
      <c r="AZ76" s="298"/>
      <c r="BA76" s="349">
        <f t="shared" si="92"/>
        <v>3400</v>
      </c>
      <c r="BB76" s="349"/>
      <c r="BC76" s="349">
        <f t="shared" si="84"/>
        <v>3400</v>
      </c>
      <c r="BD76" s="349"/>
      <c r="BE76" s="349">
        <f t="shared" si="85"/>
        <v>3400</v>
      </c>
      <c r="BF76" s="349"/>
      <c r="BG76" s="298"/>
      <c r="BH76" s="349">
        <f t="shared" si="93"/>
        <v>3400</v>
      </c>
      <c r="BI76" s="349"/>
      <c r="BJ76" s="349">
        <f t="shared" si="86"/>
        <v>3400</v>
      </c>
      <c r="BK76" s="349"/>
      <c r="BL76" s="349">
        <f t="shared" si="87"/>
        <v>3400</v>
      </c>
      <c r="BM76" s="349"/>
    </row>
    <row r="77" spans="1:65" x14ac:dyDescent="0.3">
      <c r="A77" s="291" t="s">
        <v>352</v>
      </c>
      <c r="B77" s="350">
        <v>28</v>
      </c>
      <c r="C77" s="350"/>
      <c r="D77" s="350">
        <v>27</v>
      </c>
      <c r="E77" s="350"/>
      <c r="F77" s="350">
        <v>29</v>
      </c>
      <c r="G77" s="350"/>
      <c r="H77" s="292"/>
      <c r="I77" s="350">
        <v>27</v>
      </c>
      <c r="J77" s="350"/>
      <c r="K77" s="350">
        <v>27</v>
      </c>
      <c r="L77" s="350"/>
      <c r="M77" s="350">
        <v>27</v>
      </c>
      <c r="N77" s="350"/>
      <c r="O77" s="292"/>
      <c r="P77" s="350">
        <v>27</v>
      </c>
      <c r="Q77" s="350"/>
      <c r="R77" s="350">
        <v>27</v>
      </c>
      <c r="S77" s="350"/>
      <c r="T77" s="350">
        <v>27</v>
      </c>
      <c r="U77" s="350"/>
      <c r="V77" s="292"/>
      <c r="W77" s="350">
        <v>27</v>
      </c>
      <c r="X77" s="350"/>
      <c r="Y77" s="350">
        <v>27</v>
      </c>
      <c r="Z77" s="350"/>
      <c r="AA77" s="350">
        <v>27</v>
      </c>
      <c r="AB77" s="353"/>
      <c r="AC77" s="293">
        <v>90</v>
      </c>
      <c r="AD77" s="299">
        <f t="shared" si="88"/>
        <v>327</v>
      </c>
      <c r="AE77" s="300">
        <f t="shared" si="89"/>
        <v>29430</v>
      </c>
      <c r="AF77" s="301"/>
      <c r="AG77" s="301"/>
      <c r="AH77" s="301"/>
      <c r="AI77" s="302"/>
      <c r="AM77" s="349">
        <f t="shared" si="90"/>
        <v>2520</v>
      </c>
      <c r="AN77" s="349"/>
      <c r="AO77" s="349">
        <f t="shared" si="80"/>
        <v>2430</v>
      </c>
      <c r="AP77" s="349"/>
      <c r="AQ77" s="349">
        <f t="shared" si="81"/>
        <v>2610</v>
      </c>
      <c r="AR77" s="349"/>
      <c r="AS77" s="298"/>
      <c r="AT77" s="349">
        <f t="shared" si="91"/>
        <v>2430</v>
      </c>
      <c r="AU77" s="349"/>
      <c r="AV77" s="349">
        <f t="shared" si="82"/>
        <v>2430</v>
      </c>
      <c r="AW77" s="349"/>
      <c r="AX77" s="349">
        <f t="shared" si="83"/>
        <v>2430</v>
      </c>
      <c r="AY77" s="349"/>
      <c r="AZ77" s="298"/>
      <c r="BA77" s="349">
        <f t="shared" si="92"/>
        <v>2430</v>
      </c>
      <c r="BB77" s="349"/>
      <c r="BC77" s="349">
        <f t="shared" si="84"/>
        <v>2430</v>
      </c>
      <c r="BD77" s="349"/>
      <c r="BE77" s="349">
        <f t="shared" si="85"/>
        <v>2430</v>
      </c>
      <c r="BF77" s="349"/>
      <c r="BG77" s="298"/>
      <c r="BH77" s="349">
        <f t="shared" si="93"/>
        <v>2430</v>
      </c>
      <c r="BI77" s="349"/>
      <c r="BJ77" s="349">
        <f t="shared" si="86"/>
        <v>2430</v>
      </c>
      <c r="BK77" s="349"/>
      <c r="BL77" s="349">
        <f t="shared" si="87"/>
        <v>2430</v>
      </c>
      <c r="BM77" s="349"/>
    </row>
    <row r="78" spans="1:65" x14ac:dyDescent="0.3">
      <c r="A78" s="291" t="s">
        <v>353</v>
      </c>
      <c r="B78" s="350">
        <v>31</v>
      </c>
      <c r="C78" s="350"/>
      <c r="D78" s="350">
        <v>31</v>
      </c>
      <c r="E78" s="350"/>
      <c r="F78" s="350">
        <v>33</v>
      </c>
      <c r="G78" s="350"/>
      <c r="H78" s="292"/>
      <c r="I78" s="350">
        <v>33</v>
      </c>
      <c r="J78" s="350"/>
      <c r="K78" s="350">
        <v>33</v>
      </c>
      <c r="L78" s="350"/>
      <c r="M78" s="350">
        <v>33</v>
      </c>
      <c r="N78" s="350"/>
      <c r="O78" s="292"/>
      <c r="P78" s="350">
        <v>33</v>
      </c>
      <c r="Q78" s="350"/>
      <c r="R78" s="350">
        <v>33</v>
      </c>
      <c r="S78" s="350"/>
      <c r="T78" s="350">
        <v>33</v>
      </c>
      <c r="U78" s="350"/>
      <c r="V78" s="292"/>
      <c r="W78" s="350">
        <v>33</v>
      </c>
      <c r="X78" s="350"/>
      <c r="Y78" s="350">
        <v>33</v>
      </c>
      <c r="Z78" s="350"/>
      <c r="AA78" s="350">
        <v>33</v>
      </c>
      <c r="AB78" s="353"/>
      <c r="AC78" s="293">
        <v>125</v>
      </c>
      <c r="AD78" s="299">
        <f t="shared" si="88"/>
        <v>392</v>
      </c>
      <c r="AE78" s="300">
        <f t="shared" si="89"/>
        <v>49000</v>
      </c>
      <c r="AF78" s="301"/>
      <c r="AG78" s="301"/>
      <c r="AH78" s="301"/>
      <c r="AI78" s="302"/>
      <c r="AM78" s="349">
        <f t="shared" si="90"/>
        <v>3875</v>
      </c>
      <c r="AN78" s="349"/>
      <c r="AO78" s="349"/>
      <c r="AP78" s="349"/>
      <c r="AQ78" s="349">
        <f t="shared" si="81"/>
        <v>4125</v>
      </c>
      <c r="AR78" s="349"/>
      <c r="AS78" s="298"/>
      <c r="AT78" s="349">
        <f t="shared" si="91"/>
        <v>4125</v>
      </c>
      <c r="AU78" s="349"/>
      <c r="AV78" s="349">
        <f t="shared" si="82"/>
        <v>4125</v>
      </c>
      <c r="AW78" s="349"/>
      <c r="AX78" s="349">
        <f t="shared" si="83"/>
        <v>4125</v>
      </c>
      <c r="AY78" s="349"/>
      <c r="AZ78" s="298"/>
      <c r="BA78" s="349">
        <f t="shared" si="92"/>
        <v>4125</v>
      </c>
      <c r="BB78" s="349"/>
      <c r="BC78" s="349">
        <f t="shared" si="84"/>
        <v>4125</v>
      </c>
      <c r="BD78" s="349"/>
      <c r="BE78" s="349">
        <f t="shared" si="85"/>
        <v>4125</v>
      </c>
      <c r="BF78" s="349"/>
      <c r="BG78" s="298"/>
      <c r="BH78" s="349">
        <f t="shared" si="93"/>
        <v>4125</v>
      </c>
      <c r="BI78" s="349"/>
      <c r="BJ78" s="349">
        <f t="shared" si="86"/>
        <v>4125</v>
      </c>
      <c r="BK78" s="349"/>
      <c r="BL78" s="349">
        <f t="shared" si="87"/>
        <v>4125</v>
      </c>
      <c r="BM78" s="349"/>
    </row>
    <row r="79" spans="1:65" x14ac:dyDescent="0.3">
      <c r="A79" s="291" t="s">
        <v>354</v>
      </c>
      <c r="B79" s="350">
        <v>31</v>
      </c>
      <c r="C79" s="350"/>
      <c r="D79" s="350">
        <v>31</v>
      </c>
      <c r="E79" s="350"/>
      <c r="F79" s="350">
        <v>31</v>
      </c>
      <c r="G79" s="350"/>
      <c r="H79" s="292"/>
      <c r="I79" s="350">
        <v>31</v>
      </c>
      <c r="J79" s="350"/>
      <c r="K79" s="350">
        <v>36</v>
      </c>
      <c r="L79" s="350"/>
      <c r="M79" s="350">
        <v>36</v>
      </c>
      <c r="N79" s="350"/>
      <c r="O79" s="292"/>
      <c r="P79" s="350">
        <v>36</v>
      </c>
      <c r="Q79" s="350"/>
      <c r="R79" s="350">
        <v>36</v>
      </c>
      <c r="S79" s="350"/>
      <c r="T79" s="350">
        <v>36</v>
      </c>
      <c r="U79" s="350"/>
      <c r="V79" s="292"/>
      <c r="W79" s="350">
        <v>36</v>
      </c>
      <c r="X79" s="350"/>
      <c r="Y79" s="350">
        <v>36</v>
      </c>
      <c r="Z79" s="350"/>
      <c r="AA79" s="350">
        <v>36</v>
      </c>
      <c r="AB79" s="353"/>
      <c r="AC79" s="293">
        <v>225</v>
      </c>
      <c r="AD79" s="299">
        <f t="shared" si="88"/>
        <v>412</v>
      </c>
      <c r="AE79" s="300">
        <f t="shared" si="89"/>
        <v>92700</v>
      </c>
      <c r="AF79" s="301"/>
      <c r="AG79" s="301"/>
      <c r="AH79" s="301"/>
      <c r="AI79" s="302"/>
      <c r="AM79" s="349">
        <f t="shared" si="90"/>
        <v>6975</v>
      </c>
      <c r="AN79" s="349"/>
      <c r="AO79" s="349">
        <f t="shared" ref="AO79:AO80" si="94">D79*$AC79</f>
        <v>6975</v>
      </c>
      <c r="AP79" s="349"/>
      <c r="AQ79" s="349">
        <f t="shared" si="81"/>
        <v>6975</v>
      </c>
      <c r="AR79" s="349"/>
      <c r="AS79" s="298"/>
      <c r="AT79" s="349">
        <f t="shared" si="91"/>
        <v>6975</v>
      </c>
      <c r="AU79" s="349"/>
      <c r="AV79" s="349">
        <f t="shared" si="82"/>
        <v>8100</v>
      </c>
      <c r="AW79" s="349"/>
      <c r="AX79" s="349">
        <f t="shared" si="83"/>
        <v>8100</v>
      </c>
      <c r="AY79" s="349"/>
      <c r="AZ79" s="298"/>
      <c r="BA79" s="349">
        <f t="shared" si="92"/>
        <v>8100</v>
      </c>
      <c r="BB79" s="349"/>
      <c r="BC79" s="349">
        <f t="shared" si="84"/>
        <v>8100</v>
      </c>
      <c r="BD79" s="349"/>
      <c r="BE79" s="349">
        <f t="shared" si="85"/>
        <v>8100</v>
      </c>
      <c r="BF79" s="349"/>
      <c r="BG79" s="298"/>
      <c r="BH79" s="349">
        <f t="shared" si="93"/>
        <v>8100</v>
      </c>
      <c r="BI79" s="349"/>
      <c r="BJ79" s="349">
        <f t="shared" si="86"/>
        <v>8100</v>
      </c>
      <c r="BK79" s="349"/>
      <c r="BL79" s="349">
        <f t="shared" si="87"/>
        <v>8100</v>
      </c>
      <c r="BM79" s="349"/>
    </row>
    <row r="80" spans="1:65" x14ac:dyDescent="0.3">
      <c r="A80" s="291" t="s">
        <v>355</v>
      </c>
      <c r="B80" s="350">
        <v>28</v>
      </c>
      <c r="C80" s="350"/>
      <c r="D80" s="350">
        <v>27</v>
      </c>
      <c r="E80" s="350"/>
      <c r="F80" s="350">
        <v>29</v>
      </c>
      <c r="G80" s="350"/>
      <c r="H80" s="292"/>
      <c r="I80" s="350">
        <v>27</v>
      </c>
      <c r="J80" s="350"/>
      <c r="K80" s="350">
        <v>27</v>
      </c>
      <c r="L80" s="350"/>
      <c r="M80" s="350">
        <v>27</v>
      </c>
      <c r="N80" s="350"/>
      <c r="O80" s="292"/>
      <c r="P80" s="350">
        <v>27</v>
      </c>
      <c r="Q80" s="350"/>
      <c r="R80" s="350">
        <v>27</v>
      </c>
      <c r="S80" s="350"/>
      <c r="T80" s="350">
        <v>27</v>
      </c>
      <c r="U80" s="350"/>
      <c r="V80" s="292"/>
      <c r="W80" s="350">
        <v>27</v>
      </c>
      <c r="X80" s="350"/>
      <c r="Y80" s="350">
        <v>27</v>
      </c>
      <c r="Z80" s="350"/>
      <c r="AA80" s="350">
        <v>27</v>
      </c>
      <c r="AB80" s="353"/>
      <c r="AC80" s="293">
        <v>90</v>
      </c>
      <c r="AD80" s="299">
        <f t="shared" ref="AD80:AD82" si="95">SUM(B80:AB80)</f>
        <v>327</v>
      </c>
      <c r="AE80" s="300">
        <f t="shared" ref="AE80:AE82" si="96">AD80*AC80</f>
        <v>29430</v>
      </c>
      <c r="AF80" s="301"/>
      <c r="AG80" s="301"/>
      <c r="AH80" s="301"/>
      <c r="AI80" s="302"/>
      <c r="AM80" s="349">
        <f t="shared" ref="AM80:AM82" si="97">B80*$AC80</f>
        <v>2520</v>
      </c>
      <c r="AN80" s="349"/>
      <c r="AO80" s="349">
        <f t="shared" si="94"/>
        <v>2430</v>
      </c>
      <c r="AP80" s="349"/>
      <c r="AQ80" s="349">
        <f t="shared" ref="AQ80:AQ82" si="98">F80*$AC80</f>
        <v>2610</v>
      </c>
      <c r="AR80" s="349"/>
      <c r="AS80" s="298"/>
      <c r="AT80" s="349">
        <f t="shared" ref="AT80:AT82" si="99">I80*$AC80</f>
        <v>2430</v>
      </c>
      <c r="AU80" s="349"/>
      <c r="AV80" s="349">
        <f t="shared" ref="AV80:AV82" si="100">K80*$AC80</f>
        <v>2430</v>
      </c>
      <c r="AW80" s="349"/>
      <c r="AX80" s="349">
        <f t="shared" ref="AX80:AX82" si="101">M80*$AC80</f>
        <v>2430</v>
      </c>
      <c r="AY80" s="349"/>
      <c r="AZ80" s="298"/>
      <c r="BA80" s="349">
        <f t="shared" ref="BA80:BA82" si="102">P80*$AC80</f>
        <v>2430</v>
      </c>
      <c r="BB80" s="349"/>
      <c r="BC80" s="349">
        <f t="shared" ref="BC80:BC82" si="103">R80*$AC80</f>
        <v>2430</v>
      </c>
      <c r="BD80" s="349"/>
      <c r="BE80" s="349">
        <f t="shared" ref="BE80:BE82" si="104">T80*$AC80</f>
        <v>2430</v>
      </c>
      <c r="BF80" s="349"/>
      <c r="BG80" s="298"/>
      <c r="BH80" s="349">
        <f t="shared" ref="BH80:BH82" si="105">W80*$AC80</f>
        <v>2430</v>
      </c>
      <c r="BI80" s="349"/>
      <c r="BJ80" s="349">
        <f t="shared" ref="BJ80:BJ82" si="106">Y80*$AC80</f>
        <v>2430</v>
      </c>
      <c r="BK80" s="349"/>
      <c r="BL80" s="349">
        <f t="shared" ref="BL80:BL82" si="107">AA80*$AC80</f>
        <v>2430</v>
      </c>
      <c r="BM80" s="349"/>
    </row>
    <row r="81" spans="1:65" x14ac:dyDescent="0.3">
      <c r="A81" s="291" t="s">
        <v>356</v>
      </c>
      <c r="B81" s="350">
        <v>31</v>
      </c>
      <c r="C81" s="350"/>
      <c r="D81" s="350">
        <v>31</v>
      </c>
      <c r="E81" s="350"/>
      <c r="F81" s="350">
        <v>33</v>
      </c>
      <c r="G81" s="350"/>
      <c r="H81" s="292"/>
      <c r="I81" s="350">
        <v>33</v>
      </c>
      <c r="J81" s="350"/>
      <c r="K81" s="350">
        <v>33</v>
      </c>
      <c r="L81" s="350"/>
      <c r="M81" s="350">
        <v>33</v>
      </c>
      <c r="N81" s="350"/>
      <c r="O81" s="292"/>
      <c r="P81" s="350">
        <v>33</v>
      </c>
      <c r="Q81" s="350"/>
      <c r="R81" s="350">
        <v>33</v>
      </c>
      <c r="S81" s="350"/>
      <c r="T81" s="350">
        <v>33</v>
      </c>
      <c r="U81" s="350"/>
      <c r="V81" s="292"/>
      <c r="W81" s="350">
        <v>33</v>
      </c>
      <c r="X81" s="350"/>
      <c r="Y81" s="350">
        <v>33</v>
      </c>
      <c r="Z81" s="350"/>
      <c r="AA81" s="350">
        <v>33</v>
      </c>
      <c r="AB81" s="353"/>
      <c r="AC81" s="293">
        <v>125</v>
      </c>
      <c r="AD81" s="299">
        <f t="shared" si="95"/>
        <v>392</v>
      </c>
      <c r="AE81" s="300">
        <f t="shared" si="96"/>
        <v>49000</v>
      </c>
      <c r="AF81" s="301"/>
      <c r="AG81" s="301"/>
      <c r="AH81" s="301"/>
      <c r="AI81" s="302"/>
      <c r="AM81" s="349">
        <f t="shared" si="97"/>
        <v>3875</v>
      </c>
      <c r="AN81" s="349"/>
      <c r="AO81" s="349"/>
      <c r="AP81" s="349"/>
      <c r="AQ81" s="349">
        <f t="shared" si="98"/>
        <v>4125</v>
      </c>
      <c r="AR81" s="349"/>
      <c r="AS81" s="298"/>
      <c r="AT81" s="349">
        <f t="shared" si="99"/>
        <v>4125</v>
      </c>
      <c r="AU81" s="349"/>
      <c r="AV81" s="349">
        <f t="shared" si="100"/>
        <v>4125</v>
      </c>
      <c r="AW81" s="349"/>
      <c r="AX81" s="349">
        <f t="shared" si="101"/>
        <v>4125</v>
      </c>
      <c r="AY81" s="349"/>
      <c r="AZ81" s="298"/>
      <c r="BA81" s="349">
        <f t="shared" si="102"/>
        <v>4125</v>
      </c>
      <c r="BB81" s="349"/>
      <c r="BC81" s="349">
        <f t="shared" si="103"/>
        <v>4125</v>
      </c>
      <c r="BD81" s="349"/>
      <c r="BE81" s="349">
        <f t="shared" si="104"/>
        <v>4125</v>
      </c>
      <c r="BF81" s="349"/>
      <c r="BG81" s="298"/>
      <c r="BH81" s="349">
        <f t="shared" si="105"/>
        <v>4125</v>
      </c>
      <c r="BI81" s="349"/>
      <c r="BJ81" s="349">
        <f t="shared" si="106"/>
        <v>4125</v>
      </c>
      <c r="BK81" s="349"/>
      <c r="BL81" s="349">
        <f t="shared" si="107"/>
        <v>4125</v>
      </c>
      <c r="BM81" s="349"/>
    </row>
    <row r="82" spans="1:65" x14ac:dyDescent="0.3">
      <c r="A82" s="291" t="s">
        <v>357</v>
      </c>
      <c r="B82" s="350">
        <v>31</v>
      </c>
      <c r="C82" s="350"/>
      <c r="D82" s="350">
        <v>31</v>
      </c>
      <c r="E82" s="350"/>
      <c r="F82" s="350">
        <v>31</v>
      </c>
      <c r="G82" s="350"/>
      <c r="H82" s="292"/>
      <c r="I82" s="350">
        <v>31</v>
      </c>
      <c r="J82" s="350"/>
      <c r="K82" s="350">
        <v>36</v>
      </c>
      <c r="L82" s="350"/>
      <c r="M82" s="350">
        <v>36</v>
      </c>
      <c r="N82" s="350"/>
      <c r="O82" s="292"/>
      <c r="P82" s="350">
        <v>36</v>
      </c>
      <c r="Q82" s="350"/>
      <c r="R82" s="350">
        <v>36</v>
      </c>
      <c r="S82" s="350"/>
      <c r="T82" s="350">
        <v>36</v>
      </c>
      <c r="U82" s="350"/>
      <c r="V82" s="292"/>
      <c r="W82" s="350">
        <v>36</v>
      </c>
      <c r="X82" s="350"/>
      <c r="Y82" s="350">
        <v>36</v>
      </c>
      <c r="Z82" s="350"/>
      <c r="AA82" s="350">
        <v>36</v>
      </c>
      <c r="AB82" s="353"/>
      <c r="AC82" s="293">
        <v>225</v>
      </c>
      <c r="AD82" s="299">
        <f t="shared" si="95"/>
        <v>412</v>
      </c>
      <c r="AE82" s="300">
        <f t="shared" si="96"/>
        <v>92700</v>
      </c>
      <c r="AF82" s="301"/>
      <c r="AG82" s="301"/>
      <c r="AH82" s="301"/>
      <c r="AI82" s="302"/>
      <c r="AM82" s="349">
        <f t="shared" si="97"/>
        <v>6975</v>
      </c>
      <c r="AN82" s="349"/>
      <c r="AO82" s="349">
        <f t="shared" ref="AO82" si="108">D82*$AC82</f>
        <v>6975</v>
      </c>
      <c r="AP82" s="349"/>
      <c r="AQ82" s="349">
        <f t="shared" si="98"/>
        <v>6975</v>
      </c>
      <c r="AR82" s="349"/>
      <c r="AS82" s="298"/>
      <c r="AT82" s="349">
        <f t="shared" si="99"/>
        <v>6975</v>
      </c>
      <c r="AU82" s="349"/>
      <c r="AV82" s="349">
        <f t="shared" si="100"/>
        <v>8100</v>
      </c>
      <c r="AW82" s="349"/>
      <c r="AX82" s="349">
        <f t="shared" si="101"/>
        <v>8100</v>
      </c>
      <c r="AY82" s="349"/>
      <c r="AZ82" s="298"/>
      <c r="BA82" s="349">
        <f t="shared" si="102"/>
        <v>8100</v>
      </c>
      <c r="BB82" s="349"/>
      <c r="BC82" s="349">
        <f t="shared" si="103"/>
        <v>8100</v>
      </c>
      <c r="BD82" s="349"/>
      <c r="BE82" s="349">
        <f t="shared" si="104"/>
        <v>8100</v>
      </c>
      <c r="BF82" s="349"/>
      <c r="BG82" s="298"/>
      <c r="BH82" s="349">
        <f t="shared" si="105"/>
        <v>8100</v>
      </c>
      <c r="BI82" s="349"/>
      <c r="BJ82" s="349">
        <f t="shared" si="106"/>
        <v>8100</v>
      </c>
      <c r="BK82" s="349"/>
      <c r="BL82" s="349">
        <f t="shared" si="107"/>
        <v>8100</v>
      </c>
      <c r="BM82" s="349"/>
    </row>
    <row r="83" spans="1:65" ht="14.4" customHeight="1" x14ac:dyDescent="0.3">
      <c r="AD83" s="284"/>
    </row>
    <row r="84" spans="1:65" ht="14.4" customHeight="1" x14ac:dyDescent="0.3">
      <c r="AD84" s="284"/>
    </row>
    <row r="85" spans="1:65" x14ac:dyDescent="0.3">
      <c r="A85" s="284" t="s">
        <v>70</v>
      </c>
      <c r="B85" s="360">
        <f>SUM(B50:B83)</f>
        <v>996</v>
      </c>
      <c r="C85" s="361"/>
      <c r="D85" s="360">
        <f t="shared" ref="D85" si="109">SUM(D50:D83)</f>
        <v>999</v>
      </c>
      <c r="E85" s="361"/>
      <c r="F85" s="360">
        <f t="shared" ref="F85" si="110">SUM(F50:F83)</f>
        <v>1049</v>
      </c>
      <c r="G85" s="361"/>
      <c r="H85" s="303"/>
      <c r="I85" s="360">
        <f>SUM(I50:I82)</f>
        <v>1049</v>
      </c>
      <c r="J85" s="361"/>
      <c r="K85" s="360">
        <f t="shared" ref="K85" si="111">SUM(K50:K82)</f>
        <v>1098</v>
      </c>
      <c r="L85" s="361"/>
      <c r="M85" s="360">
        <f t="shared" ref="M85" si="112">SUM(M50:M82)</f>
        <v>1098</v>
      </c>
      <c r="N85" s="361"/>
      <c r="O85" s="303"/>
      <c r="P85" s="360">
        <f>SUM(P50:P82)</f>
        <v>1096</v>
      </c>
      <c r="Q85" s="361"/>
      <c r="R85" s="360">
        <f t="shared" ref="R85" si="113">SUM(R50:R82)</f>
        <v>1098</v>
      </c>
      <c r="S85" s="361"/>
      <c r="T85" s="360">
        <f t="shared" ref="T85" si="114">SUM(T50:T82)</f>
        <v>1100</v>
      </c>
      <c r="U85" s="361"/>
      <c r="V85" s="303"/>
      <c r="W85" s="360">
        <f>SUM(W50:W82)</f>
        <v>1098</v>
      </c>
      <c r="X85" s="361"/>
      <c r="Y85" s="360">
        <f>SUM(Y50:Y82)</f>
        <v>1098</v>
      </c>
      <c r="Z85" s="361"/>
      <c r="AA85" s="360">
        <f>SUM(AA50:AA82)</f>
        <v>1098</v>
      </c>
      <c r="AB85" s="361"/>
      <c r="AC85" s="285"/>
      <c r="AM85" s="359">
        <f>SUM(AM50:AM64)</f>
        <v>35830</v>
      </c>
      <c r="AN85" s="359"/>
      <c r="AO85" s="359">
        <f t="shared" ref="AO85" si="115">SUM(AO50:AO64)</f>
        <v>32035</v>
      </c>
      <c r="AP85" s="359"/>
      <c r="AQ85" s="359">
        <f t="shared" ref="AQ85" si="116">SUM(AQ50:AQ64)</f>
        <v>37445</v>
      </c>
      <c r="AR85" s="359"/>
      <c r="AS85" s="290"/>
      <c r="AT85" s="359">
        <f>SUM(AT50:AT64)</f>
        <v>37475</v>
      </c>
      <c r="AU85" s="359"/>
      <c r="AV85" s="359">
        <f t="shared" ref="AV85" si="117">SUM(AV50:AV64)</f>
        <v>39560</v>
      </c>
      <c r="AW85" s="359"/>
      <c r="AX85" s="359">
        <f t="shared" ref="AX85" si="118">SUM(AX50:AX64)</f>
        <v>39590</v>
      </c>
      <c r="AY85" s="359"/>
      <c r="AZ85" s="290"/>
      <c r="BA85" s="359">
        <f>SUM(BA50:BA64)</f>
        <v>39490</v>
      </c>
      <c r="BB85" s="359"/>
      <c r="BC85" s="359">
        <f t="shared" ref="BC85" si="119">SUM(BC50:BC64)</f>
        <v>39560</v>
      </c>
      <c r="BD85" s="359"/>
      <c r="BE85" s="359">
        <f t="shared" ref="BE85" si="120">SUM(BE50:BE64)</f>
        <v>39605</v>
      </c>
      <c r="BF85" s="359"/>
      <c r="BG85" s="290"/>
      <c r="BH85" s="359">
        <f>SUM(BH50:BH64)</f>
        <v>39560</v>
      </c>
      <c r="BI85" s="359"/>
      <c r="BJ85" s="359">
        <f t="shared" ref="BJ85" si="121">SUM(BJ50:BJ64)</f>
        <v>39570</v>
      </c>
      <c r="BK85" s="359"/>
      <c r="BL85" s="359">
        <f t="shared" ref="BL85" si="122">SUM(BL50:BL64)</f>
        <v>39535</v>
      </c>
      <c r="BM85" s="359"/>
    </row>
    <row r="86" spans="1:65" x14ac:dyDescent="0.3">
      <c r="AD86" s="284"/>
    </row>
    <row r="87" spans="1:65" x14ac:dyDescent="0.3">
      <c r="A87" s="304" t="s">
        <v>248</v>
      </c>
      <c r="B87" s="362">
        <f>AM85</f>
        <v>35830</v>
      </c>
      <c r="C87" s="363"/>
      <c r="D87" s="362">
        <f t="shared" ref="D87" si="123">AO85</f>
        <v>32035</v>
      </c>
      <c r="E87" s="363"/>
      <c r="F87" s="362">
        <f t="shared" ref="F87" si="124">AQ85</f>
        <v>37445</v>
      </c>
      <c r="G87" s="363"/>
      <c r="H87" s="303"/>
      <c r="I87" s="362">
        <f>AT85</f>
        <v>37475</v>
      </c>
      <c r="J87" s="363"/>
      <c r="K87" s="362">
        <f t="shared" ref="K87" si="125">AV85</f>
        <v>39560</v>
      </c>
      <c r="L87" s="363"/>
      <c r="M87" s="362">
        <f t="shared" ref="M87" si="126">AX85</f>
        <v>39590</v>
      </c>
      <c r="N87" s="363"/>
      <c r="O87" s="303"/>
      <c r="P87" s="362">
        <f>BA85</f>
        <v>39490</v>
      </c>
      <c r="Q87" s="363"/>
      <c r="R87" s="362">
        <f t="shared" ref="R87" si="127">BC85</f>
        <v>39560</v>
      </c>
      <c r="S87" s="363"/>
      <c r="T87" s="362">
        <f t="shared" ref="T87" si="128">BE85</f>
        <v>39605</v>
      </c>
      <c r="U87" s="363"/>
      <c r="V87" s="303"/>
      <c r="W87" s="362">
        <f>BH85</f>
        <v>39560</v>
      </c>
      <c r="X87" s="363"/>
      <c r="Y87" s="362">
        <f t="shared" ref="Y87" si="129">BJ85</f>
        <v>39570</v>
      </c>
      <c r="Z87" s="363"/>
      <c r="AA87" s="362">
        <f t="shared" ref="AA87" si="130">BL85</f>
        <v>39535</v>
      </c>
      <c r="AB87" s="363"/>
      <c r="AC87" s="285"/>
    </row>
    <row r="89" spans="1:65" s="305" customFormat="1" ht="4.2" customHeight="1" x14ac:dyDescent="0.3">
      <c r="AD89" s="306"/>
      <c r="AJ89"/>
      <c r="AK89"/>
      <c r="AL89"/>
    </row>
    <row r="91" spans="1:65" x14ac:dyDescent="0.3">
      <c r="A91" s="283" t="s">
        <v>250</v>
      </c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</row>
    <row r="92" spans="1:65" x14ac:dyDescent="0.3"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M92" s="356" t="s">
        <v>258</v>
      </c>
      <c r="AN92" s="356"/>
      <c r="AO92" s="356"/>
      <c r="AP92" s="356"/>
      <c r="AQ92" s="356"/>
      <c r="AR92" s="356"/>
      <c r="AS92" s="356"/>
      <c r="AT92" s="356"/>
      <c r="AU92" s="356"/>
      <c r="AV92" s="356"/>
      <c r="AW92" s="356"/>
      <c r="AX92" s="356"/>
      <c r="AY92" s="356"/>
      <c r="AZ92" s="356"/>
      <c r="BA92" s="356"/>
      <c r="BB92" s="356"/>
      <c r="BC92" s="356"/>
      <c r="BD92" s="356"/>
      <c r="BE92" s="356"/>
      <c r="BF92" s="356"/>
      <c r="BG92" s="356"/>
      <c r="BH92" s="356"/>
      <c r="BI92" s="356"/>
      <c r="BJ92" s="356"/>
      <c r="BK92" s="356"/>
      <c r="BL92" s="356"/>
      <c r="BM92" s="356"/>
    </row>
    <row r="93" spans="1:65" x14ac:dyDescent="0.3">
      <c r="A93" s="287" t="s">
        <v>254</v>
      </c>
      <c r="B93" s="358" t="s">
        <v>25</v>
      </c>
      <c r="C93" s="358"/>
      <c r="D93" s="358" t="s">
        <v>26</v>
      </c>
      <c r="E93" s="358"/>
      <c r="F93" s="358" t="s">
        <v>27</v>
      </c>
      <c r="G93" s="358"/>
      <c r="H93" s="289"/>
      <c r="I93" s="358" t="s">
        <v>28</v>
      </c>
      <c r="J93" s="358"/>
      <c r="K93" s="358" t="s">
        <v>29</v>
      </c>
      <c r="L93" s="358"/>
      <c r="M93" s="358" t="s">
        <v>30</v>
      </c>
      <c r="N93" s="358"/>
      <c r="O93" s="289"/>
      <c r="P93" s="358" t="s">
        <v>31</v>
      </c>
      <c r="Q93" s="358"/>
      <c r="R93" s="358" t="s">
        <v>32</v>
      </c>
      <c r="S93" s="358"/>
      <c r="T93" s="358" t="s">
        <v>33</v>
      </c>
      <c r="U93" s="358"/>
      <c r="V93" s="289"/>
      <c r="W93" s="358" t="s">
        <v>34</v>
      </c>
      <c r="X93" s="358"/>
      <c r="Y93" s="358" t="s">
        <v>35</v>
      </c>
      <c r="Z93" s="358"/>
      <c r="AA93" s="358" t="s">
        <v>36</v>
      </c>
      <c r="AB93" s="358"/>
      <c r="AC93" s="288" t="s">
        <v>244</v>
      </c>
      <c r="AD93" s="288" t="s">
        <v>245</v>
      </c>
      <c r="AE93" s="289" t="s">
        <v>246</v>
      </c>
      <c r="AF93" s="289" t="s">
        <v>247</v>
      </c>
      <c r="AG93" s="289"/>
      <c r="AH93" s="289"/>
      <c r="AI93" s="289"/>
      <c r="AM93" s="357" t="s">
        <v>25</v>
      </c>
      <c r="AN93" s="357"/>
      <c r="AO93" s="357" t="s">
        <v>26</v>
      </c>
      <c r="AP93" s="357"/>
      <c r="AQ93" s="357" t="s">
        <v>27</v>
      </c>
      <c r="AR93" s="357"/>
      <c r="AS93" s="290"/>
      <c r="AT93" s="357" t="s">
        <v>28</v>
      </c>
      <c r="AU93" s="357"/>
      <c r="AV93" s="357" t="s">
        <v>29</v>
      </c>
      <c r="AW93" s="357"/>
      <c r="AX93" s="357" t="s">
        <v>30</v>
      </c>
      <c r="AY93" s="357"/>
      <c r="AZ93" s="290"/>
      <c r="BA93" s="357" t="s">
        <v>31</v>
      </c>
      <c r="BB93" s="357"/>
      <c r="BC93" s="357" t="s">
        <v>32</v>
      </c>
      <c r="BD93" s="357"/>
      <c r="BE93" s="357" t="s">
        <v>33</v>
      </c>
      <c r="BF93" s="357"/>
      <c r="BG93" s="290"/>
      <c r="BH93" s="357" t="s">
        <v>34</v>
      </c>
      <c r="BI93" s="357"/>
      <c r="BJ93" s="357" t="s">
        <v>35</v>
      </c>
      <c r="BK93" s="357"/>
      <c r="BL93" s="357" t="s">
        <v>36</v>
      </c>
      <c r="BM93" s="357"/>
    </row>
    <row r="94" spans="1:65" x14ac:dyDescent="0.3">
      <c r="A94" s="291" t="s">
        <v>325</v>
      </c>
      <c r="B94" s="350">
        <v>28</v>
      </c>
      <c r="C94" s="350"/>
      <c r="D94" s="350">
        <v>29</v>
      </c>
      <c r="E94" s="350"/>
      <c r="F94" s="350">
        <v>30</v>
      </c>
      <c r="G94" s="350"/>
      <c r="H94" s="292"/>
      <c r="I94" s="350">
        <v>31</v>
      </c>
      <c r="J94" s="350"/>
      <c r="K94" s="350">
        <v>33</v>
      </c>
      <c r="L94" s="350"/>
      <c r="M94" s="350">
        <v>33</v>
      </c>
      <c r="N94" s="350"/>
      <c r="O94" s="292"/>
      <c r="P94" s="350">
        <v>34</v>
      </c>
      <c r="Q94" s="350"/>
      <c r="R94" s="350">
        <v>33</v>
      </c>
      <c r="S94" s="350"/>
      <c r="T94" s="350">
        <v>34</v>
      </c>
      <c r="U94" s="350"/>
      <c r="V94" s="292"/>
      <c r="W94" s="350">
        <v>33</v>
      </c>
      <c r="X94" s="350"/>
      <c r="Y94" s="350">
        <v>33</v>
      </c>
      <c r="Z94" s="350"/>
      <c r="AA94" s="354">
        <v>34</v>
      </c>
      <c r="AB94" s="355"/>
      <c r="AC94" s="293">
        <v>40</v>
      </c>
      <c r="AD94" s="294">
        <f>SUM(B94:AB94)</f>
        <v>385</v>
      </c>
      <c r="AE94" s="295">
        <f>AD94*AC94</f>
        <v>15400</v>
      </c>
      <c r="AF94" s="296"/>
      <c r="AG94" s="296"/>
      <c r="AH94" s="296"/>
      <c r="AI94" s="297"/>
      <c r="AM94" s="342">
        <f>B94*$AC94</f>
        <v>1120</v>
      </c>
      <c r="AN94" s="342"/>
      <c r="AO94" s="342">
        <f t="shared" ref="AO94:AO108" si="131">D94*$AC94</f>
        <v>1160</v>
      </c>
      <c r="AP94" s="342"/>
      <c r="AQ94" s="342">
        <f t="shared" ref="AQ94:AQ108" si="132">F94*$AC94</f>
        <v>1200</v>
      </c>
      <c r="AR94" s="342"/>
      <c r="AS94" s="298"/>
      <c r="AT94" s="342">
        <f>I94*$AC94</f>
        <v>1240</v>
      </c>
      <c r="AU94" s="342"/>
      <c r="AV94" s="342">
        <f t="shared" ref="AV94:AV108" si="133">K94*$AC94</f>
        <v>1320</v>
      </c>
      <c r="AW94" s="342"/>
      <c r="AX94" s="342">
        <f t="shared" ref="AX94:AX108" si="134">M94*$AC94</f>
        <v>1320</v>
      </c>
      <c r="AY94" s="342"/>
      <c r="AZ94" s="298"/>
      <c r="BA94" s="342">
        <f>P94*$AC94</f>
        <v>1360</v>
      </c>
      <c r="BB94" s="342"/>
      <c r="BC94" s="342">
        <f t="shared" ref="BC94:BC108" si="135">R94*$AC94</f>
        <v>1320</v>
      </c>
      <c r="BD94" s="342"/>
      <c r="BE94" s="342">
        <f t="shared" ref="BE94:BE108" si="136">T94*$AC94</f>
        <v>1360</v>
      </c>
      <c r="BF94" s="342"/>
      <c r="BG94" s="298"/>
      <c r="BH94" s="342">
        <f>W94*$AC94</f>
        <v>1320</v>
      </c>
      <c r="BI94" s="342"/>
      <c r="BJ94" s="342">
        <f t="shared" ref="BJ94:BJ108" si="137">Y94*$AC94</f>
        <v>1320</v>
      </c>
      <c r="BK94" s="342"/>
      <c r="BL94" s="342">
        <f t="shared" ref="BL94:BL108" si="138">AA94*$AC94</f>
        <v>1360</v>
      </c>
      <c r="BM94" s="342"/>
    </row>
    <row r="95" spans="1:65" x14ac:dyDescent="0.3">
      <c r="A95" s="291" t="s">
        <v>326</v>
      </c>
      <c r="B95" s="350">
        <v>26</v>
      </c>
      <c r="C95" s="350"/>
      <c r="D95" s="350">
        <v>27</v>
      </c>
      <c r="E95" s="350"/>
      <c r="F95" s="350">
        <v>32</v>
      </c>
      <c r="G95" s="350"/>
      <c r="H95" s="292"/>
      <c r="I95" s="350">
        <v>32</v>
      </c>
      <c r="J95" s="350"/>
      <c r="K95" s="350">
        <v>33</v>
      </c>
      <c r="L95" s="350"/>
      <c r="M95" s="350">
        <v>33</v>
      </c>
      <c r="N95" s="350"/>
      <c r="O95" s="292"/>
      <c r="P95" s="350">
        <v>33</v>
      </c>
      <c r="Q95" s="350"/>
      <c r="R95" s="350">
        <v>33</v>
      </c>
      <c r="S95" s="350"/>
      <c r="T95" s="350">
        <v>34</v>
      </c>
      <c r="U95" s="350"/>
      <c r="V95" s="292"/>
      <c r="W95" s="350">
        <v>33</v>
      </c>
      <c r="X95" s="350"/>
      <c r="Y95" s="350">
        <v>33</v>
      </c>
      <c r="Z95" s="350"/>
      <c r="AA95" s="350">
        <v>33</v>
      </c>
      <c r="AB95" s="353"/>
      <c r="AC95" s="293">
        <v>45</v>
      </c>
      <c r="AD95" s="299">
        <f t="shared" ref="AD95:AD108" si="139">SUM(B95:AB95)</f>
        <v>382</v>
      </c>
      <c r="AE95" s="300">
        <f t="shared" ref="AE95:AE108" si="140">AD95*AC95</f>
        <v>17190</v>
      </c>
      <c r="AF95" s="301"/>
      <c r="AG95" s="301"/>
      <c r="AH95" s="301"/>
      <c r="AI95" s="302"/>
      <c r="AM95" s="342">
        <f t="shared" ref="AM95:AM108" si="141">B95*$AC95</f>
        <v>1170</v>
      </c>
      <c r="AN95" s="342"/>
      <c r="AO95" s="342">
        <f t="shared" si="131"/>
        <v>1215</v>
      </c>
      <c r="AP95" s="342"/>
      <c r="AQ95" s="342">
        <f t="shared" si="132"/>
        <v>1440</v>
      </c>
      <c r="AR95" s="342"/>
      <c r="AS95" s="298"/>
      <c r="AT95" s="342">
        <f t="shared" ref="AT95:AT108" si="142">I95*$AC95</f>
        <v>1440</v>
      </c>
      <c r="AU95" s="342"/>
      <c r="AV95" s="342">
        <f t="shared" si="133"/>
        <v>1485</v>
      </c>
      <c r="AW95" s="342"/>
      <c r="AX95" s="342">
        <f t="shared" si="134"/>
        <v>1485</v>
      </c>
      <c r="AY95" s="342"/>
      <c r="AZ95" s="298"/>
      <c r="BA95" s="342">
        <f t="shared" ref="BA95:BA108" si="143">P95*$AC95</f>
        <v>1485</v>
      </c>
      <c r="BB95" s="342"/>
      <c r="BC95" s="342">
        <f t="shared" si="135"/>
        <v>1485</v>
      </c>
      <c r="BD95" s="342"/>
      <c r="BE95" s="342">
        <f t="shared" si="136"/>
        <v>1530</v>
      </c>
      <c r="BF95" s="342"/>
      <c r="BG95" s="298"/>
      <c r="BH95" s="342">
        <f t="shared" ref="BH95:BH108" si="144">W95*$AC95</f>
        <v>1485</v>
      </c>
      <c r="BI95" s="342"/>
      <c r="BJ95" s="342">
        <f t="shared" si="137"/>
        <v>1485</v>
      </c>
      <c r="BK95" s="342"/>
      <c r="BL95" s="342">
        <f t="shared" si="138"/>
        <v>1485</v>
      </c>
      <c r="BM95" s="342"/>
    </row>
    <row r="96" spans="1:65" x14ac:dyDescent="0.3">
      <c r="A96" s="291" t="s">
        <v>327</v>
      </c>
      <c r="B96" s="350">
        <v>29</v>
      </c>
      <c r="C96" s="350"/>
      <c r="D96" s="350">
        <v>29</v>
      </c>
      <c r="E96" s="350"/>
      <c r="F96" s="350">
        <v>29</v>
      </c>
      <c r="G96" s="350"/>
      <c r="H96" s="292"/>
      <c r="I96" s="350">
        <v>29</v>
      </c>
      <c r="J96" s="350"/>
      <c r="K96" s="350">
        <v>34</v>
      </c>
      <c r="L96" s="350"/>
      <c r="M96" s="350">
        <v>34</v>
      </c>
      <c r="N96" s="350"/>
      <c r="O96" s="292"/>
      <c r="P96" s="350">
        <v>34</v>
      </c>
      <c r="Q96" s="350"/>
      <c r="R96" s="350">
        <v>34</v>
      </c>
      <c r="S96" s="350"/>
      <c r="T96" s="350">
        <v>34</v>
      </c>
      <c r="U96" s="350"/>
      <c r="V96" s="292"/>
      <c r="W96" s="350">
        <v>34</v>
      </c>
      <c r="X96" s="350"/>
      <c r="Y96" s="350">
        <v>34</v>
      </c>
      <c r="Z96" s="350"/>
      <c r="AA96" s="350">
        <v>33</v>
      </c>
      <c r="AB96" s="353"/>
      <c r="AC96" s="293">
        <v>45</v>
      </c>
      <c r="AD96" s="299">
        <f t="shared" si="139"/>
        <v>387</v>
      </c>
      <c r="AE96" s="300">
        <f t="shared" si="140"/>
        <v>17415</v>
      </c>
      <c r="AF96" s="301"/>
      <c r="AG96" s="301"/>
      <c r="AH96" s="301"/>
      <c r="AI96" s="302"/>
      <c r="AM96" s="342">
        <f t="shared" si="141"/>
        <v>1305</v>
      </c>
      <c r="AN96" s="342"/>
      <c r="AO96" s="342">
        <f t="shared" si="131"/>
        <v>1305</v>
      </c>
      <c r="AP96" s="342"/>
      <c r="AQ96" s="342">
        <f t="shared" si="132"/>
        <v>1305</v>
      </c>
      <c r="AR96" s="342"/>
      <c r="AS96" s="298"/>
      <c r="AT96" s="342">
        <f t="shared" si="142"/>
        <v>1305</v>
      </c>
      <c r="AU96" s="342"/>
      <c r="AV96" s="342">
        <f t="shared" si="133"/>
        <v>1530</v>
      </c>
      <c r="AW96" s="342"/>
      <c r="AX96" s="342">
        <f t="shared" si="134"/>
        <v>1530</v>
      </c>
      <c r="AY96" s="342"/>
      <c r="AZ96" s="298"/>
      <c r="BA96" s="342">
        <f t="shared" si="143"/>
        <v>1530</v>
      </c>
      <c r="BB96" s="342"/>
      <c r="BC96" s="342">
        <f t="shared" si="135"/>
        <v>1530</v>
      </c>
      <c r="BD96" s="342"/>
      <c r="BE96" s="342">
        <f t="shared" si="136"/>
        <v>1530</v>
      </c>
      <c r="BF96" s="342"/>
      <c r="BG96" s="298"/>
      <c r="BH96" s="342">
        <f t="shared" si="144"/>
        <v>1530</v>
      </c>
      <c r="BI96" s="342"/>
      <c r="BJ96" s="342">
        <f t="shared" si="137"/>
        <v>1530</v>
      </c>
      <c r="BK96" s="342"/>
      <c r="BL96" s="342">
        <f t="shared" si="138"/>
        <v>1485</v>
      </c>
      <c r="BM96" s="342"/>
    </row>
    <row r="97" spans="1:65" x14ac:dyDescent="0.3">
      <c r="A97" s="291" t="s">
        <v>328</v>
      </c>
      <c r="B97" s="350">
        <v>29</v>
      </c>
      <c r="C97" s="350"/>
      <c r="D97" s="350">
        <v>30</v>
      </c>
      <c r="E97" s="350"/>
      <c r="F97" s="350">
        <v>30</v>
      </c>
      <c r="G97" s="350"/>
      <c r="H97" s="292"/>
      <c r="I97" s="350">
        <v>30</v>
      </c>
      <c r="J97" s="350"/>
      <c r="K97" s="350">
        <v>31</v>
      </c>
      <c r="L97" s="350"/>
      <c r="M97" s="350">
        <v>30</v>
      </c>
      <c r="N97" s="350"/>
      <c r="O97" s="292"/>
      <c r="P97" s="350">
        <v>31</v>
      </c>
      <c r="Q97" s="350"/>
      <c r="R97" s="350">
        <v>31</v>
      </c>
      <c r="S97" s="350"/>
      <c r="T97" s="350">
        <v>31</v>
      </c>
      <c r="U97" s="350"/>
      <c r="V97" s="292"/>
      <c r="W97" s="350">
        <v>31</v>
      </c>
      <c r="X97" s="350"/>
      <c r="Y97" s="350">
        <v>32</v>
      </c>
      <c r="Z97" s="350"/>
      <c r="AA97" s="350">
        <v>30</v>
      </c>
      <c r="AB97" s="353"/>
      <c r="AC97" s="293">
        <v>55</v>
      </c>
      <c r="AD97" s="299">
        <f t="shared" si="139"/>
        <v>366</v>
      </c>
      <c r="AE97" s="300">
        <f t="shared" si="140"/>
        <v>20130</v>
      </c>
      <c r="AF97" s="301"/>
      <c r="AG97" s="301"/>
      <c r="AH97" s="301"/>
      <c r="AI97" s="302"/>
      <c r="AM97" s="342">
        <f t="shared" si="141"/>
        <v>1595</v>
      </c>
      <c r="AN97" s="342"/>
      <c r="AO97" s="342">
        <f t="shared" si="131"/>
        <v>1650</v>
      </c>
      <c r="AP97" s="342"/>
      <c r="AQ97" s="342">
        <f t="shared" si="132"/>
        <v>1650</v>
      </c>
      <c r="AR97" s="342"/>
      <c r="AS97" s="298"/>
      <c r="AT97" s="342">
        <f t="shared" si="142"/>
        <v>1650</v>
      </c>
      <c r="AU97" s="342"/>
      <c r="AV97" s="342">
        <f t="shared" si="133"/>
        <v>1705</v>
      </c>
      <c r="AW97" s="342"/>
      <c r="AX97" s="342">
        <f t="shared" si="134"/>
        <v>1650</v>
      </c>
      <c r="AY97" s="342"/>
      <c r="AZ97" s="298"/>
      <c r="BA97" s="342">
        <f t="shared" si="143"/>
        <v>1705</v>
      </c>
      <c r="BB97" s="342"/>
      <c r="BC97" s="342">
        <f t="shared" si="135"/>
        <v>1705</v>
      </c>
      <c r="BD97" s="342"/>
      <c r="BE97" s="342">
        <f t="shared" si="136"/>
        <v>1705</v>
      </c>
      <c r="BF97" s="342"/>
      <c r="BG97" s="298"/>
      <c r="BH97" s="342">
        <f t="shared" si="144"/>
        <v>1705</v>
      </c>
      <c r="BI97" s="342"/>
      <c r="BJ97" s="342">
        <f t="shared" si="137"/>
        <v>1760</v>
      </c>
      <c r="BK97" s="342"/>
      <c r="BL97" s="342">
        <f t="shared" si="138"/>
        <v>1650</v>
      </c>
      <c r="BM97" s="342"/>
    </row>
    <row r="98" spans="1:65" x14ac:dyDescent="0.3">
      <c r="A98" s="291" t="s">
        <v>329</v>
      </c>
      <c r="B98" s="350">
        <v>27</v>
      </c>
      <c r="C98" s="350"/>
      <c r="D98" s="350">
        <v>28</v>
      </c>
      <c r="E98" s="350"/>
      <c r="F98" s="350">
        <v>32</v>
      </c>
      <c r="G98" s="350"/>
      <c r="H98" s="292"/>
      <c r="I98" s="350">
        <v>32</v>
      </c>
      <c r="J98" s="350"/>
      <c r="K98" s="350">
        <v>32</v>
      </c>
      <c r="L98" s="350"/>
      <c r="M98" s="350">
        <v>32</v>
      </c>
      <c r="N98" s="350"/>
      <c r="O98" s="292"/>
      <c r="P98" s="350">
        <v>31</v>
      </c>
      <c r="Q98" s="350"/>
      <c r="R98" s="350">
        <v>32</v>
      </c>
      <c r="S98" s="350"/>
      <c r="T98" s="350">
        <v>31</v>
      </c>
      <c r="U98" s="350"/>
      <c r="V98" s="292"/>
      <c r="W98" s="350">
        <v>30</v>
      </c>
      <c r="X98" s="350"/>
      <c r="Y98" s="350">
        <v>32</v>
      </c>
      <c r="Z98" s="350"/>
      <c r="AA98" s="350">
        <v>31</v>
      </c>
      <c r="AB98" s="353"/>
      <c r="AC98" s="293">
        <v>55</v>
      </c>
      <c r="AD98" s="299">
        <f t="shared" si="139"/>
        <v>370</v>
      </c>
      <c r="AE98" s="300">
        <f t="shared" si="140"/>
        <v>20350</v>
      </c>
      <c r="AF98" s="301"/>
      <c r="AG98" s="301"/>
      <c r="AH98" s="301"/>
      <c r="AI98" s="302"/>
      <c r="AM98" s="342">
        <f t="shared" si="141"/>
        <v>1485</v>
      </c>
      <c r="AN98" s="342"/>
      <c r="AO98" s="342">
        <f t="shared" si="131"/>
        <v>1540</v>
      </c>
      <c r="AP98" s="342"/>
      <c r="AQ98" s="342">
        <f t="shared" si="132"/>
        <v>1760</v>
      </c>
      <c r="AR98" s="342"/>
      <c r="AS98" s="298"/>
      <c r="AT98" s="342">
        <f t="shared" si="142"/>
        <v>1760</v>
      </c>
      <c r="AU98" s="342"/>
      <c r="AV98" s="342">
        <f t="shared" si="133"/>
        <v>1760</v>
      </c>
      <c r="AW98" s="342"/>
      <c r="AX98" s="342">
        <f t="shared" si="134"/>
        <v>1760</v>
      </c>
      <c r="AY98" s="342"/>
      <c r="AZ98" s="298"/>
      <c r="BA98" s="342">
        <f t="shared" si="143"/>
        <v>1705</v>
      </c>
      <c r="BB98" s="342"/>
      <c r="BC98" s="342">
        <f t="shared" si="135"/>
        <v>1760</v>
      </c>
      <c r="BD98" s="342"/>
      <c r="BE98" s="342">
        <f t="shared" si="136"/>
        <v>1705</v>
      </c>
      <c r="BF98" s="342"/>
      <c r="BG98" s="298"/>
      <c r="BH98" s="342">
        <f t="shared" si="144"/>
        <v>1650</v>
      </c>
      <c r="BI98" s="342"/>
      <c r="BJ98" s="342">
        <f t="shared" si="137"/>
        <v>1760</v>
      </c>
      <c r="BK98" s="342"/>
      <c r="BL98" s="342">
        <f t="shared" si="138"/>
        <v>1705</v>
      </c>
      <c r="BM98" s="342"/>
    </row>
    <row r="99" spans="1:65" x14ac:dyDescent="0.3">
      <c r="A99" s="291" t="s">
        <v>330</v>
      </c>
      <c r="B99" s="350">
        <v>31</v>
      </c>
      <c r="C99" s="350"/>
      <c r="D99" s="350">
        <v>30</v>
      </c>
      <c r="E99" s="350"/>
      <c r="F99" s="350">
        <v>30</v>
      </c>
      <c r="G99" s="350"/>
      <c r="H99" s="292"/>
      <c r="I99" s="350">
        <v>31</v>
      </c>
      <c r="J99" s="350"/>
      <c r="K99" s="350">
        <v>36</v>
      </c>
      <c r="L99" s="350"/>
      <c r="M99" s="350">
        <v>36</v>
      </c>
      <c r="N99" s="350"/>
      <c r="O99" s="292"/>
      <c r="P99" s="350">
        <v>36</v>
      </c>
      <c r="Q99" s="350"/>
      <c r="R99" s="350">
        <v>36</v>
      </c>
      <c r="S99" s="350"/>
      <c r="T99" s="350">
        <v>36</v>
      </c>
      <c r="U99" s="350"/>
      <c r="V99" s="292"/>
      <c r="W99" s="350">
        <v>36</v>
      </c>
      <c r="X99" s="350"/>
      <c r="Y99" s="350">
        <v>36</v>
      </c>
      <c r="Z99" s="350"/>
      <c r="AA99" s="350">
        <v>36</v>
      </c>
      <c r="AB99" s="353"/>
      <c r="AC99" s="293">
        <v>60</v>
      </c>
      <c r="AD99" s="299">
        <f t="shared" si="139"/>
        <v>410</v>
      </c>
      <c r="AE99" s="300">
        <f t="shared" si="140"/>
        <v>24600</v>
      </c>
      <c r="AF99" s="301"/>
      <c r="AG99" s="301"/>
      <c r="AH99" s="301"/>
      <c r="AI99" s="302"/>
      <c r="AM99" s="342">
        <f t="shared" si="141"/>
        <v>1860</v>
      </c>
      <c r="AN99" s="342"/>
      <c r="AO99" s="342">
        <f t="shared" si="131"/>
        <v>1800</v>
      </c>
      <c r="AP99" s="342"/>
      <c r="AQ99" s="342">
        <f t="shared" si="132"/>
        <v>1800</v>
      </c>
      <c r="AR99" s="342"/>
      <c r="AS99" s="298"/>
      <c r="AT99" s="342">
        <f t="shared" si="142"/>
        <v>1860</v>
      </c>
      <c r="AU99" s="342"/>
      <c r="AV99" s="342">
        <f t="shared" si="133"/>
        <v>2160</v>
      </c>
      <c r="AW99" s="342"/>
      <c r="AX99" s="342">
        <f t="shared" si="134"/>
        <v>2160</v>
      </c>
      <c r="AY99" s="342"/>
      <c r="AZ99" s="298"/>
      <c r="BA99" s="342">
        <f t="shared" si="143"/>
        <v>2160</v>
      </c>
      <c r="BB99" s="342"/>
      <c r="BC99" s="342">
        <f t="shared" si="135"/>
        <v>2160</v>
      </c>
      <c r="BD99" s="342"/>
      <c r="BE99" s="342">
        <f t="shared" si="136"/>
        <v>2160</v>
      </c>
      <c r="BF99" s="342"/>
      <c r="BG99" s="298"/>
      <c r="BH99" s="342">
        <f t="shared" si="144"/>
        <v>2160</v>
      </c>
      <c r="BI99" s="342"/>
      <c r="BJ99" s="342">
        <f t="shared" si="137"/>
        <v>2160</v>
      </c>
      <c r="BK99" s="342"/>
      <c r="BL99" s="342">
        <f t="shared" si="138"/>
        <v>2160</v>
      </c>
      <c r="BM99" s="342"/>
    </row>
    <row r="100" spans="1:65" x14ac:dyDescent="0.3">
      <c r="A100" s="291" t="s">
        <v>331</v>
      </c>
      <c r="B100" s="350">
        <v>29</v>
      </c>
      <c r="C100" s="350"/>
      <c r="D100" s="350">
        <v>29</v>
      </c>
      <c r="E100" s="350"/>
      <c r="F100" s="350">
        <v>29</v>
      </c>
      <c r="G100" s="350"/>
      <c r="H100" s="292"/>
      <c r="I100" s="350">
        <v>30</v>
      </c>
      <c r="J100" s="350"/>
      <c r="K100" s="350">
        <v>31</v>
      </c>
      <c r="L100" s="350"/>
      <c r="M100" s="350">
        <v>32</v>
      </c>
      <c r="N100" s="350"/>
      <c r="O100" s="292"/>
      <c r="P100" s="350">
        <v>29</v>
      </c>
      <c r="Q100" s="350"/>
      <c r="R100" s="350">
        <v>29</v>
      </c>
      <c r="S100" s="350"/>
      <c r="T100" s="350">
        <v>28</v>
      </c>
      <c r="U100" s="350"/>
      <c r="V100" s="292"/>
      <c r="W100" s="350">
        <v>29</v>
      </c>
      <c r="X100" s="350"/>
      <c r="Y100" s="350">
        <v>29</v>
      </c>
      <c r="Z100" s="350"/>
      <c r="AA100" s="350">
        <v>29</v>
      </c>
      <c r="AB100" s="353"/>
      <c r="AC100" s="293">
        <v>55</v>
      </c>
      <c r="AD100" s="299">
        <f t="shared" si="139"/>
        <v>353</v>
      </c>
      <c r="AE100" s="300">
        <f t="shared" si="140"/>
        <v>19415</v>
      </c>
      <c r="AF100" s="301"/>
      <c r="AG100" s="301"/>
      <c r="AH100" s="301"/>
      <c r="AI100" s="302"/>
      <c r="AM100" s="342">
        <f t="shared" si="141"/>
        <v>1595</v>
      </c>
      <c r="AN100" s="342"/>
      <c r="AO100" s="342">
        <f t="shared" si="131"/>
        <v>1595</v>
      </c>
      <c r="AP100" s="342"/>
      <c r="AQ100" s="342">
        <f t="shared" si="132"/>
        <v>1595</v>
      </c>
      <c r="AR100" s="342"/>
      <c r="AS100" s="298"/>
      <c r="AT100" s="342">
        <f t="shared" si="142"/>
        <v>1650</v>
      </c>
      <c r="AU100" s="342"/>
      <c r="AV100" s="342">
        <f t="shared" si="133"/>
        <v>1705</v>
      </c>
      <c r="AW100" s="342"/>
      <c r="AX100" s="342">
        <f t="shared" si="134"/>
        <v>1760</v>
      </c>
      <c r="AY100" s="342"/>
      <c r="AZ100" s="298"/>
      <c r="BA100" s="342">
        <f t="shared" si="143"/>
        <v>1595</v>
      </c>
      <c r="BB100" s="342"/>
      <c r="BC100" s="342">
        <f t="shared" si="135"/>
        <v>1595</v>
      </c>
      <c r="BD100" s="342"/>
      <c r="BE100" s="342">
        <f t="shared" si="136"/>
        <v>1540</v>
      </c>
      <c r="BF100" s="342"/>
      <c r="BG100" s="298"/>
      <c r="BH100" s="342">
        <f t="shared" si="144"/>
        <v>1595</v>
      </c>
      <c r="BI100" s="342"/>
      <c r="BJ100" s="342">
        <f t="shared" si="137"/>
        <v>1595</v>
      </c>
      <c r="BK100" s="342"/>
      <c r="BL100" s="342">
        <f t="shared" si="138"/>
        <v>1595</v>
      </c>
      <c r="BM100" s="342"/>
    </row>
    <row r="101" spans="1:65" x14ac:dyDescent="0.3">
      <c r="A101" s="291" t="s">
        <v>332</v>
      </c>
      <c r="B101" s="350">
        <v>28</v>
      </c>
      <c r="C101" s="350"/>
      <c r="D101" s="350">
        <v>30</v>
      </c>
      <c r="E101" s="350"/>
      <c r="F101" s="350">
        <v>32</v>
      </c>
      <c r="G101" s="350"/>
      <c r="H101" s="292"/>
      <c r="I101" s="350">
        <v>33</v>
      </c>
      <c r="J101" s="350"/>
      <c r="K101" s="350">
        <v>33</v>
      </c>
      <c r="L101" s="350"/>
      <c r="M101" s="350">
        <v>33</v>
      </c>
      <c r="N101" s="350"/>
      <c r="O101" s="292"/>
      <c r="P101" s="350">
        <v>33</v>
      </c>
      <c r="Q101" s="350"/>
      <c r="R101" s="350">
        <v>33</v>
      </c>
      <c r="S101" s="350"/>
      <c r="T101" s="350">
        <v>33</v>
      </c>
      <c r="U101" s="350"/>
      <c r="V101" s="292"/>
      <c r="W101" s="350">
        <v>33</v>
      </c>
      <c r="X101" s="350"/>
      <c r="Y101" s="350">
        <v>34</v>
      </c>
      <c r="Z101" s="350"/>
      <c r="AA101" s="350">
        <v>33</v>
      </c>
      <c r="AB101" s="353"/>
      <c r="AC101" s="293">
        <v>65</v>
      </c>
      <c r="AD101" s="299">
        <f t="shared" si="139"/>
        <v>388</v>
      </c>
      <c r="AE101" s="300">
        <f t="shared" si="140"/>
        <v>25220</v>
      </c>
      <c r="AF101" s="301"/>
      <c r="AG101" s="301"/>
      <c r="AH101" s="301"/>
      <c r="AI101" s="302"/>
      <c r="AM101" s="342">
        <f t="shared" si="141"/>
        <v>1820</v>
      </c>
      <c r="AN101" s="342"/>
      <c r="AO101" s="342">
        <f t="shared" si="131"/>
        <v>1950</v>
      </c>
      <c r="AP101" s="342"/>
      <c r="AQ101" s="342">
        <f t="shared" si="132"/>
        <v>2080</v>
      </c>
      <c r="AR101" s="342"/>
      <c r="AS101" s="298"/>
      <c r="AT101" s="342">
        <f t="shared" si="142"/>
        <v>2145</v>
      </c>
      <c r="AU101" s="342"/>
      <c r="AV101" s="342">
        <f t="shared" si="133"/>
        <v>2145</v>
      </c>
      <c r="AW101" s="342"/>
      <c r="AX101" s="342">
        <f t="shared" si="134"/>
        <v>2145</v>
      </c>
      <c r="AY101" s="342"/>
      <c r="AZ101" s="298"/>
      <c r="BA101" s="342">
        <f t="shared" si="143"/>
        <v>2145</v>
      </c>
      <c r="BB101" s="342"/>
      <c r="BC101" s="342">
        <f t="shared" si="135"/>
        <v>2145</v>
      </c>
      <c r="BD101" s="342"/>
      <c r="BE101" s="342">
        <f t="shared" si="136"/>
        <v>2145</v>
      </c>
      <c r="BF101" s="342"/>
      <c r="BG101" s="298"/>
      <c r="BH101" s="342">
        <f t="shared" si="144"/>
        <v>2145</v>
      </c>
      <c r="BI101" s="342"/>
      <c r="BJ101" s="342">
        <f t="shared" si="137"/>
        <v>2210</v>
      </c>
      <c r="BK101" s="342"/>
      <c r="BL101" s="342">
        <f t="shared" si="138"/>
        <v>2145</v>
      </c>
      <c r="BM101" s="342"/>
    </row>
    <row r="102" spans="1:65" x14ac:dyDescent="0.3">
      <c r="A102" s="291" t="s">
        <v>333</v>
      </c>
      <c r="B102" s="350">
        <v>34</v>
      </c>
      <c r="C102" s="350"/>
      <c r="D102" s="350">
        <v>34</v>
      </c>
      <c r="E102" s="350"/>
      <c r="F102" s="350">
        <v>34</v>
      </c>
      <c r="G102" s="350"/>
      <c r="H102" s="292"/>
      <c r="I102" s="350">
        <v>34</v>
      </c>
      <c r="J102" s="350"/>
      <c r="K102" s="350">
        <v>34</v>
      </c>
      <c r="L102" s="350"/>
      <c r="M102" s="350">
        <v>34</v>
      </c>
      <c r="N102" s="350"/>
      <c r="O102" s="292"/>
      <c r="P102" s="350">
        <v>34</v>
      </c>
      <c r="Q102" s="350"/>
      <c r="R102" s="350">
        <v>34</v>
      </c>
      <c r="S102" s="350"/>
      <c r="T102" s="350">
        <v>34</v>
      </c>
      <c r="U102" s="350"/>
      <c r="V102" s="292"/>
      <c r="W102" s="350">
        <v>34</v>
      </c>
      <c r="X102" s="350"/>
      <c r="Y102" s="350">
        <v>34</v>
      </c>
      <c r="Z102" s="350"/>
      <c r="AA102" s="350">
        <v>34</v>
      </c>
      <c r="AB102" s="353"/>
      <c r="AC102" s="293">
        <v>70</v>
      </c>
      <c r="AD102" s="299">
        <f t="shared" si="139"/>
        <v>408</v>
      </c>
      <c r="AE102" s="300">
        <f t="shared" si="140"/>
        <v>28560</v>
      </c>
      <c r="AF102" s="301"/>
      <c r="AG102" s="301"/>
      <c r="AH102" s="301"/>
      <c r="AI102" s="302"/>
      <c r="AM102" s="342">
        <f t="shared" si="141"/>
        <v>2380</v>
      </c>
      <c r="AN102" s="342"/>
      <c r="AO102" s="342">
        <f t="shared" si="131"/>
        <v>2380</v>
      </c>
      <c r="AP102" s="342"/>
      <c r="AQ102" s="342">
        <f t="shared" si="132"/>
        <v>2380</v>
      </c>
      <c r="AR102" s="342"/>
      <c r="AS102" s="298"/>
      <c r="AT102" s="342">
        <f t="shared" si="142"/>
        <v>2380</v>
      </c>
      <c r="AU102" s="342"/>
      <c r="AV102" s="342">
        <f t="shared" si="133"/>
        <v>2380</v>
      </c>
      <c r="AW102" s="342"/>
      <c r="AX102" s="342">
        <f t="shared" si="134"/>
        <v>2380</v>
      </c>
      <c r="AY102" s="342"/>
      <c r="AZ102" s="298"/>
      <c r="BA102" s="342">
        <f t="shared" si="143"/>
        <v>2380</v>
      </c>
      <c r="BB102" s="342"/>
      <c r="BC102" s="342">
        <f t="shared" si="135"/>
        <v>2380</v>
      </c>
      <c r="BD102" s="342"/>
      <c r="BE102" s="342">
        <f t="shared" si="136"/>
        <v>2380</v>
      </c>
      <c r="BF102" s="342"/>
      <c r="BG102" s="298"/>
      <c r="BH102" s="342">
        <f t="shared" si="144"/>
        <v>2380</v>
      </c>
      <c r="BI102" s="342"/>
      <c r="BJ102" s="342">
        <f t="shared" si="137"/>
        <v>2380</v>
      </c>
      <c r="BK102" s="342"/>
      <c r="BL102" s="342">
        <f t="shared" si="138"/>
        <v>2380</v>
      </c>
      <c r="BM102" s="342"/>
    </row>
    <row r="103" spans="1:65" x14ac:dyDescent="0.3">
      <c r="A103" s="291" t="s">
        <v>334</v>
      </c>
      <c r="B103" s="350">
        <v>35</v>
      </c>
      <c r="C103" s="350"/>
      <c r="D103" s="350">
        <v>35</v>
      </c>
      <c r="E103" s="350"/>
      <c r="F103" s="350">
        <v>35</v>
      </c>
      <c r="G103" s="350"/>
      <c r="H103" s="292"/>
      <c r="I103" s="350">
        <v>35</v>
      </c>
      <c r="J103" s="350"/>
      <c r="K103" s="350">
        <v>35</v>
      </c>
      <c r="L103" s="350"/>
      <c r="M103" s="350">
        <v>35</v>
      </c>
      <c r="N103" s="350"/>
      <c r="O103" s="292"/>
      <c r="P103" s="350">
        <v>35</v>
      </c>
      <c r="Q103" s="350"/>
      <c r="R103" s="350">
        <v>35</v>
      </c>
      <c r="S103" s="350"/>
      <c r="T103" s="350">
        <v>36</v>
      </c>
      <c r="U103" s="350"/>
      <c r="V103" s="292"/>
      <c r="W103" s="350">
        <v>35</v>
      </c>
      <c r="X103" s="350"/>
      <c r="Y103" s="350">
        <v>35</v>
      </c>
      <c r="Z103" s="350"/>
      <c r="AA103" s="350">
        <v>35</v>
      </c>
      <c r="AB103" s="353"/>
      <c r="AC103" s="293">
        <v>70</v>
      </c>
      <c r="AD103" s="299">
        <f t="shared" si="139"/>
        <v>421</v>
      </c>
      <c r="AE103" s="300">
        <f t="shared" si="140"/>
        <v>29470</v>
      </c>
      <c r="AF103" s="301"/>
      <c r="AG103" s="301"/>
      <c r="AH103" s="301"/>
      <c r="AI103" s="302"/>
      <c r="AM103" s="342">
        <f t="shared" si="141"/>
        <v>2450</v>
      </c>
      <c r="AN103" s="342"/>
      <c r="AO103" s="342">
        <f t="shared" si="131"/>
        <v>2450</v>
      </c>
      <c r="AP103" s="342"/>
      <c r="AQ103" s="342">
        <f t="shared" si="132"/>
        <v>2450</v>
      </c>
      <c r="AR103" s="342"/>
      <c r="AS103" s="298"/>
      <c r="AT103" s="342">
        <f t="shared" si="142"/>
        <v>2450</v>
      </c>
      <c r="AU103" s="342"/>
      <c r="AV103" s="342">
        <f t="shared" si="133"/>
        <v>2450</v>
      </c>
      <c r="AW103" s="342"/>
      <c r="AX103" s="342">
        <f t="shared" si="134"/>
        <v>2450</v>
      </c>
      <c r="AY103" s="342"/>
      <c r="AZ103" s="298"/>
      <c r="BA103" s="342">
        <f t="shared" si="143"/>
        <v>2450</v>
      </c>
      <c r="BB103" s="342"/>
      <c r="BC103" s="342">
        <f t="shared" si="135"/>
        <v>2450</v>
      </c>
      <c r="BD103" s="342"/>
      <c r="BE103" s="342">
        <f t="shared" si="136"/>
        <v>2520</v>
      </c>
      <c r="BF103" s="342"/>
      <c r="BG103" s="298"/>
      <c r="BH103" s="342">
        <f t="shared" si="144"/>
        <v>2450</v>
      </c>
      <c r="BI103" s="342"/>
      <c r="BJ103" s="342">
        <f t="shared" si="137"/>
        <v>2450</v>
      </c>
      <c r="BK103" s="342"/>
      <c r="BL103" s="342">
        <f t="shared" si="138"/>
        <v>2450</v>
      </c>
      <c r="BM103" s="342"/>
    </row>
    <row r="104" spans="1:65" x14ac:dyDescent="0.3">
      <c r="A104" s="291" t="s">
        <v>335</v>
      </c>
      <c r="B104" s="350">
        <v>31</v>
      </c>
      <c r="C104" s="350"/>
      <c r="D104" s="350">
        <v>31</v>
      </c>
      <c r="E104" s="350"/>
      <c r="F104" s="350">
        <v>31</v>
      </c>
      <c r="G104" s="350"/>
      <c r="H104" s="292"/>
      <c r="I104" s="350">
        <v>31</v>
      </c>
      <c r="J104" s="350"/>
      <c r="K104" s="350">
        <v>35</v>
      </c>
      <c r="L104" s="350"/>
      <c r="M104" s="350">
        <v>36</v>
      </c>
      <c r="N104" s="350"/>
      <c r="O104" s="292"/>
      <c r="P104" s="350">
        <v>35</v>
      </c>
      <c r="Q104" s="350"/>
      <c r="R104" s="350">
        <v>35</v>
      </c>
      <c r="S104" s="350"/>
      <c r="T104" s="350">
        <v>35</v>
      </c>
      <c r="U104" s="350"/>
      <c r="V104" s="292"/>
      <c r="W104" s="350">
        <v>35</v>
      </c>
      <c r="X104" s="350"/>
      <c r="Y104" s="350">
        <v>35</v>
      </c>
      <c r="Z104" s="350"/>
      <c r="AA104" s="350">
        <v>33</v>
      </c>
      <c r="AB104" s="353"/>
      <c r="AC104" s="293">
        <v>85</v>
      </c>
      <c r="AD104" s="299">
        <f t="shared" si="139"/>
        <v>403</v>
      </c>
      <c r="AE104" s="300">
        <f t="shared" si="140"/>
        <v>34255</v>
      </c>
      <c r="AF104" s="301"/>
      <c r="AG104" s="301"/>
      <c r="AH104" s="301"/>
      <c r="AI104" s="302"/>
      <c r="AM104" s="342">
        <f t="shared" si="141"/>
        <v>2635</v>
      </c>
      <c r="AN104" s="342"/>
      <c r="AO104" s="342">
        <f t="shared" si="131"/>
        <v>2635</v>
      </c>
      <c r="AP104" s="342"/>
      <c r="AQ104" s="342">
        <f t="shared" si="132"/>
        <v>2635</v>
      </c>
      <c r="AR104" s="342"/>
      <c r="AS104" s="298"/>
      <c r="AT104" s="342">
        <f t="shared" si="142"/>
        <v>2635</v>
      </c>
      <c r="AU104" s="342"/>
      <c r="AV104" s="342">
        <f t="shared" si="133"/>
        <v>2975</v>
      </c>
      <c r="AW104" s="342"/>
      <c r="AX104" s="342">
        <f t="shared" si="134"/>
        <v>3060</v>
      </c>
      <c r="AY104" s="342"/>
      <c r="AZ104" s="298"/>
      <c r="BA104" s="342">
        <f t="shared" si="143"/>
        <v>2975</v>
      </c>
      <c r="BB104" s="342"/>
      <c r="BC104" s="342">
        <f t="shared" si="135"/>
        <v>2975</v>
      </c>
      <c r="BD104" s="342"/>
      <c r="BE104" s="342">
        <f t="shared" si="136"/>
        <v>2975</v>
      </c>
      <c r="BF104" s="342"/>
      <c r="BG104" s="298"/>
      <c r="BH104" s="342">
        <f t="shared" si="144"/>
        <v>2975</v>
      </c>
      <c r="BI104" s="342"/>
      <c r="BJ104" s="342">
        <f t="shared" si="137"/>
        <v>2975</v>
      </c>
      <c r="BK104" s="342"/>
      <c r="BL104" s="342">
        <f t="shared" si="138"/>
        <v>2805</v>
      </c>
      <c r="BM104" s="342"/>
    </row>
    <row r="105" spans="1:65" x14ac:dyDescent="0.3">
      <c r="A105" s="291" t="s">
        <v>336</v>
      </c>
      <c r="B105" s="350">
        <v>36</v>
      </c>
      <c r="C105" s="350"/>
      <c r="D105" s="350">
        <v>36</v>
      </c>
      <c r="E105" s="350"/>
      <c r="F105" s="350">
        <v>40</v>
      </c>
      <c r="G105" s="350"/>
      <c r="H105" s="292"/>
      <c r="I105" s="350">
        <v>41</v>
      </c>
      <c r="J105" s="350"/>
      <c r="K105" s="350">
        <v>42</v>
      </c>
      <c r="L105" s="350"/>
      <c r="M105" s="350">
        <v>43</v>
      </c>
      <c r="N105" s="350"/>
      <c r="O105" s="292"/>
      <c r="P105" s="350">
        <v>40</v>
      </c>
      <c r="Q105" s="350"/>
      <c r="R105" s="350">
        <v>40</v>
      </c>
      <c r="S105" s="350"/>
      <c r="T105" s="350">
        <v>40</v>
      </c>
      <c r="U105" s="350"/>
      <c r="V105" s="292"/>
      <c r="W105" s="350">
        <v>40</v>
      </c>
      <c r="X105" s="350"/>
      <c r="Y105" s="350">
        <v>40</v>
      </c>
      <c r="Z105" s="350"/>
      <c r="AA105" s="350">
        <v>40</v>
      </c>
      <c r="AB105" s="353"/>
      <c r="AC105" s="293">
        <v>85</v>
      </c>
      <c r="AD105" s="299">
        <f t="shared" si="139"/>
        <v>478</v>
      </c>
      <c r="AE105" s="300">
        <f t="shared" si="140"/>
        <v>40630</v>
      </c>
      <c r="AF105" s="301"/>
      <c r="AG105" s="301"/>
      <c r="AH105" s="301"/>
      <c r="AI105" s="302"/>
      <c r="AM105" s="342">
        <f t="shared" si="141"/>
        <v>3060</v>
      </c>
      <c r="AN105" s="342"/>
      <c r="AO105" s="342">
        <f t="shared" si="131"/>
        <v>3060</v>
      </c>
      <c r="AP105" s="342"/>
      <c r="AQ105" s="342">
        <f t="shared" si="132"/>
        <v>3400</v>
      </c>
      <c r="AR105" s="342"/>
      <c r="AS105" s="298"/>
      <c r="AT105" s="342">
        <f t="shared" si="142"/>
        <v>3485</v>
      </c>
      <c r="AU105" s="342"/>
      <c r="AV105" s="342">
        <f t="shared" si="133"/>
        <v>3570</v>
      </c>
      <c r="AW105" s="342"/>
      <c r="AX105" s="342">
        <f t="shared" si="134"/>
        <v>3655</v>
      </c>
      <c r="AY105" s="342"/>
      <c r="AZ105" s="298"/>
      <c r="BA105" s="342">
        <f t="shared" si="143"/>
        <v>3400</v>
      </c>
      <c r="BB105" s="342"/>
      <c r="BC105" s="342">
        <f t="shared" si="135"/>
        <v>3400</v>
      </c>
      <c r="BD105" s="342"/>
      <c r="BE105" s="342">
        <f t="shared" si="136"/>
        <v>3400</v>
      </c>
      <c r="BF105" s="342"/>
      <c r="BG105" s="298"/>
      <c r="BH105" s="342">
        <f t="shared" si="144"/>
        <v>3400</v>
      </c>
      <c r="BI105" s="342"/>
      <c r="BJ105" s="342">
        <f t="shared" si="137"/>
        <v>3400</v>
      </c>
      <c r="BK105" s="342"/>
      <c r="BL105" s="342">
        <f t="shared" si="138"/>
        <v>3400</v>
      </c>
      <c r="BM105" s="342"/>
    </row>
    <row r="106" spans="1:65" x14ac:dyDescent="0.3">
      <c r="A106" s="291" t="s">
        <v>337</v>
      </c>
      <c r="B106" s="350">
        <v>29</v>
      </c>
      <c r="C106" s="350"/>
      <c r="D106" s="350">
        <v>27</v>
      </c>
      <c r="E106" s="350"/>
      <c r="F106" s="350">
        <v>29</v>
      </c>
      <c r="G106" s="350"/>
      <c r="H106" s="292"/>
      <c r="I106" s="350">
        <v>27</v>
      </c>
      <c r="J106" s="350"/>
      <c r="K106" s="350">
        <v>27</v>
      </c>
      <c r="L106" s="350"/>
      <c r="M106" s="350">
        <v>27</v>
      </c>
      <c r="N106" s="350"/>
      <c r="O106" s="292"/>
      <c r="P106" s="350">
        <v>27</v>
      </c>
      <c r="Q106" s="350"/>
      <c r="R106" s="350">
        <v>27</v>
      </c>
      <c r="S106" s="350"/>
      <c r="T106" s="350">
        <v>27</v>
      </c>
      <c r="U106" s="350"/>
      <c r="V106" s="292"/>
      <c r="W106" s="350">
        <v>27</v>
      </c>
      <c r="X106" s="350"/>
      <c r="Y106" s="350">
        <v>27</v>
      </c>
      <c r="Z106" s="350"/>
      <c r="AA106" s="350">
        <v>27</v>
      </c>
      <c r="AB106" s="353"/>
      <c r="AC106" s="293">
        <v>90</v>
      </c>
      <c r="AD106" s="299">
        <f t="shared" si="139"/>
        <v>328</v>
      </c>
      <c r="AE106" s="300">
        <f t="shared" si="140"/>
        <v>29520</v>
      </c>
      <c r="AF106" s="301"/>
      <c r="AG106" s="301"/>
      <c r="AH106" s="301"/>
      <c r="AI106" s="302"/>
      <c r="AM106" s="342">
        <f t="shared" si="141"/>
        <v>2610</v>
      </c>
      <c r="AN106" s="342"/>
      <c r="AO106" s="342">
        <f t="shared" si="131"/>
        <v>2430</v>
      </c>
      <c r="AP106" s="342"/>
      <c r="AQ106" s="342">
        <f t="shared" si="132"/>
        <v>2610</v>
      </c>
      <c r="AR106" s="342"/>
      <c r="AS106" s="298"/>
      <c r="AT106" s="342">
        <f t="shared" si="142"/>
        <v>2430</v>
      </c>
      <c r="AU106" s="342"/>
      <c r="AV106" s="342">
        <f t="shared" si="133"/>
        <v>2430</v>
      </c>
      <c r="AW106" s="342"/>
      <c r="AX106" s="342">
        <f t="shared" si="134"/>
        <v>2430</v>
      </c>
      <c r="AY106" s="342"/>
      <c r="AZ106" s="298"/>
      <c r="BA106" s="342">
        <f t="shared" si="143"/>
        <v>2430</v>
      </c>
      <c r="BB106" s="342"/>
      <c r="BC106" s="342">
        <f t="shared" si="135"/>
        <v>2430</v>
      </c>
      <c r="BD106" s="342"/>
      <c r="BE106" s="342">
        <f t="shared" si="136"/>
        <v>2430</v>
      </c>
      <c r="BF106" s="342"/>
      <c r="BG106" s="298"/>
      <c r="BH106" s="342">
        <f t="shared" si="144"/>
        <v>2430</v>
      </c>
      <c r="BI106" s="342"/>
      <c r="BJ106" s="342">
        <f t="shared" si="137"/>
        <v>2430</v>
      </c>
      <c r="BK106" s="342"/>
      <c r="BL106" s="342">
        <f t="shared" si="138"/>
        <v>2430</v>
      </c>
      <c r="BM106" s="342"/>
    </row>
    <row r="107" spans="1:65" x14ac:dyDescent="0.3">
      <c r="A107" s="291" t="s">
        <v>338</v>
      </c>
      <c r="B107" s="350">
        <v>30</v>
      </c>
      <c r="C107" s="350"/>
      <c r="D107" s="350">
        <v>31</v>
      </c>
      <c r="E107" s="350"/>
      <c r="F107" s="350">
        <v>33</v>
      </c>
      <c r="G107" s="350"/>
      <c r="H107" s="292"/>
      <c r="I107" s="350">
        <v>33</v>
      </c>
      <c r="J107" s="350"/>
      <c r="K107" s="350">
        <v>33</v>
      </c>
      <c r="L107" s="350"/>
      <c r="M107" s="350">
        <v>33</v>
      </c>
      <c r="N107" s="350"/>
      <c r="O107" s="292"/>
      <c r="P107" s="350">
        <v>33</v>
      </c>
      <c r="Q107" s="350"/>
      <c r="R107" s="350">
        <v>33</v>
      </c>
      <c r="S107" s="350"/>
      <c r="T107" s="350">
        <v>33</v>
      </c>
      <c r="U107" s="350"/>
      <c r="V107" s="292"/>
      <c r="W107" s="350">
        <v>33</v>
      </c>
      <c r="X107" s="350"/>
      <c r="Y107" s="350">
        <v>33</v>
      </c>
      <c r="Z107" s="350"/>
      <c r="AA107" s="350">
        <v>33</v>
      </c>
      <c r="AB107" s="353"/>
      <c r="AC107" s="293">
        <v>125</v>
      </c>
      <c r="AD107" s="299">
        <f t="shared" si="139"/>
        <v>391</v>
      </c>
      <c r="AE107" s="300">
        <f t="shared" si="140"/>
        <v>48875</v>
      </c>
      <c r="AF107" s="301"/>
      <c r="AG107" s="301"/>
      <c r="AH107" s="301"/>
      <c r="AI107" s="302"/>
      <c r="AM107" s="342">
        <f t="shared" si="141"/>
        <v>3750</v>
      </c>
      <c r="AN107" s="342"/>
      <c r="AO107" s="342">
        <f t="shared" si="131"/>
        <v>3875</v>
      </c>
      <c r="AP107" s="342"/>
      <c r="AQ107" s="342">
        <f t="shared" si="132"/>
        <v>4125</v>
      </c>
      <c r="AR107" s="342"/>
      <c r="AS107" s="298"/>
      <c r="AT107" s="342">
        <f t="shared" si="142"/>
        <v>4125</v>
      </c>
      <c r="AU107" s="342"/>
      <c r="AV107" s="342">
        <f t="shared" si="133"/>
        <v>4125</v>
      </c>
      <c r="AW107" s="342"/>
      <c r="AX107" s="342">
        <f t="shared" si="134"/>
        <v>4125</v>
      </c>
      <c r="AY107" s="342"/>
      <c r="AZ107" s="298"/>
      <c r="BA107" s="342">
        <f t="shared" si="143"/>
        <v>4125</v>
      </c>
      <c r="BB107" s="342"/>
      <c r="BC107" s="342">
        <f t="shared" si="135"/>
        <v>4125</v>
      </c>
      <c r="BD107" s="342"/>
      <c r="BE107" s="342">
        <f t="shared" si="136"/>
        <v>4125</v>
      </c>
      <c r="BF107" s="342"/>
      <c r="BG107" s="298"/>
      <c r="BH107" s="342">
        <f t="shared" si="144"/>
        <v>4125</v>
      </c>
      <c r="BI107" s="342"/>
      <c r="BJ107" s="342">
        <f t="shared" si="137"/>
        <v>4125</v>
      </c>
      <c r="BK107" s="342"/>
      <c r="BL107" s="342">
        <f t="shared" si="138"/>
        <v>4125</v>
      </c>
      <c r="BM107" s="342"/>
    </row>
    <row r="108" spans="1:65" x14ac:dyDescent="0.3">
      <c r="A108" s="291" t="s">
        <v>339</v>
      </c>
      <c r="B108" s="350">
        <v>31</v>
      </c>
      <c r="C108" s="350"/>
      <c r="D108" s="350">
        <v>31</v>
      </c>
      <c r="E108" s="350"/>
      <c r="F108" s="350">
        <v>31</v>
      </c>
      <c r="G108" s="350"/>
      <c r="H108" s="292"/>
      <c r="I108" s="350">
        <v>31</v>
      </c>
      <c r="J108" s="350"/>
      <c r="K108" s="350">
        <v>36</v>
      </c>
      <c r="L108" s="350"/>
      <c r="M108" s="350">
        <v>36</v>
      </c>
      <c r="N108" s="350"/>
      <c r="O108" s="292"/>
      <c r="P108" s="350">
        <v>36</v>
      </c>
      <c r="Q108" s="350"/>
      <c r="R108" s="350">
        <v>36</v>
      </c>
      <c r="S108" s="350"/>
      <c r="T108" s="350">
        <v>36</v>
      </c>
      <c r="U108" s="350"/>
      <c r="V108" s="292"/>
      <c r="W108" s="350">
        <v>36</v>
      </c>
      <c r="X108" s="350"/>
      <c r="Y108" s="350">
        <v>36</v>
      </c>
      <c r="Z108" s="350"/>
      <c r="AA108" s="350">
        <v>36</v>
      </c>
      <c r="AB108" s="353"/>
      <c r="AC108" s="293">
        <v>225</v>
      </c>
      <c r="AD108" s="299">
        <f t="shared" si="139"/>
        <v>412</v>
      </c>
      <c r="AE108" s="300">
        <f t="shared" si="140"/>
        <v>92700</v>
      </c>
      <c r="AF108" s="301"/>
      <c r="AG108" s="301"/>
      <c r="AH108" s="301"/>
      <c r="AI108" s="302"/>
      <c r="AM108" s="342">
        <f t="shared" si="141"/>
        <v>6975</v>
      </c>
      <c r="AN108" s="342"/>
      <c r="AO108" s="342">
        <f t="shared" si="131"/>
        <v>6975</v>
      </c>
      <c r="AP108" s="342"/>
      <c r="AQ108" s="342">
        <f t="shared" si="132"/>
        <v>6975</v>
      </c>
      <c r="AR108" s="342"/>
      <c r="AS108" s="298"/>
      <c r="AT108" s="342">
        <f t="shared" si="142"/>
        <v>6975</v>
      </c>
      <c r="AU108" s="342"/>
      <c r="AV108" s="342">
        <f t="shared" si="133"/>
        <v>8100</v>
      </c>
      <c r="AW108" s="342"/>
      <c r="AX108" s="342">
        <f t="shared" si="134"/>
        <v>8100</v>
      </c>
      <c r="AY108" s="342"/>
      <c r="AZ108" s="298"/>
      <c r="BA108" s="342">
        <f t="shared" si="143"/>
        <v>8100</v>
      </c>
      <c r="BB108" s="342"/>
      <c r="BC108" s="342">
        <f t="shared" si="135"/>
        <v>8100</v>
      </c>
      <c r="BD108" s="342"/>
      <c r="BE108" s="342">
        <f t="shared" si="136"/>
        <v>8100</v>
      </c>
      <c r="BF108" s="342"/>
      <c r="BG108" s="298"/>
      <c r="BH108" s="342">
        <f t="shared" si="144"/>
        <v>8100</v>
      </c>
      <c r="BI108" s="342"/>
      <c r="BJ108" s="342">
        <f t="shared" si="137"/>
        <v>8100</v>
      </c>
      <c r="BK108" s="342"/>
      <c r="BL108" s="342">
        <f t="shared" si="138"/>
        <v>8100</v>
      </c>
      <c r="BM108" s="342"/>
    </row>
    <row r="109" spans="1:65" x14ac:dyDescent="0.3">
      <c r="A109" s="291" t="s">
        <v>340</v>
      </c>
      <c r="B109" s="350">
        <v>28</v>
      </c>
      <c r="C109" s="350"/>
      <c r="D109" s="350">
        <v>29</v>
      </c>
      <c r="E109" s="350"/>
      <c r="F109" s="350">
        <v>30</v>
      </c>
      <c r="G109" s="350"/>
      <c r="H109" s="292"/>
      <c r="I109" s="350">
        <v>31</v>
      </c>
      <c r="J109" s="350"/>
      <c r="K109" s="350">
        <v>33</v>
      </c>
      <c r="L109" s="350"/>
      <c r="M109" s="350">
        <v>33</v>
      </c>
      <c r="N109" s="350"/>
      <c r="O109" s="292"/>
      <c r="P109" s="350">
        <v>34</v>
      </c>
      <c r="Q109" s="350"/>
      <c r="R109" s="350">
        <v>33</v>
      </c>
      <c r="S109" s="350"/>
      <c r="T109" s="350">
        <v>34</v>
      </c>
      <c r="U109" s="350"/>
      <c r="V109" s="292"/>
      <c r="W109" s="350">
        <v>33</v>
      </c>
      <c r="X109" s="350"/>
      <c r="Y109" s="350">
        <v>33</v>
      </c>
      <c r="Z109" s="350"/>
      <c r="AA109" s="354">
        <v>34</v>
      </c>
      <c r="AB109" s="355"/>
      <c r="AC109" s="293">
        <v>40</v>
      </c>
      <c r="AD109" s="294">
        <f>SUM(B109:AB109)</f>
        <v>385</v>
      </c>
      <c r="AE109" s="295">
        <f>AD109*AC109</f>
        <v>15400</v>
      </c>
      <c r="AF109" s="296"/>
      <c r="AG109" s="296"/>
      <c r="AH109" s="296"/>
      <c r="AI109" s="297"/>
      <c r="AM109" s="342">
        <f>B109*$AC109</f>
        <v>1120</v>
      </c>
      <c r="AN109" s="342"/>
      <c r="AO109" s="342">
        <f t="shared" ref="AO109:AO123" si="145">D109*$AC109</f>
        <v>1160</v>
      </c>
      <c r="AP109" s="342"/>
      <c r="AQ109" s="342">
        <f t="shared" ref="AQ109:AQ123" si="146">F109*$AC109</f>
        <v>1200</v>
      </c>
      <c r="AR109" s="342"/>
      <c r="AS109" s="298"/>
      <c r="AT109" s="342">
        <f>I109*$AC109</f>
        <v>1240</v>
      </c>
      <c r="AU109" s="342"/>
      <c r="AV109" s="342">
        <f t="shared" ref="AV109:AV123" si="147">K109*$AC109</f>
        <v>1320</v>
      </c>
      <c r="AW109" s="342"/>
      <c r="AX109" s="342">
        <f t="shared" ref="AX109:AX123" si="148">M109*$AC109</f>
        <v>1320</v>
      </c>
      <c r="AY109" s="342"/>
      <c r="AZ109" s="298"/>
      <c r="BA109" s="342">
        <f>P109*$AC109</f>
        <v>1360</v>
      </c>
      <c r="BB109" s="342"/>
      <c r="BC109" s="342">
        <f t="shared" ref="BC109:BC123" si="149">R109*$AC109</f>
        <v>1320</v>
      </c>
      <c r="BD109" s="342"/>
      <c r="BE109" s="342">
        <f t="shared" ref="BE109:BE123" si="150">T109*$AC109</f>
        <v>1360</v>
      </c>
      <c r="BF109" s="342"/>
      <c r="BG109" s="298"/>
      <c r="BH109" s="342">
        <f>W109*$AC109</f>
        <v>1320</v>
      </c>
      <c r="BI109" s="342"/>
      <c r="BJ109" s="342">
        <f t="shared" ref="BJ109:BJ123" si="151">Y109*$AC109</f>
        <v>1320</v>
      </c>
      <c r="BK109" s="342"/>
      <c r="BL109" s="342">
        <f t="shared" ref="BL109:BL123" si="152">AA109*$AC109</f>
        <v>1360</v>
      </c>
      <c r="BM109" s="342"/>
    </row>
    <row r="110" spans="1:65" x14ac:dyDescent="0.3">
      <c r="A110" s="291" t="s">
        <v>341</v>
      </c>
      <c r="B110" s="350">
        <v>26</v>
      </c>
      <c r="C110" s="350"/>
      <c r="D110" s="350">
        <v>27</v>
      </c>
      <c r="E110" s="350"/>
      <c r="F110" s="350">
        <v>32</v>
      </c>
      <c r="G110" s="350"/>
      <c r="H110" s="292"/>
      <c r="I110" s="350">
        <v>32</v>
      </c>
      <c r="J110" s="350"/>
      <c r="K110" s="350">
        <v>33</v>
      </c>
      <c r="L110" s="350"/>
      <c r="M110" s="350">
        <v>33</v>
      </c>
      <c r="N110" s="350"/>
      <c r="O110" s="292"/>
      <c r="P110" s="350">
        <v>33</v>
      </c>
      <c r="Q110" s="350"/>
      <c r="R110" s="350">
        <v>33</v>
      </c>
      <c r="S110" s="350"/>
      <c r="T110" s="350">
        <v>34</v>
      </c>
      <c r="U110" s="350"/>
      <c r="V110" s="292"/>
      <c r="W110" s="350">
        <v>33</v>
      </c>
      <c r="X110" s="350"/>
      <c r="Y110" s="350">
        <v>33</v>
      </c>
      <c r="Z110" s="350"/>
      <c r="AA110" s="350">
        <v>33</v>
      </c>
      <c r="AB110" s="353"/>
      <c r="AC110" s="293">
        <v>45</v>
      </c>
      <c r="AD110" s="299">
        <f t="shared" ref="AD110:AD123" si="153">SUM(B110:AB110)</f>
        <v>382</v>
      </c>
      <c r="AE110" s="300">
        <f t="shared" ref="AE110:AE123" si="154">AD110*AC110</f>
        <v>17190</v>
      </c>
      <c r="AF110" s="301"/>
      <c r="AG110" s="301"/>
      <c r="AH110" s="301"/>
      <c r="AI110" s="302"/>
      <c r="AM110" s="342">
        <f t="shared" ref="AM110:AM123" si="155">B110*$AC110</f>
        <v>1170</v>
      </c>
      <c r="AN110" s="342"/>
      <c r="AO110" s="342">
        <f t="shared" si="145"/>
        <v>1215</v>
      </c>
      <c r="AP110" s="342"/>
      <c r="AQ110" s="342">
        <f t="shared" si="146"/>
        <v>1440</v>
      </c>
      <c r="AR110" s="342"/>
      <c r="AS110" s="298"/>
      <c r="AT110" s="342">
        <f t="shared" ref="AT110:AT123" si="156">I110*$AC110</f>
        <v>1440</v>
      </c>
      <c r="AU110" s="342"/>
      <c r="AV110" s="342">
        <f t="shared" si="147"/>
        <v>1485</v>
      </c>
      <c r="AW110" s="342"/>
      <c r="AX110" s="342">
        <f t="shared" si="148"/>
        <v>1485</v>
      </c>
      <c r="AY110" s="342"/>
      <c r="AZ110" s="298"/>
      <c r="BA110" s="342">
        <f t="shared" ref="BA110:BA123" si="157">P110*$AC110</f>
        <v>1485</v>
      </c>
      <c r="BB110" s="342"/>
      <c r="BC110" s="342">
        <f t="shared" si="149"/>
        <v>1485</v>
      </c>
      <c r="BD110" s="342"/>
      <c r="BE110" s="342">
        <f t="shared" si="150"/>
        <v>1530</v>
      </c>
      <c r="BF110" s="342"/>
      <c r="BG110" s="298"/>
      <c r="BH110" s="342">
        <f t="shared" ref="BH110:BH123" si="158">W110*$AC110</f>
        <v>1485</v>
      </c>
      <c r="BI110" s="342"/>
      <c r="BJ110" s="342">
        <f t="shared" si="151"/>
        <v>1485</v>
      </c>
      <c r="BK110" s="342"/>
      <c r="BL110" s="342">
        <f t="shared" si="152"/>
        <v>1485</v>
      </c>
      <c r="BM110" s="342"/>
    </row>
    <row r="111" spans="1:65" x14ac:dyDescent="0.3">
      <c r="A111" s="291" t="s">
        <v>342</v>
      </c>
      <c r="B111" s="350">
        <v>29</v>
      </c>
      <c r="C111" s="350"/>
      <c r="D111" s="350">
        <v>29</v>
      </c>
      <c r="E111" s="350"/>
      <c r="F111" s="350">
        <v>29</v>
      </c>
      <c r="G111" s="350"/>
      <c r="H111" s="292"/>
      <c r="I111" s="350">
        <v>29</v>
      </c>
      <c r="J111" s="350"/>
      <c r="K111" s="350">
        <v>34</v>
      </c>
      <c r="L111" s="350"/>
      <c r="M111" s="350">
        <v>34</v>
      </c>
      <c r="N111" s="350"/>
      <c r="O111" s="292"/>
      <c r="P111" s="350">
        <v>34</v>
      </c>
      <c r="Q111" s="350"/>
      <c r="R111" s="350">
        <v>34</v>
      </c>
      <c r="S111" s="350"/>
      <c r="T111" s="350">
        <v>34</v>
      </c>
      <c r="U111" s="350"/>
      <c r="V111" s="292"/>
      <c r="W111" s="350">
        <v>34</v>
      </c>
      <c r="X111" s="350"/>
      <c r="Y111" s="350">
        <v>34</v>
      </c>
      <c r="Z111" s="350"/>
      <c r="AA111" s="350">
        <v>33</v>
      </c>
      <c r="AB111" s="353"/>
      <c r="AC111" s="293">
        <v>45</v>
      </c>
      <c r="AD111" s="299">
        <f t="shared" si="153"/>
        <v>387</v>
      </c>
      <c r="AE111" s="300">
        <f t="shared" si="154"/>
        <v>17415</v>
      </c>
      <c r="AF111" s="301"/>
      <c r="AG111" s="301"/>
      <c r="AH111" s="301"/>
      <c r="AI111" s="302"/>
      <c r="AM111" s="342">
        <f t="shared" si="155"/>
        <v>1305</v>
      </c>
      <c r="AN111" s="342"/>
      <c r="AO111" s="342">
        <f t="shared" si="145"/>
        <v>1305</v>
      </c>
      <c r="AP111" s="342"/>
      <c r="AQ111" s="342">
        <f t="shared" si="146"/>
        <v>1305</v>
      </c>
      <c r="AR111" s="342"/>
      <c r="AS111" s="298"/>
      <c r="AT111" s="342">
        <f t="shared" si="156"/>
        <v>1305</v>
      </c>
      <c r="AU111" s="342"/>
      <c r="AV111" s="342">
        <f t="shared" si="147"/>
        <v>1530</v>
      </c>
      <c r="AW111" s="342"/>
      <c r="AX111" s="342">
        <f t="shared" si="148"/>
        <v>1530</v>
      </c>
      <c r="AY111" s="342"/>
      <c r="AZ111" s="298"/>
      <c r="BA111" s="342">
        <f t="shared" si="157"/>
        <v>1530</v>
      </c>
      <c r="BB111" s="342"/>
      <c r="BC111" s="342">
        <f t="shared" si="149"/>
        <v>1530</v>
      </c>
      <c r="BD111" s="342"/>
      <c r="BE111" s="342">
        <f t="shared" si="150"/>
        <v>1530</v>
      </c>
      <c r="BF111" s="342"/>
      <c r="BG111" s="298"/>
      <c r="BH111" s="342">
        <f t="shared" si="158"/>
        <v>1530</v>
      </c>
      <c r="BI111" s="342"/>
      <c r="BJ111" s="342">
        <f t="shared" si="151"/>
        <v>1530</v>
      </c>
      <c r="BK111" s="342"/>
      <c r="BL111" s="342">
        <f t="shared" si="152"/>
        <v>1485</v>
      </c>
      <c r="BM111" s="342"/>
    </row>
    <row r="112" spans="1:65" x14ac:dyDescent="0.3">
      <c r="A112" s="291" t="s">
        <v>343</v>
      </c>
      <c r="B112" s="350">
        <v>29</v>
      </c>
      <c r="C112" s="350"/>
      <c r="D112" s="350">
        <v>30</v>
      </c>
      <c r="E112" s="350"/>
      <c r="F112" s="350">
        <v>30</v>
      </c>
      <c r="G112" s="350"/>
      <c r="H112" s="292"/>
      <c r="I112" s="350">
        <v>30</v>
      </c>
      <c r="J112" s="350"/>
      <c r="K112" s="350">
        <v>31</v>
      </c>
      <c r="L112" s="350"/>
      <c r="M112" s="350">
        <v>30</v>
      </c>
      <c r="N112" s="350"/>
      <c r="O112" s="292"/>
      <c r="P112" s="350">
        <v>31</v>
      </c>
      <c r="Q112" s="350"/>
      <c r="R112" s="350">
        <v>31</v>
      </c>
      <c r="S112" s="350"/>
      <c r="T112" s="350">
        <v>31</v>
      </c>
      <c r="U112" s="350"/>
      <c r="V112" s="292"/>
      <c r="W112" s="350">
        <v>31</v>
      </c>
      <c r="X112" s="350"/>
      <c r="Y112" s="350">
        <v>32</v>
      </c>
      <c r="Z112" s="350"/>
      <c r="AA112" s="350">
        <v>30</v>
      </c>
      <c r="AB112" s="353"/>
      <c r="AC112" s="293">
        <v>55</v>
      </c>
      <c r="AD112" s="299">
        <f t="shared" si="153"/>
        <v>366</v>
      </c>
      <c r="AE112" s="300">
        <f t="shared" si="154"/>
        <v>20130</v>
      </c>
      <c r="AF112" s="301"/>
      <c r="AG112" s="301"/>
      <c r="AH112" s="301"/>
      <c r="AI112" s="302"/>
      <c r="AM112" s="342">
        <f t="shared" si="155"/>
        <v>1595</v>
      </c>
      <c r="AN112" s="342"/>
      <c r="AO112" s="342">
        <f t="shared" si="145"/>
        <v>1650</v>
      </c>
      <c r="AP112" s="342"/>
      <c r="AQ112" s="342">
        <f t="shared" si="146"/>
        <v>1650</v>
      </c>
      <c r="AR112" s="342"/>
      <c r="AS112" s="298"/>
      <c r="AT112" s="342">
        <f t="shared" si="156"/>
        <v>1650</v>
      </c>
      <c r="AU112" s="342"/>
      <c r="AV112" s="342">
        <f t="shared" si="147"/>
        <v>1705</v>
      </c>
      <c r="AW112" s="342"/>
      <c r="AX112" s="342">
        <f t="shared" si="148"/>
        <v>1650</v>
      </c>
      <c r="AY112" s="342"/>
      <c r="AZ112" s="298"/>
      <c r="BA112" s="342">
        <f t="shared" si="157"/>
        <v>1705</v>
      </c>
      <c r="BB112" s="342"/>
      <c r="BC112" s="342">
        <f t="shared" si="149"/>
        <v>1705</v>
      </c>
      <c r="BD112" s="342"/>
      <c r="BE112" s="342">
        <f t="shared" si="150"/>
        <v>1705</v>
      </c>
      <c r="BF112" s="342"/>
      <c r="BG112" s="298"/>
      <c r="BH112" s="342">
        <f t="shared" si="158"/>
        <v>1705</v>
      </c>
      <c r="BI112" s="342"/>
      <c r="BJ112" s="342">
        <f t="shared" si="151"/>
        <v>1760</v>
      </c>
      <c r="BK112" s="342"/>
      <c r="BL112" s="342">
        <f t="shared" si="152"/>
        <v>1650</v>
      </c>
      <c r="BM112" s="342"/>
    </row>
    <row r="113" spans="1:65" x14ac:dyDescent="0.3">
      <c r="A113" s="291" t="s">
        <v>344</v>
      </c>
      <c r="B113" s="350">
        <v>27</v>
      </c>
      <c r="C113" s="350"/>
      <c r="D113" s="350">
        <v>28</v>
      </c>
      <c r="E113" s="350"/>
      <c r="F113" s="350">
        <v>32</v>
      </c>
      <c r="G113" s="350"/>
      <c r="H113" s="292"/>
      <c r="I113" s="350">
        <v>32</v>
      </c>
      <c r="J113" s="350"/>
      <c r="K113" s="350">
        <v>32</v>
      </c>
      <c r="L113" s="350"/>
      <c r="M113" s="350">
        <v>32</v>
      </c>
      <c r="N113" s="350"/>
      <c r="O113" s="292"/>
      <c r="P113" s="350">
        <v>31</v>
      </c>
      <c r="Q113" s="350"/>
      <c r="R113" s="350">
        <v>32</v>
      </c>
      <c r="S113" s="350"/>
      <c r="T113" s="350">
        <v>31</v>
      </c>
      <c r="U113" s="350"/>
      <c r="V113" s="292"/>
      <c r="W113" s="350">
        <v>30</v>
      </c>
      <c r="X113" s="350"/>
      <c r="Y113" s="350">
        <v>32</v>
      </c>
      <c r="Z113" s="350"/>
      <c r="AA113" s="350">
        <v>31</v>
      </c>
      <c r="AB113" s="353"/>
      <c r="AC113" s="293">
        <v>55</v>
      </c>
      <c r="AD113" s="299">
        <f t="shared" si="153"/>
        <v>370</v>
      </c>
      <c r="AE113" s="300">
        <f t="shared" si="154"/>
        <v>20350</v>
      </c>
      <c r="AF113" s="301"/>
      <c r="AG113" s="301"/>
      <c r="AH113" s="301"/>
      <c r="AI113" s="302"/>
      <c r="AM113" s="342">
        <f t="shared" si="155"/>
        <v>1485</v>
      </c>
      <c r="AN113" s="342"/>
      <c r="AO113" s="342">
        <f t="shared" si="145"/>
        <v>1540</v>
      </c>
      <c r="AP113" s="342"/>
      <c r="AQ113" s="342">
        <f t="shared" si="146"/>
        <v>1760</v>
      </c>
      <c r="AR113" s="342"/>
      <c r="AS113" s="298"/>
      <c r="AT113" s="342">
        <f t="shared" si="156"/>
        <v>1760</v>
      </c>
      <c r="AU113" s="342"/>
      <c r="AV113" s="342">
        <f t="shared" si="147"/>
        <v>1760</v>
      </c>
      <c r="AW113" s="342"/>
      <c r="AX113" s="342">
        <f t="shared" si="148"/>
        <v>1760</v>
      </c>
      <c r="AY113" s="342"/>
      <c r="AZ113" s="298"/>
      <c r="BA113" s="342">
        <f t="shared" si="157"/>
        <v>1705</v>
      </c>
      <c r="BB113" s="342"/>
      <c r="BC113" s="342">
        <f t="shared" si="149"/>
        <v>1760</v>
      </c>
      <c r="BD113" s="342"/>
      <c r="BE113" s="342">
        <f t="shared" si="150"/>
        <v>1705</v>
      </c>
      <c r="BF113" s="342"/>
      <c r="BG113" s="298"/>
      <c r="BH113" s="342">
        <f t="shared" si="158"/>
        <v>1650</v>
      </c>
      <c r="BI113" s="342"/>
      <c r="BJ113" s="342">
        <f t="shared" si="151"/>
        <v>1760</v>
      </c>
      <c r="BK113" s="342"/>
      <c r="BL113" s="342">
        <f t="shared" si="152"/>
        <v>1705</v>
      </c>
      <c r="BM113" s="342"/>
    </row>
    <row r="114" spans="1:65" x14ac:dyDescent="0.3">
      <c r="A114" s="291" t="s">
        <v>345</v>
      </c>
      <c r="B114" s="350">
        <v>31</v>
      </c>
      <c r="C114" s="350"/>
      <c r="D114" s="350">
        <v>30</v>
      </c>
      <c r="E114" s="350"/>
      <c r="F114" s="350">
        <v>30</v>
      </c>
      <c r="G114" s="350"/>
      <c r="H114" s="292"/>
      <c r="I114" s="350">
        <v>31</v>
      </c>
      <c r="J114" s="350"/>
      <c r="K114" s="350">
        <v>36</v>
      </c>
      <c r="L114" s="350"/>
      <c r="M114" s="350">
        <v>36</v>
      </c>
      <c r="N114" s="350"/>
      <c r="O114" s="292"/>
      <c r="P114" s="350">
        <v>36</v>
      </c>
      <c r="Q114" s="350"/>
      <c r="R114" s="350">
        <v>36</v>
      </c>
      <c r="S114" s="350"/>
      <c r="T114" s="350">
        <v>36</v>
      </c>
      <c r="U114" s="350"/>
      <c r="V114" s="292"/>
      <c r="W114" s="350">
        <v>36</v>
      </c>
      <c r="X114" s="350"/>
      <c r="Y114" s="350">
        <v>36</v>
      </c>
      <c r="Z114" s="350"/>
      <c r="AA114" s="350">
        <v>36</v>
      </c>
      <c r="AB114" s="353"/>
      <c r="AC114" s="293">
        <v>60</v>
      </c>
      <c r="AD114" s="299">
        <f t="shared" si="153"/>
        <v>410</v>
      </c>
      <c r="AE114" s="300">
        <f t="shared" si="154"/>
        <v>24600</v>
      </c>
      <c r="AF114" s="301"/>
      <c r="AG114" s="301"/>
      <c r="AH114" s="301"/>
      <c r="AI114" s="302"/>
      <c r="AM114" s="342">
        <f t="shared" si="155"/>
        <v>1860</v>
      </c>
      <c r="AN114" s="342"/>
      <c r="AO114" s="342">
        <f t="shared" si="145"/>
        <v>1800</v>
      </c>
      <c r="AP114" s="342"/>
      <c r="AQ114" s="342">
        <f t="shared" si="146"/>
        <v>1800</v>
      </c>
      <c r="AR114" s="342"/>
      <c r="AS114" s="298"/>
      <c r="AT114" s="342">
        <f t="shared" si="156"/>
        <v>1860</v>
      </c>
      <c r="AU114" s="342"/>
      <c r="AV114" s="342">
        <f t="shared" si="147"/>
        <v>2160</v>
      </c>
      <c r="AW114" s="342"/>
      <c r="AX114" s="342">
        <f t="shared" si="148"/>
        <v>2160</v>
      </c>
      <c r="AY114" s="342"/>
      <c r="AZ114" s="298"/>
      <c r="BA114" s="342">
        <f t="shared" si="157"/>
        <v>2160</v>
      </c>
      <c r="BB114" s="342"/>
      <c r="BC114" s="342">
        <f t="shared" si="149"/>
        <v>2160</v>
      </c>
      <c r="BD114" s="342"/>
      <c r="BE114" s="342">
        <f t="shared" si="150"/>
        <v>2160</v>
      </c>
      <c r="BF114" s="342"/>
      <c r="BG114" s="298"/>
      <c r="BH114" s="342">
        <f t="shared" si="158"/>
        <v>2160</v>
      </c>
      <c r="BI114" s="342"/>
      <c r="BJ114" s="342">
        <f t="shared" si="151"/>
        <v>2160</v>
      </c>
      <c r="BK114" s="342"/>
      <c r="BL114" s="342">
        <f t="shared" si="152"/>
        <v>2160</v>
      </c>
      <c r="BM114" s="342"/>
    </row>
    <row r="115" spans="1:65" x14ac:dyDescent="0.3">
      <c r="A115" s="291" t="s">
        <v>346</v>
      </c>
      <c r="B115" s="350">
        <v>29</v>
      </c>
      <c r="C115" s="350"/>
      <c r="D115" s="350">
        <v>29</v>
      </c>
      <c r="E115" s="350"/>
      <c r="F115" s="350">
        <v>29</v>
      </c>
      <c r="G115" s="350"/>
      <c r="H115" s="292"/>
      <c r="I115" s="350">
        <v>30</v>
      </c>
      <c r="J115" s="350"/>
      <c r="K115" s="350">
        <v>31</v>
      </c>
      <c r="L115" s="350"/>
      <c r="M115" s="350">
        <v>32</v>
      </c>
      <c r="N115" s="350"/>
      <c r="O115" s="292"/>
      <c r="P115" s="350">
        <v>29</v>
      </c>
      <c r="Q115" s="350"/>
      <c r="R115" s="350">
        <v>29</v>
      </c>
      <c r="S115" s="350"/>
      <c r="T115" s="350">
        <v>28</v>
      </c>
      <c r="U115" s="350"/>
      <c r="V115" s="292"/>
      <c r="W115" s="350">
        <v>29</v>
      </c>
      <c r="X115" s="350"/>
      <c r="Y115" s="350">
        <v>29</v>
      </c>
      <c r="Z115" s="350"/>
      <c r="AA115" s="350">
        <v>29</v>
      </c>
      <c r="AB115" s="353"/>
      <c r="AC115" s="293">
        <v>55</v>
      </c>
      <c r="AD115" s="299">
        <f t="shared" si="153"/>
        <v>353</v>
      </c>
      <c r="AE115" s="300">
        <f t="shared" si="154"/>
        <v>19415</v>
      </c>
      <c r="AF115" s="301"/>
      <c r="AG115" s="301"/>
      <c r="AH115" s="301"/>
      <c r="AI115" s="302"/>
      <c r="AM115" s="342">
        <f t="shared" si="155"/>
        <v>1595</v>
      </c>
      <c r="AN115" s="342"/>
      <c r="AO115" s="342">
        <f t="shared" si="145"/>
        <v>1595</v>
      </c>
      <c r="AP115" s="342"/>
      <c r="AQ115" s="342">
        <f t="shared" si="146"/>
        <v>1595</v>
      </c>
      <c r="AR115" s="342"/>
      <c r="AS115" s="298"/>
      <c r="AT115" s="342">
        <f t="shared" si="156"/>
        <v>1650</v>
      </c>
      <c r="AU115" s="342"/>
      <c r="AV115" s="342">
        <f t="shared" si="147"/>
        <v>1705</v>
      </c>
      <c r="AW115" s="342"/>
      <c r="AX115" s="342">
        <f t="shared" si="148"/>
        <v>1760</v>
      </c>
      <c r="AY115" s="342"/>
      <c r="AZ115" s="298"/>
      <c r="BA115" s="342">
        <f t="shared" si="157"/>
        <v>1595</v>
      </c>
      <c r="BB115" s="342"/>
      <c r="BC115" s="342">
        <f t="shared" si="149"/>
        <v>1595</v>
      </c>
      <c r="BD115" s="342"/>
      <c r="BE115" s="342">
        <f t="shared" si="150"/>
        <v>1540</v>
      </c>
      <c r="BF115" s="342"/>
      <c r="BG115" s="298"/>
      <c r="BH115" s="342">
        <f t="shared" si="158"/>
        <v>1595</v>
      </c>
      <c r="BI115" s="342"/>
      <c r="BJ115" s="342">
        <f t="shared" si="151"/>
        <v>1595</v>
      </c>
      <c r="BK115" s="342"/>
      <c r="BL115" s="342">
        <f t="shared" si="152"/>
        <v>1595</v>
      </c>
      <c r="BM115" s="342"/>
    </row>
    <row r="116" spans="1:65" x14ac:dyDescent="0.3">
      <c r="A116" s="291" t="s">
        <v>347</v>
      </c>
      <c r="B116" s="350">
        <v>28</v>
      </c>
      <c r="C116" s="350"/>
      <c r="D116" s="350">
        <v>30</v>
      </c>
      <c r="E116" s="350"/>
      <c r="F116" s="350">
        <v>32</v>
      </c>
      <c r="G116" s="350"/>
      <c r="H116" s="292"/>
      <c r="I116" s="350">
        <v>33</v>
      </c>
      <c r="J116" s="350"/>
      <c r="K116" s="350">
        <v>33</v>
      </c>
      <c r="L116" s="350"/>
      <c r="M116" s="350">
        <v>33</v>
      </c>
      <c r="N116" s="350"/>
      <c r="O116" s="292"/>
      <c r="P116" s="350">
        <v>33</v>
      </c>
      <c r="Q116" s="350"/>
      <c r="R116" s="350">
        <v>33</v>
      </c>
      <c r="S116" s="350"/>
      <c r="T116" s="350">
        <v>33</v>
      </c>
      <c r="U116" s="350"/>
      <c r="V116" s="292"/>
      <c r="W116" s="350">
        <v>33</v>
      </c>
      <c r="X116" s="350"/>
      <c r="Y116" s="350">
        <v>34</v>
      </c>
      <c r="Z116" s="350"/>
      <c r="AA116" s="350">
        <v>33</v>
      </c>
      <c r="AB116" s="353"/>
      <c r="AC116" s="293">
        <v>65</v>
      </c>
      <c r="AD116" s="299">
        <f t="shared" si="153"/>
        <v>388</v>
      </c>
      <c r="AE116" s="300">
        <f t="shared" si="154"/>
        <v>25220</v>
      </c>
      <c r="AF116" s="301"/>
      <c r="AG116" s="301"/>
      <c r="AH116" s="301"/>
      <c r="AI116" s="302"/>
      <c r="AM116" s="342">
        <f t="shared" si="155"/>
        <v>1820</v>
      </c>
      <c r="AN116" s="342"/>
      <c r="AO116" s="342">
        <f t="shared" si="145"/>
        <v>1950</v>
      </c>
      <c r="AP116" s="342"/>
      <c r="AQ116" s="342">
        <f t="shared" si="146"/>
        <v>2080</v>
      </c>
      <c r="AR116" s="342"/>
      <c r="AS116" s="298"/>
      <c r="AT116" s="342">
        <f t="shared" si="156"/>
        <v>2145</v>
      </c>
      <c r="AU116" s="342"/>
      <c r="AV116" s="342">
        <f t="shared" si="147"/>
        <v>2145</v>
      </c>
      <c r="AW116" s="342"/>
      <c r="AX116" s="342">
        <f t="shared" si="148"/>
        <v>2145</v>
      </c>
      <c r="AY116" s="342"/>
      <c r="AZ116" s="298"/>
      <c r="BA116" s="342">
        <f t="shared" si="157"/>
        <v>2145</v>
      </c>
      <c r="BB116" s="342"/>
      <c r="BC116" s="342">
        <f t="shared" si="149"/>
        <v>2145</v>
      </c>
      <c r="BD116" s="342"/>
      <c r="BE116" s="342">
        <f t="shared" si="150"/>
        <v>2145</v>
      </c>
      <c r="BF116" s="342"/>
      <c r="BG116" s="298"/>
      <c r="BH116" s="342">
        <f t="shared" si="158"/>
        <v>2145</v>
      </c>
      <c r="BI116" s="342"/>
      <c r="BJ116" s="342">
        <f t="shared" si="151"/>
        <v>2210</v>
      </c>
      <c r="BK116" s="342"/>
      <c r="BL116" s="342">
        <f t="shared" si="152"/>
        <v>2145</v>
      </c>
      <c r="BM116" s="342"/>
    </row>
    <row r="117" spans="1:65" x14ac:dyDescent="0.3">
      <c r="A117" s="291" t="s">
        <v>348</v>
      </c>
      <c r="B117" s="350">
        <v>34</v>
      </c>
      <c r="C117" s="350"/>
      <c r="D117" s="350">
        <v>34</v>
      </c>
      <c r="E117" s="350"/>
      <c r="F117" s="350">
        <v>34</v>
      </c>
      <c r="G117" s="350"/>
      <c r="H117" s="292"/>
      <c r="I117" s="350">
        <v>34</v>
      </c>
      <c r="J117" s="350"/>
      <c r="K117" s="350">
        <v>34</v>
      </c>
      <c r="L117" s="350"/>
      <c r="M117" s="350">
        <v>34</v>
      </c>
      <c r="N117" s="350"/>
      <c r="O117" s="292"/>
      <c r="P117" s="350">
        <v>34</v>
      </c>
      <c r="Q117" s="350"/>
      <c r="R117" s="350">
        <v>34</v>
      </c>
      <c r="S117" s="350"/>
      <c r="T117" s="350">
        <v>34</v>
      </c>
      <c r="U117" s="350"/>
      <c r="V117" s="292"/>
      <c r="W117" s="350">
        <v>34</v>
      </c>
      <c r="X117" s="350"/>
      <c r="Y117" s="350">
        <v>34</v>
      </c>
      <c r="Z117" s="350"/>
      <c r="AA117" s="350">
        <v>34</v>
      </c>
      <c r="AB117" s="353"/>
      <c r="AC117" s="293">
        <v>70</v>
      </c>
      <c r="AD117" s="299">
        <f t="shared" si="153"/>
        <v>408</v>
      </c>
      <c r="AE117" s="300">
        <f t="shared" si="154"/>
        <v>28560</v>
      </c>
      <c r="AF117" s="301"/>
      <c r="AG117" s="301"/>
      <c r="AH117" s="301"/>
      <c r="AI117" s="302"/>
      <c r="AM117" s="342">
        <f t="shared" si="155"/>
        <v>2380</v>
      </c>
      <c r="AN117" s="342"/>
      <c r="AO117" s="342">
        <f t="shared" si="145"/>
        <v>2380</v>
      </c>
      <c r="AP117" s="342"/>
      <c r="AQ117" s="342">
        <f t="shared" si="146"/>
        <v>2380</v>
      </c>
      <c r="AR117" s="342"/>
      <c r="AS117" s="298"/>
      <c r="AT117" s="342">
        <f t="shared" si="156"/>
        <v>2380</v>
      </c>
      <c r="AU117" s="342"/>
      <c r="AV117" s="342">
        <f t="shared" si="147"/>
        <v>2380</v>
      </c>
      <c r="AW117" s="342"/>
      <c r="AX117" s="342">
        <f t="shared" si="148"/>
        <v>2380</v>
      </c>
      <c r="AY117" s="342"/>
      <c r="AZ117" s="298"/>
      <c r="BA117" s="342">
        <f t="shared" si="157"/>
        <v>2380</v>
      </c>
      <c r="BB117" s="342"/>
      <c r="BC117" s="342">
        <f t="shared" si="149"/>
        <v>2380</v>
      </c>
      <c r="BD117" s="342"/>
      <c r="BE117" s="342">
        <f t="shared" si="150"/>
        <v>2380</v>
      </c>
      <c r="BF117" s="342"/>
      <c r="BG117" s="298"/>
      <c r="BH117" s="342">
        <f t="shared" si="158"/>
        <v>2380</v>
      </c>
      <c r="BI117" s="342"/>
      <c r="BJ117" s="342">
        <f t="shared" si="151"/>
        <v>2380</v>
      </c>
      <c r="BK117" s="342"/>
      <c r="BL117" s="342">
        <f t="shared" si="152"/>
        <v>2380</v>
      </c>
      <c r="BM117" s="342"/>
    </row>
    <row r="118" spans="1:65" x14ac:dyDescent="0.3">
      <c r="A118" s="291" t="s">
        <v>349</v>
      </c>
      <c r="B118" s="350">
        <v>35</v>
      </c>
      <c r="C118" s="350"/>
      <c r="D118" s="350">
        <v>35</v>
      </c>
      <c r="E118" s="350"/>
      <c r="F118" s="350">
        <v>35</v>
      </c>
      <c r="G118" s="350"/>
      <c r="H118" s="292"/>
      <c r="I118" s="350">
        <v>35</v>
      </c>
      <c r="J118" s="350"/>
      <c r="K118" s="350">
        <v>35</v>
      </c>
      <c r="L118" s="350"/>
      <c r="M118" s="350">
        <v>35</v>
      </c>
      <c r="N118" s="350"/>
      <c r="O118" s="292"/>
      <c r="P118" s="350">
        <v>35</v>
      </c>
      <c r="Q118" s="350"/>
      <c r="R118" s="350">
        <v>35</v>
      </c>
      <c r="S118" s="350"/>
      <c r="T118" s="350">
        <v>36</v>
      </c>
      <c r="U118" s="350"/>
      <c r="V118" s="292"/>
      <c r="W118" s="350">
        <v>35</v>
      </c>
      <c r="X118" s="350"/>
      <c r="Y118" s="350">
        <v>35</v>
      </c>
      <c r="Z118" s="350"/>
      <c r="AA118" s="350">
        <v>35</v>
      </c>
      <c r="AB118" s="353"/>
      <c r="AC118" s="293">
        <v>70</v>
      </c>
      <c r="AD118" s="299">
        <f t="shared" si="153"/>
        <v>421</v>
      </c>
      <c r="AE118" s="300">
        <f t="shared" si="154"/>
        <v>29470</v>
      </c>
      <c r="AF118" s="301"/>
      <c r="AG118" s="301"/>
      <c r="AH118" s="301"/>
      <c r="AI118" s="302"/>
      <c r="AM118" s="342">
        <f t="shared" si="155"/>
        <v>2450</v>
      </c>
      <c r="AN118" s="342"/>
      <c r="AO118" s="342">
        <f t="shared" si="145"/>
        <v>2450</v>
      </c>
      <c r="AP118" s="342"/>
      <c r="AQ118" s="342">
        <f t="shared" si="146"/>
        <v>2450</v>
      </c>
      <c r="AR118" s="342"/>
      <c r="AS118" s="298"/>
      <c r="AT118" s="342">
        <f t="shared" si="156"/>
        <v>2450</v>
      </c>
      <c r="AU118" s="342"/>
      <c r="AV118" s="342">
        <f t="shared" si="147"/>
        <v>2450</v>
      </c>
      <c r="AW118" s="342"/>
      <c r="AX118" s="342">
        <f t="shared" si="148"/>
        <v>2450</v>
      </c>
      <c r="AY118" s="342"/>
      <c r="AZ118" s="298"/>
      <c r="BA118" s="342">
        <f t="shared" si="157"/>
        <v>2450</v>
      </c>
      <c r="BB118" s="342"/>
      <c r="BC118" s="342">
        <f t="shared" si="149"/>
        <v>2450</v>
      </c>
      <c r="BD118" s="342"/>
      <c r="BE118" s="342">
        <f t="shared" si="150"/>
        <v>2520</v>
      </c>
      <c r="BF118" s="342"/>
      <c r="BG118" s="298"/>
      <c r="BH118" s="342">
        <f t="shared" si="158"/>
        <v>2450</v>
      </c>
      <c r="BI118" s="342"/>
      <c r="BJ118" s="342">
        <f t="shared" si="151"/>
        <v>2450</v>
      </c>
      <c r="BK118" s="342"/>
      <c r="BL118" s="342">
        <f t="shared" si="152"/>
        <v>2450</v>
      </c>
      <c r="BM118" s="342"/>
    </row>
    <row r="119" spans="1:65" x14ac:dyDescent="0.3">
      <c r="A119" s="291" t="s">
        <v>350</v>
      </c>
      <c r="B119" s="350">
        <v>31</v>
      </c>
      <c r="C119" s="350"/>
      <c r="D119" s="350">
        <v>31</v>
      </c>
      <c r="E119" s="350"/>
      <c r="F119" s="350">
        <v>31</v>
      </c>
      <c r="G119" s="350"/>
      <c r="H119" s="292"/>
      <c r="I119" s="350">
        <v>31</v>
      </c>
      <c r="J119" s="350"/>
      <c r="K119" s="350">
        <v>35</v>
      </c>
      <c r="L119" s="350"/>
      <c r="M119" s="350">
        <v>36</v>
      </c>
      <c r="N119" s="350"/>
      <c r="O119" s="292"/>
      <c r="P119" s="350">
        <v>35</v>
      </c>
      <c r="Q119" s="350"/>
      <c r="R119" s="350">
        <v>35</v>
      </c>
      <c r="S119" s="350"/>
      <c r="T119" s="350">
        <v>35</v>
      </c>
      <c r="U119" s="350"/>
      <c r="V119" s="292"/>
      <c r="W119" s="350">
        <v>35</v>
      </c>
      <c r="X119" s="350"/>
      <c r="Y119" s="350">
        <v>35</v>
      </c>
      <c r="Z119" s="350"/>
      <c r="AA119" s="350">
        <v>33</v>
      </c>
      <c r="AB119" s="353"/>
      <c r="AC119" s="293">
        <v>85</v>
      </c>
      <c r="AD119" s="299">
        <f t="shared" si="153"/>
        <v>403</v>
      </c>
      <c r="AE119" s="300">
        <f t="shared" si="154"/>
        <v>34255</v>
      </c>
      <c r="AF119" s="301"/>
      <c r="AG119" s="301"/>
      <c r="AH119" s="301"/>
      <c r="AI119" s="302"/>
      <c r="AM119" s="342">
        <f t="shared" si="155"/>
        <v>2635</v>
      </c>
      <c r="AN119" s="342"/>
      <c r="AO119" s="342">
        <f t="shared" si="145"/>
        <v>2635</v>
      </c>
      <c r="AP119" s="342"/>
      <c r="AQ119" s="342">
        <f t="shared" si="146"/>
        <v>2635</v>
      </c>
      <c r="AR119" s="342"/>
      <c r="AS119" s="298"/>
      <c r="AT119" s="342">
        <f t="shared" si="156"/>
        <v>2635</v>
      </c>
      <c r="AU119" s="342"/>
      <c r="AV119" s="342">
        <f t="shared" si="147"/>
        <v>2975</v>
      </c>
      <c r="AW119" s="342"/>
      <c r="AX119" s="342">
        <f t="shared" si="148"/>
        <v>3060</v>
      </c>
      <c r="AY119" s="342"/>
      <c r="AZ119" s="298"/>
      <c r="BA119" s="342">
        <f t="shared" si="157"/>
        <v>2975</v>
      </c>
      <c r="BB119" s="342"/>
      <c r="BC119" s="342">
        <f t="shared" si="149"/>
        <v>2975</v>
      </c>
      <c r="BD119" s="342"/>
      <c r="BE119" s="342">
        <f t="shared" si="150"/>
        <v>2975</v>
      </c>
      <c r="BF119" s="342"/>
      <c r="BG119" s="298"/>
      <c r="BH119" s="342">
        <f t="shared" si="158"/>
        <v>2975</v>
      </c>
      <c r="BI119" s="342"/>
      <c r="BJ119" s="342">
        <f t="shared" si="151"/>
        <v>2975</v>
      </c>
      <c r="BK119" s="342"/>
      <c r="BL119" s="342">
        <f t="shared" si="152"/>
        <v>2805</v>
      </c>
      <c r="BM119" s="342"/>
    </row>
    <row r="120" spans="1:65" x14ac:dyDescent="0.3">
      <c r="A120" s="291" t="s">
        <v>351</v>
      </c>
      <c r="B120" s="350">
        <v>36</v>
      </c>
      <c r="C120" s="350"/>
      <c r="D120" s="350">
        <v>36</v>
      </c>
      <c r="E120" s="350"/>
      <c r="F120" s="350">
        <v>40</v>
      </c>
      <c r="G120" s="350"/>
      <c r="H120" s="292"/>
      <c r="I120" s="350">
        <v>41</v>
      </c>
      <c r="J120" s="350"/>
      <c r="K120" s="350">
        <v>42</v>
      </c>
      <c r="L120" s="350"/>
      <c r="M120" s="350">
        <v>43</v>
      </c>
      <c r="N120" s="350"/>
      <c r="O120" s="292"/>
      <c r="P120" s="350">
        <v>40</v>
      </c>
      <c r="Q120" s="350"/>
      <c r="R120" s="350">
        <v>40</v>
      </c>
      <c r="S120" s="350"/>
      <c r="T120" s="350">
        <v>40</v>
      </c>
      <c r="U120" s="350"/>
      <c r="V120" s="292"/>
      <c r="W120" s="350">
        <v>40</v>
      </c>
      <c r="X120" s="350"/>
      <c r="Y120" s="350">
        <v>40</v>
      </c>
      <c r="Z120" s="350"/>
      <c r="AA120" s="350">
        <v>40</v>
      </c>
      <c r="AB120" s="353"/>
      <c r="AC120" s="293">
        <v>85</v>
      </c>
      <c r="AD120" s="299">
        <f t="shared" si="153"/>
        <v>478</v>
      </c>
      <c r="AE120" s="300">
        <f t="shared" si="154"/>
        <v>40630</v>
      </c>
      <c r="AF120" s="301"/>
      <c r="AG120" s="301"/>
      <c r="AH120" s="301"/>
      <c r="AI120" s="302"/>
      <c r="AM120" s="342">
        <f t="shared" si="155"/>
        <v>3060</v>
      </c>
      <c r="AN120" s="342"/>
      <c r="AO120" s="342">
        <f t="shared" si="145"/>
        <v>3060</v>
      </c>
      <c r="AP120" s="342"/>
      <c r="AQ120" s="342">
        <f t="shared" si="146"/>
        <v>3400</v>
      </c>
      <c r="AR120" s="342"/>
      <c r="AS120" s="298"/>
      <c r="AT120" s="342">
        <f t="shared" si="156"/>
        <v>3485</v>
      </c>
      <c r="AU120" s="342"/>
      <c r="AV120" s="342">
        <f t="shared" si="147"/>
        <v>3570</v>
      </c>
      <c r="AW120" s="342"/>
      <c r="AX120" s="342">
        <f t="shared" si="148"/>
        <v>3655</v>
      </c>
      <c r="AY120" s="342"/>
      <c r="AZ120" s="298"/>
      <c r="BA120" s="342">
        <f t="shared" si="157"/>
        <v>3400</v>
      </c>
      <c r="BB120" s="342"/>
      <c r="BC120" s="342">
        <f t="shared" si="149"/>
        <v>3400</v>
      </c>
      <c r="BD120" s="342"/>
      <c r="BE120" s="342">
        <f t="shared" si="150"/>
        <v>3400</v>
      </c>
      <c r="BF120" s="342"/>
      <c r="BG120" s="298"/>
      <c r="BH120" s="342">
        <f t="shared" si="158"/>
        <v>3400</v>
      </c>
      <c r="BI120" s="342"/>
      <c r="BJ120" s="342">
        <f t="shared" si="151"/>
        <v>3400</v>
      </c>
      <c r="BK120" s="342"/>
      <c r="BL120" s="342">
        <f t="shared" si="152"/>
        <v>3400</v>
      </c>
      <c r="BM120" s="342"/>
    </row>
    <row r="121" spans="1:65" x14ac:dyDescent="0.3">
      <c r="A121" s="291" t="s">
        <v>352</v>
      </c>
      <c r="B121" s="350">
        <v>29</v>
      </c>
      <c r="C121" s="350"/>
      <c r="D121" s="350">
        <v>27</v>
      </c>
      <c r="E121" s="350"/>
      <c r="F121" s="350">
        <v>29</v>
      </c>
      <c r="G121" s="350"/>
      <c r="H121" s="292"/>
      <c r="I121" s="350">
        <v>27</v>
      </c>
      <c r="J121" s="350"/>
      <c r="K121" s="350">
        <v>27</v>
      </c>
      <c r="L121" s="350"/>
      <c r="M121" s="350">
        <v>27</v>
      </c>
      <c r="N121" s="350"/>
      <c r="O121" s="292"/>
      <c r="P121" s="350">
        <v>27</v>
      </c>
      <c r="Q121" s="350"/>
      <c r="R121" s="350">
        <v>27</v>
      </c>
      <c r="S121" s="350"/>
      <c r="T121" s="350">
        <v>27</v>
      </c>
      <c r="U121" s="350"/>
      <c r="V121" s="292"/>
      <c r="W121" s="350">
        <v>27</v>
      </c>
      <c r="X121" s="350"/>
      <c r="Y121" s="350">
        <v>27</v>
      </c>
      <c r="Z121" s="350"/>
      <c r="AA121" s="350">
        <v>27</v>
      </c>
      <c r="AB121" s="353"/>
      <c r="AC121" s="293">
        <v>90</v>
      </c>
      <c r="AD121" s="299">
        <f t="shared" si="153"/>
        <v>328</v>
      </c>
      <c r="AE121" s="300">
        <f t="shared" si="154"/>
        <v>29520</v>
      </c>
      <c r="AF121" s="301"/>
      <c r="AG121" s="301"/>
      <c r="AH121" s="301"/>
      <c r="AI121" s="302"/>
      <c r="AM121" s="342">
        <f t="shared" si="155"/>
        <v>2610</v>
      </c>
      <c r="AN121" s="342"/>
      <c r="AO121" s="342">
        <f t="shared" si="145"/>
        <v>2430</v>
      </c>
      <c r="AP121" s="342"/>
      <c r="AQ121" s="342">
        <f t="shared" si="146"/>
        <v>2610</v>
      </c>
      <c r="AR121" s="342"/>
      <c r="AS121" s="298"/>
      <c r="AT121" s="342">
        <f t="shared" si="156"/>
        <v>2430</v>
      </c>
      <c r="AU121" s="342"/>
      <c r="AV121" s="342">
        <f t="shared" si="147"/>
        <v>2430</v>
      </c>
      <c r="AW121" s="342"/>
      <c r="AX121" s="342">
        <f t="shared" si="148"/>
        <v>2430</v>
      </c>
      <c r="AY121" s="342"/>
      <c r="AZ121" s="298"/>
      <c r="BA121" s="342">
        <f t="shared" si="157"/>
        <v>2430</v>
      </c>
      <c r="BB121" s="342"/>
      <c r="BC121" s="342">
        <f t="shared" si="149"/>
        <v>2430</v>
      </c>
      <c r="BD121" s="342"/>
      <c r="BE121" s="342">
        <f t="shared" si="150"/>
        <v>2430</v>
      </c>
      <c r="BF121" s="342"/>
      <c r="BG121" s="298"/>
      <c r="BH121" s="342">
        <f t="shared" si="158"/>
        <v>2430</v>
      </c>
      <c r="BI121" s="342"/>
      <c r="BJ121" s="342">
        <f t="shared" si="151"/>
        <v>2430</v>
      </c>
      <c r="BK121" s="342"/>
      <c r="BL121" s="342">
        <f t="shared" si="152"/>
        <v>2430</v>
      </c>
      <c r="BM121" s="342"/>
    </row>
    <row r="122" spans="1:65" x14ac:dyDescent="0.3">
      <c r="A122" s="291" t="s">
        <v>353</v>
      </c>
      <c r="B122" s="350">
        <v>30</v>
      </c>
      <c r="C122" s="350"/>
      <c r="D122" s="350">
        <v>31</v>
      </c>
      <c r="E122" s="350"/>
      <c r="F122" s="350">
        <v>33</v>
      </c>
      <c r="G122" s="350"/>
      <c r="H122" s="292"/>
      <c r="I122" s="350">
        <v>33</v>
      </c>
      <c r="J122" s="350"/>
      <c r="K122" s="350">
        <v>33</v>
      </c>
      <c r="L122" s="350"/>
      <c r="M122" s="350">
        <v>33</v>
      </c>
      <c r="N122" s="350"/>
      <c r="O122" s="292"/>
      <c r="P122" s="350">
        <v>33</v>
      </c>
      <c r="Q122" s="350"/>
      <c r="R122" s="350">
        <v>33</v>
      </c>
      <c r="S122" s="350"/>
      <c r="T122" s="350">
        <v>33</v>
      </c>
      <c r="U122" s="350"/>
      <c r="V122" s="292"/>
      <c r="W122" s="350">
        <v>33</v>
      </c>
      <c r="X122" s="350"/>
      <c r="Y122" s="350">
        <v>33</v>
      </c>
      <c r="Z122" s="350"/>
      <c r="AA122" s="350">
        <v>33</v>
      </c>
      <c r="AB122" s="353"/>
      <c r="AC122" s="293">
        <v>125</v>
      </c>
      <c r="AD122" s="299">
        <f t="shared" si="153"/>
        <v>391</v>
      </c>
      <c r="AE122" s="300">
        <f t="shared" si="154"/>
        <v>48875</v>
      </c>
      <c r="AF122" s="301"/>
      <c r="AG122" s="301"/>
      <c r="AH122" s="301"/>
      <c r="AI122" s="302"/>
      <c r="AM122" s="342">
        <f t="shared" si="155"/>
        <v>3750</v>
      </c>
      <c r="AN122" s="342"/>
      <c r="AO122" s="342">
        <f t="shared" si="145"/>
        <v>3875</v>
      </c>
      <c r="AP122" s="342"/>
      <c r="AQ122" s="342">
        <f t="shared" si="146"/>
        <v>4125</v>
      </c>
      <c r="AR122" s="342"/>
      <c r="AS122" s="298"/>
      <c r="AT122" s="342">
        <f t="shared" si="156"/>
        <v>4125</v>
      </c>
      <c r="AU122" s="342"/>
      <c r="AV122" s="342">
        <f t="shared" si="147"/>
        <v>4125</v>
      </c>
      <c r="AW122" s="342"/>
      <c r="AX122" s="342">
        <f t="shared" si="148"/>
        <v>4125</v>
      </c>
      <c r="AY122" s="342"/>
      <c r="AZ122" s="298"/>
      <c r="BA122" s="342">
        <f t="shared" si="157"/>
        <v>4125</v>
      </c>
      <c r="BB122" s="342"/>
      <c r="BC122" s="342">
        <f t="shared" si="149"/>
        <v>4125</v>
      </c>
      <c r="BD122" s="342"/>
      <c r="BE122" s="342">
        <f t="shared" si="150"/>
        <v>4125</v>
      </c>
      <c r="BF122" s="342"/>
      <c r="BG122" s="298"/>
      <c r="BH122" s="342">
        <f t="shared" si="158"/>
        <v>4125</v>
      </c>
      <c r="BI122" s="342"/>
      <c r="BJ122" s="342">
        <f t="shared" si="151"/>
        <v>4125</v>
      </c>
      <c r="BK122" s="342"/>
      <c r="BL122" s="342">
        <f t="shared" si="152"/>
        <v>4125</v>
      </c>
      <c r="BM122" s="342"/>
    </row>
    <row r="123" spans="1:65" x14ac:dyDescent="0.3">
      <c r="A123" s="291" t="s">
        <v>354</v>
      </c>
      <c r="B123" s="350">
        <v>31</v>
      </c>
      <c r="C123" s="350"/>
      <c r="D123" s="350">
        <v>31</v>
      </c>
      <c r="E123" s="350"/>
      <c r="F123" s="350">
        <v>31</v>
      </c>
      <c r="G123" s="350"/>
      <c r="H123" s="292"/>
      <c r="I123" s="350">
        <v>31</v>
      </c>
      <c r="J123" s="350"/>
      <c r="K123" s="350">
        <v>36</v>
      </c>
      <c r="L123" s="350"/>
      <c r="M123" s="350">
        <v>36</v>
      </c>
      <c r="N123" s="350"/>
      <c r="O123" s="292"/>
      <c r="P123" s="350">
        <v>36</v>
      </c>
      <c r="Q123" s="350"/>
      <c r="R123" s="350">
        <v>36</v>
      </c>
      <c r="S123" s="350"/>
      <c r="T123" s="350">
        <v>36</v>
      </c>
      <c r="U123" s="350"/>
      <c r="V123" s="292"/>
      <c r="W123" s="350">
        <v>36</v>
      </c>
      <c r="X123" s="350"/>
      <c r="Y123" s="350">
        <v>36</v>
      </c>
      <c r="Z123" s="350"/>
      <c r="AA123" s="350">
        <v>36</v>
      </c>
      <c r="AB123" s="353"/>
      <c r="AC123" s="293">
        <v>225</v>
      </c>
      <c r="AD123" s="299">
        <f t="shared" si="153"/>
        <v>412</v>
      </c>
      <c r="AE123" s="300">
        <f t="shared" si="154"/>
        <v>92700</v>
      </c>
      <c r="AF123" s="301"/>
      <c r="AG123" s="301"/>
      <c r="AH123" s="301"/>
      <c r="AI123" s="302"/>
      <c r="AM123" s="342">
        <f t="shared" si="155"/>
        <v>6975</v>
      </c>
      <c r="AN123" s="342"/>
      <c r="AO123" s="342">
        <f t="shared" si="145"/>
        <v>6975</v>
      </c>
      <c r="AP123" s="342"/>
      <c r="AQ123" s="342">
        <f t="shared" si="146"/>
        <v>6975</v>
      </c>
      <c r="AR123" s="342"/>
      <c r="AS123" s="298"/>
      <c r="AT123" s="342">
        <f t="shared" si="156"/>
        <v>6975</v>
      </c>
      <c r="AU123" s="342"/>
      <c r="AV123" s="342">
        <f t="shared" si="147"/>
        <v>8100</v>
      </c>
      <c r="AW123" s="342"/>
      <c r="AX123" s="342">
        <f t="shared" si="148"/>
        <v>8100</v>
      </c>
      <c r="AY123" s="342"/>
      <c r="AZ123" s="298"/>
      <c r="BA123" s="342">
        <f t="shared" si="157"/>
        <v>8100</v>
      </c>
      <c r="BB123" s="342"/>
      <c r="BC123" s="342">
        <f t="shared" si="149"/>
        <v>8100</v>
      </c>
      <c r="BD123" s="342"/>
      <c r="BE123" s="342">
        <f t="shared" si="150"/>
        <v>8100</v>
      </c>
      <c r="BF123" s="342"/>
      <c r="BG123" s="298"/>
      <c r="BH123" s="342">
        <f t="shared" si="158"/>
        <v>8100</v>
      </c>
      <c r="BI123" s="342"/>
      <c r="BJ123" s="342">
        <f t="shared" si="151"/>
        <v>8100</v>
      </c>
      <c r="BK123" s="342"/>
      <c r="BL123" s="342">
        <f t="shared" si="152"/>
        <v>8100</v>
      </c>
      <c r="BM123" s="342"/>
    </row>
    <row r="124" spans="1:65" x14ac:dyDescent="0.3">
      <c r="A124" s="291" t="s">
        <v>355</v>
      </c>
      <c r="B124" s="350">
        <v>29</v>
      </c>
      <c r="C124" s="350"/>
      <c r="D124" s="350">
        <v>27</v>
      </c>
      <c r="E124" s="350"/>
      <c r="F124" s="350">
        <v>29</v>
      </c>
      <c r="G124" s="350"/>
      <c r="H124" s="292"/>
      <c r="I124" s="350">
        <v>27</v>
      </c>
      <c r="J124" s="350"/>
      <c r="K124" s="350">
        <v>27</v>
      </c>
      <c r="L124" s="350"/>
      <c r="M124" s="350">
        <v>27</v>
      </c>
      <c r="N124" s="350"/>
      <c r="O124" s="292"/>
      <c r="P124" s="350">
        <v>27</v>
      </c>
      <c r="Q124" s="350"/>
      <c r="R124" s="350">
        <v>27</v>
      </c>
      <c r="S124" s="350"/>
      <c r="T124" s="350">
        <v>27</v>
      </c>
      <c r="U124" s="350"/>
      <c r="V124" s="292"/>
      <c r="W124" s="350">
        <v>27</v>
      </c>
      <c r="X124" s="350"/>
      <c r="Y124" s="350">
        <v>27</v>
      </c>
      <c r="Z124" s="350"/>
      <c r="AA124" s="350">
        <v>27</v>
      </c>
      <c r="AB124" s="353"/>
      <c r="AC124" s="293">
        <v>90</v>
      </c>
      <c r="AD124" s="299">
        <f t="shared" ref="AD124:AD126" si="159">SUM(B124:AB124)</f>
        <v>328</v>
      </c>
      <c r="AE124" s="300">
        <f t="shared" ref="AE124:AE126" si="160">AD124*AC124</f>
        <v>29520</v>
      </c>
      <c r="AF124" s="301"/>
      <c r="AG124" s="301"/>
      <c r="AH124" s="301"/>
      <c r="AI124" s="302"/>
      <c r="AM124" s="342">
        <f t="shared" ref="AM124:AM126" si="161">B124*$AC124</f>
        <v>2610</v>
      </c>
      <c r="AN124" s="342"/>
      <c r="AO124" s="342">
        <f t="shared" ref="AO124:AO126" si="162">D124*$AC124</f>
        <v>2430</v>
      </c>
      <c r="AP124" s="342"/>
      <c r="AQ124" s="342">
        <f t="shared" ref="AQ124:AQ126" si="163">F124*$AC124</f>
        <v>2610</v>
      </c>
      <c r="AR124" s="342"/>
      <c r="AS124" s="298"/>
      <c r="AT124" s="342">
        <f t="shared" ref="AT124:AT126" si="164">I124*$AC124</f>
        <v>2430</v>
      </c>
      <c r="AU124" s="342"/>
      <c r="AV124" s="342">
        <f t="shared" ref="AV124:AV126" si="165">K124*$AC124</f>
        <v>2430</v>
      </c>
      <c r="AW124" s="342"/>
      <c r="AX124" s="342">
        <f t="shared" ref="AX124:AX126" si="166">M124*$AC124</f>
        <v>2430</v>
      </c>
      <c r="AY124" s="342"/>
      <c r="AZ124" s="298"/>
      <c r="BA124" s="342">
        <f t="shared" ref="BA124:BA126" si="167">P124*$AC124</f>
        <v>2430</v>
      </c>
      <c r="BB124" s="342"/>
      <c r="BC124" s="342">
        <f t="shared" ref="BC124:BC126" si="168">R124*$AC124</f>
        <v>2430</v>
      </c>
      <c r="BD124" s="342"/>
      <c r="BE124" s="342">
        <f t="shared" ref="BE124:BE126" si="169">T124*$AC124</f>
        <v>2430</v>
      </c>
      <c r="BF124" s="342"/>
      <c r="BG124" s="298"/>
      <c r="BH124" s="342">
        <f t="shared" ref="BH124:BH126" si="170">W124*$AC124</f>
        <v>2430</v>
      </c>
      <c r="BI124" s="342"/>
      <c r="BJ124" s="342">
        <f t="shared" ref="BJ124:BJ126" si="171">Y124*$AC124</f>
        <v>2430</v>
      </c>
      <c r="BK124" s="342"/>
      <c r="BL124" s="342">
        <f t="shared" ref="BL124:BL126" si="172">AA124*$AC124</f>
        <v>2430</v>
      </c>
      <c r="BM124" s="342"/>
    </row>
    <row r="125" spans="1:65" x14ac:dyDescent="0.3">
      <c r="A125" s="291" t="s">
        <v>356</v>
      </c>
      <c r="B125" s="350">
        <v>30</v>
      </c>
      <c r="C125" s="350"/>
      <c r="D125" s="350">
        <v>31</v>
      </c>
      <c r="E125" s="350"/>
      <c r="F125" s="350">
        <v>33</v>
      </c>
      <c r="G125" s="350"/>
      <c r="H125" s="292"/>
      <c r="I125" s="350">
        <v>33</v>
      </c>
      <c r="J125" s="350"/>
      <c r="K125" s="350">
        <v>33</v>
      </c>
      <c r="L125" s="350"/>
      <c r="M125" s="350">
        <v>33</v>
      </c>
      <c r="N125" s="350"/>
      <c r="O125" s="292"/>
      <c r="P125" s="350">
        <v>33</v>
      </c>
      <c r="Q125" s="350"/>
      <c r="R125" s="350">
        <v>33</v>
      </c>
      <c r="S125" s="350"/>
      <c r="T125" s="350">
        <v>33</v>
      </c>
      <c r="U125" s="350"/>
      <c r="V125" s="292"/>
      <c r="W125" s="350">
        <v>33</v>
      </c>
      <c r="X125" s="350"/>
      <c r="Y125" s="350">
        <v>33</v>
      </c>
      <c r="Z125" s="350"/>
      <c r="AA125" s="350">
        <v>33</v>
      </c>
      <c r="AB125" s="353"/>
      <c r="AC125" s="293">
        <v>125</v>
      </c>
      <c r="AD125" s="299">
        <f t="shared" si="159"/>
        <v>391</v>
      </c>
      <c r="AE125" s="300">
        <f t="shared" si="160"/>
        <v>48875</v>
      </c>
      <c r="AF125" s="301"/>
      <c r="AG125" s="301"/>
      <c r="AH125" s="301"/>
      <c r="AI125" s="302"/>
      <c r="AM125" s="342">
        <f t="shared" si="161"/>
        <v>3750</v>
      </c>
      <c r="AN125" s="342"/>
      <c r="AO125" s="342">
        <f t="shared" si="162"/>
        <v>3875</v>
      </c>
      <c r="AP125" s="342"/>
      <c r="AQ125" s="342">
        <f t="shared" si="163"/>
        <v>4125</v>
      </c>
      <c r="AR125" s="342"/>
      <c r="AS125" s="298"/>
      <c r="AT125" s="342">
        <f t="shared" si="164"/>
        <v>4125</v>
      </c>
      <c r="AU125" s="342"/>
      <c r="AV125" s="342">
        <f t="shared" si="165"/>
        <v>4125</v>
      </c>
      <c r="AW125" s="342"/>
      <c r="AX125" s="342">
        <f t="shared" si="166"/>
        <v>4125</v>
      </c>
      <c r="AY125" s="342"/>
      <c r="AZ125" s="298"/>
      <c r="BA125" s="342">
        <f t="shared" si="167"/>
        <v>4125</v>
      </c>
      <c r="BB125" s="342"/>
      <c r="BC125" s="342">
        <f t="shared" si="168"/>
        <v>4125</v>
      </c>
      <c r="BD125" s="342"/>
      <c r="BE125" s="342">
        <f t="shared" si="169"/>
        <v>4125</v>
      </c>
      <c r="BF125" s="342"/>
      <c r="BG125" s="298"/>
      <c r="BH125" s="342">
        <f t="shared" si="170"/>
        <v>4125</v>
      </c>
      <c r="BI125" s="342"/>
      <c r="BJ125" s="342">
        <f t="shared" si="171"/>
        <v>4125</v>
      </c>
      <c r="BK125" s="342"/>
      <c r="BL125" s="342">
        <f t="shared" si="172"/>
        <v>4125</v>
      </c>
      <c r="BM125" s="342"/>
    </row>
    <row r="126" spans="1:65" x14ac:dyDescent="0.3">
      <c r="A126" s="291" t="s">
        <v>357</v>
      </c>
      <c r="B126" s="350">
        <v>31</v>
      </c>
      <c r="C126" s="350"/>
      <c r="D126" s="350">
        <v>31</v>
      </c>
      <c r="E126" s="350"/>
      <c r="F126" s="350">
        <v>31</v>
      </c>
      <c r="G126" s="350"/>
      <c r="H126" s="292"/>
      <c r="I126" s="350">
        <v>31</v>
      </c>
      <c r="J126" s="350"/>
      <c r="K126" s="350">
        <v>36</v>
      </c>
      <c r="L126" s="350"/>
      <c r="M126" s="350">
        <v>36</v>
      </c>
      <c r="N126" s="350"/>
      <c r="O126" s="292"/>
      <c r="P126" s="350">
        <v>36</v>
      </c>
      <c r="Q126" s="350"/>
      <c r="R126" s="350">
        <v>36</v>
      </c>
      <c r="S126" s="350"/>
      <c r="T126" s="350">
        <v>36</v>
      </c>
      <c r="U126" s="350"/>
      <c r="V126" s="292"/>
      <c r="W126" s="350">
        <v>36</v>
      </c>
      <c r="X126" s="350"/>
      <c r="Y126" s="350">
        <v>36</v>
      </c>
      <c r="Z126" s="350"/>
      <c r="AA126" s="350">
        <v>36</v>
      </c>
      <c r="AB126" s="353"/>
      <c r="AC126" s="293">
        <v>225</v>
      </c>
      <c r="AD126" s="299">
        <f t="shared" si="159"/>
        <v>412</v>
      </c>
      <c r="AE126" s="300">
        <f t="shared" si="160"/>
        <v>92700</v>
      </c>
      <c r="AF126" s="301"/>
      <c r="AG126" s="301"/>
      <c r="AH126" s="301"/>
      <c r="AI126" s="302"/>
      <c r="AM126" s="342">
        <f t="shared" si="161"/>
        <v>6975</v>
      </c>
      <c r="AN126" s="342"/>
      <c r="AO126" s="342">
        <f t="shared" si="162"/>
        <v>6975</v>
      </c>
      <c r="AP126" s="342"/>
      <c r="AQ126" s="342">
        <f t="shared" si="163"/>
        <v>6975</v>
      </c>
      <c r="AR126" s="342"/>
      <c r="AS126" s="298"/>
      <c r="AT126" s="342">
        <f t="shared" si="164"/>
        <v>6975</v>
      </c>
      <c r="AU126" s="342"/>
      <c r="AV126" s="342">
        <f t="shared" si="165"/>
        <v>8100</v>
      </c>
      <c r="AW126" s="342"/>
      <c r="AX126" s="342">
        <f t="shared" si="166"/>
        <v>8100</v>
      </c>
      <c r="AY126" s="342"/>
      <c r="AZ126" s="298"/>
      <c r="BA126" s="342">
        <f t="shared" si="167"/>
        <v>8100</v>
      </c>
      <c r="BB126" s="342"/>
      <c r="BC126" s="342">
        <f t="shared" si="168"/>
        <v>8100</v>
      </c>
      <c r="BD126" s="342"/>
      <c r="BE126" s="342">
        <f t="shared" si="169"/>
        <v>8100</v>
      </c>
      <c r="BF126" s="342"/>
      <c r="BG126" s="298"/>
      <c r="BH126" s="342">
        <f t="shared" si="170"/>
        <v>8100</v>
      </c>
      <c r="BI126" s="342"/>
      <c r="BJ126" s="342">
        <f t="shared" si="171"/>
        <v>8100</v>
      </c>
      <c r="BK126" s="342"/>
      <c r="BL126" s="342">
        <f t="shared" si="172"/>
        <v>8100</v>
      </c>
      <c r="BM126" s="342"/>
    </row>
    <row r="127" spans="1:65" x14ac:dyDescent="0.3">
      <c r="AD127" s="284"/>
    </row>
    <row r="128" spans="1:65" x14ac:dyDescent="0.3">
      <c r="AD128" s="284"/>
    </row>
    <row r="129" spans="1:65" x14ac:dyDescent="0.3">
      <c r="A129" s="284" t="s">
        <v>70</v>
      </c>
      <c r="B129" s="360">
        <f>SUM(B94:B126)</f>
        <v>996</v>
      </c>
      <c r="C129" s="361"/>
      <c r="D129" s="360">
        <f t="shared" ref="D129" si="173">SUM(D94:D126)</f>
        <v>1003</v>
      </c>
      <c r="E129" s="361"/>
      <c r="F129" s="360">
        <f t="shared" ref="F129" si="174">SUM(F94:F126)</f>
        <v>1047</v>
      </c>
      <c r="G129" s="361"/>
      <c r="H129" s="303"/>
      <c r="I129" s="360">
        <f>SUM(I94:I126)</f>
        <v>1051</v>
      </c>
      <c r="J129" s="361"/>
      <c r="K129" s="360">
        <f t="shared" ref="K129" si="175">SUM(K94:K126)</f>
        <v>1106</v>
      </c>
      <c r="L129" s="361"/>
      <c r="M129" s="360">
        <f t="shared" ref="M129" si="176">SUM(M94:M126)</f>
        <v>1110</v>
      </c>
      <c r="N129" s="361"/>
      <c r="O129" s="303"/>
      <c r="P129" s="360">
        <f>SUM(P94:P126)</f>
        <v>1098</v>
      </c>
      <c r="Q129" s="361"/>
      <c r="R129" s="360">
        <f t="shared" ref="R129" si="177">SUM(R94:R126)</f>
        <v>1098</v>
      </c>
      <c r="S129" s="361"/>
      <c r="T129" s="360">
        <f t="shared" ref="T129" si="178">SUM(T94:T126)</f>
        <v>1100</v>
      </c>
      <c r="U129" s="361"/>
      <c r="V129" s="303"/>
      <c r="W129" s="360">
        <f>SUM(W94:W126)</f>
        <v>1094</v>
      </c>
      <c r="X129" s="361"/>
      <c r="Y129" s="360">
        <f t="shared" ref="Y129" si="179">SUM(Y94:Y126)</f>
        <v>1102</v>
      </c>
      <c r="Z129" s="361"/>
      <c r="AA129" s="360">
        <f t="shared" ref="AA129" si="180">SUM(AA94:AA126)</f>
        <v>1090</v>
      </c>
      <c r="AB129" s="361"/>
      <c r="AC129" s="285"/>
      <c r="AM129" s="359">
        <f>SUM(AM94:AM108)</f>
        <v>35810</v>
      </c>
      <c r="AN129" s="359"/>
      <c r="AO129" s="359">
        <f t="shared" ref="AO129" si="181">SUM(AO94:AO108)</f>
        <v>36020</v>
      </c>
      <c r="AP129" s="359"/>
      <c r="AQ129" s="359">
        <f t="shared" ref="AQ129" si="182">SUM(AQ94:AQ108)</f>
        <v>37405</v>
      </c>
      <c r="AR129" s="359"/>
      <c r="AS129" s="290"/>
      <c r="AT129" s="359">
        <f>SUM(AT94:AT108)</f>
        <v>37530</v>
      </c>
      <c r="AU129" s="359"/>
      <c r="AV129" s="359">
        <f t="shared" ref="AV129" si="183">SUM(AV94:AV108)</f>
        <v>39840</v>
      </c>
      <c r="AW129" s="359"/>
      <c r="AX129" s="359">
        <f t="shared" ref="AX129" si="184">SUM(AX94:AX108)</f>
        <v>40010</v>
      </c>
      <c r="AY129" s="359"/>
      <c r="AZ129" s="290"/>
      <c r="BA129" s="359">
        <f>SUM(BA94:BA108)</f>
        <v>39545</v>
      </c>
      <c r="BB129" s="359"/>
      <c r="BC129" s="359">
        <f t="shared" ref="BC129" si="185">SUM(BC94:BC108)</f>
        <v>39560</v>
      </c>
      <c r="BD129" s="359"/>
      <c r="BE129" s="359">
        <f t="shared" ref="BE129" si="186">SUM(BE94:BE108)</f>
        <v>39605</v>
      </c>
      <c r="BF129" s="359"/>
      <c r="BG129" s="290"/>
      <c r="BH129" s="359">
        <f>SUM(BH94:BH108)</f>
        <v>39450</v>
      </c>
      <c r="BI129" s="359"/>
      <c r="BJ129" s="359">
        <f t="shared" ref="BJ129" si="187">SUM(BJ94:BJ108)</f>
        <v>39680</v>
      </c>
      <c r="BK129" s="359"/>
      <c r="BL129" s="359">
        <f t="shared" ref="BL129" si="188">SUM(BL94:BL108)</f>
        <v>39275</v>
      </c>
      <c r="BM129" s="359"/>
    </row>
    <row r="130" spans="1:65" x14ac:dyDescent="0.3">
      <c r="AD130" s="284"/>
    </row>
    <row r="131" spans="1:65" x14ac:dyDescent="0.3">
      <c r="A131" s="304" t="s">
        <v>248</v>
      </c>
      <c r="B131" s="362">
        <f>AM129</f>
        <v>35810</v>
      </c>
      <c r="C131" s="363"/>
      <c r="D131" s="362">
        <f t="shared" ref="D131" si="189">AO129</f>
        <v>36020</v>
      </c>
      <c r="E131" s="363"/>
      <c r="F131" s="362">
        <f t="shared" ref="F131" si="190">AQ129</f>
        <v>37405</v>
      </c>
      <c r="G131" s="363"/>
      <c r="H131" s="303"/>
      <c r="I131" s="362">
        <f>AT129</f>
        <v>37530</v>
      </c>
      <c r="J131" s="363"/>
      <c r="K131" s="362">
        <f t="shared" ref="K131" si="191">AV129</f>
        <v>39840</v>
      </c>
      <c r="L131" s="363"/>
      <c r="M131" s="362">
        <f t="shared" ref="M131" si="192">AX129</f>
        <v>40010</v>
      </c>
      <c r="N131" s="363"/>
      <c r="O131" s="303"/>
      <c r="P131" s="362">
        <f>BA129</f>
        <v>39545</v>
      </c>
      <c r="Q131" s="363"/>
      <c r="R131" s="362">
        <f t="shared" ref="R131" si="193">BC129</f>
        <v>39560</v>
      </c>
      <c r="S131" s="363"/>
      <c r="T131" s="362">
        <f t="shared" ref="T131" si="194">BE129</f>
        <v>39605</v>
      </c>
      <c r="U131" s="363"/>
      <c r="V131" s="303"/>
      <c r="W131" s="362">
        <f>BH129</f>
        <v>39450</v>
      </c>
      <c r="X131" s="363"/>
      <c r="Y131" s="362">
        <f t="shared" ref="Y131" si="195">BJ129</f>
        <v>39680</v>
      </c>
      <c r="Z131" s="363"/>
      <c r="AA131" s="362">
        <f t="shared" ref="AA131" si="196">BL129</f>
        <v>39275</v>
      </c>
      <c r="AB131" s="363"/>
      <c r="AC131" s="285"/>
    </row>
    <row r="134" spans="1:65" x14ac:dyDescent="0.3">
      <c r="A134" s="283" t="s">
        <v>251</v>
      </c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</row>
    <row r="135" spans="1:65" x14ac:dyDescent="0.3"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</row>
    <row r="136" spans="1:65" x14ac:dyDescent="0.3">
      <c r="A136" s="287" t="s">
        <v>254</v>
      </c>
      <c r="B136" s="358" t="s">
        <v>25</v>
      </c>
      <c r="C136" s="358"/>
      <c r="D136" s="358" t="s">
        <v>26</v>
      </c>
      <c r="E136" s="358"/>
      <c r="F136" s="358" t="s">
        <v>27</v>
      </c>
      <c r="G136" s="358"/>
      <c r="H136" s="289"/>
      <c r="I136" s="358" t="s">
        <v>28</v>
      </c>
      <c r="J136" s="358"/>
      <c r="K136" s="358" t="s">
        <v>29</v>
      </c>
      <c r="L136" s="358"/>
      <c r="M136" s="358" t="s">
        <v>30</v>
      </c>
      <c r="N136" s="358"/>
      <c r="O136" s="289"/>
      <c r="P136" s="358" t="s">
        <v>31</v>
      </c>
      <c r="Q136" s="358"/>
      <c r="R136" s="358" t="s">
        <v>32</v>
      </c>
      <c r="S136" s="358"/>
      <c r="T136" s="358" t="s">
        <v>33</v>
      </c>
      <c r="U136" s="358"/>
      <c r="V136" s="289"/>
      <c r="W136" s="358" t="s">
        <v>34</v>
      </c>
      <c r="X136" s="358"/>
      <c r="Y136" s="358" t="s">
        <v>35</v>
      </c>
      <c r="Z136" s="358"/>
      <c r="AA136" s="358" t="s">
        <v>36</v>
      </c>
      <c r="AB136" s="358"/>
      <c r="AC136" s="288" t="s">
        <v>252</v>
      </c>
      <c r="AD136" s="288" t="s">
        <v>245</v>
      </c>
      <c r="AE136" s="289" t="s">
        <v>246</v>
      </c>
      <c r="AF136" s="289" t="s">
        <v>247</v>
      </c>
      <c r="AG136" s="289"/>
      <c r="AH136" s="289"/>
      <c r="AI136" s="289"/>
      <c r="AM136" s="357" t="s">
        <v>25</v>
      </c>
      <c r="AN136" s="357"/>
      <c r="AO136" s="357" t="s">
        <v>26</v>
      </c>
      <c r="AP136" s="357"/>
      <c r="AQ136" s="357" t="s">
        <v>27</v>
      </c>
      <c r="AR136" s="357"/>
      <c r="AS136" s="290"/>
      <c r="AT136" s="357" t="s">
        <v>28</v>
      </c>
      <c r="AU136" s="357"/>
      <c r="AV136" s="357" t="s">
        <v>29</v>
      </c>
      <c r="AW136" s="357"/>
      <c r="AX136" s="357" t="s">
        <v>30</v>
      </c>
      <c r="AY136" s="357"/>
      <c r="AZ136" s="290"/>
      <c r="BA136" s="357" t="s">
        <v>31</v>
      </c>
      <c r="BB136" s="357"/>
      <c r="BC136" s="357" t="s">
        <v>32</v>
      </c>
      <c r="BD136" s="357"/>
      <c r="BE136" s="357" t="s">
        <v>33</v>
      </c>
      <c r="BF136" s="357"/>
      <c r="BG136" s="290"/>
      <c r="BH136" s="357" t="s">
        <v>34</v>
      </c>
      <c r="BI136" s="357"/>
      <c r="BJ136" s="357" t="s">
        <v>35</v>
      </c>
      <c r="BK136" s="357"/>
      <c r="BL136" s="357" t="s">
        <v>36</v>
      </c>
      <c r="BM136" s="357"/>
    </row>
    <row r="137" spans="1:65" x14ac:dyDescent="0.3">
      <c r="A137" s="291" t="s">
        <v>325</v>
      </c>
      <c r="B137" s="351">
        <f t="shared" ref="B137:B169" si="197">B94-B50</f>
        <v>0</v>
      </c>
      <c r="C137" s="351"/>
      <c r="D137" s="351">
        <f t="shared" ref="D137:D169" si="198">D94-D50</f>
        <v>0</v>
      </c>
      <c r="E137" s="351"/>
      <c r="F137" s="351">
        <f t="shared" ref="F137:F169" si="199">F94-F50</f>
        <v>-1</v>
      </c>
      <c r="G137" s="351"/>
      <c r="H137" s="292"/>
      <c r="I137" s="352">
        <f t="shared" ref="I137:I169" si="200">I94-I50</f>
        <v>0</v>
      </c>
      <c r="J137" s="352"/>
      <c r="K137" s="352">
        <f t="shared" ref="K137:K169" si="201">K94-K50</f>
        <v>0</v>
      </c>
      <c r="L137" s="352"/>
      <c r="M137" s="350">
        <f t="shared" ref="M137:M169" si="202">M94-M50</f>
        <v>0</v>
      </c>
      <c r="N137" s="350"/>
      <c r="O137" s="292"/>
      <c r="P137" s="350">
        <f t="shared" ref="P137:P169" si="203">P94-P50</f>
        <v>0</v>
      </c>
      <c r="Q137" s="350"/>
      <c r="R137" s="350">
        <f t="shared" ref="R137:R169" si="204">R94-R50</f>
        <v>0</v>
      </c>
      <c r="S137" s="350"/>
      <c r="T137" s="351">
        <f t="shared" ref="T137:T169" si="205">T94-T50</f>
        <v>0</v>
      </c>
      <c r="U137" s="351"/>
      <c r="V137" s="292"/>
      <c r="W137" s="352">
        <f t="shared" ref="W137:W169" si="206">W94-W50</f>
        <v>0</v>
      </c>
      <c r="X137" s="352"/>
      <c r="Y137" s="350">
        <f t="shared" ref="Y137:Y169" si="207">Y94-Y50</f>
        <v>0</v>
      </c>
      <c r="Z137" s="350"/>
      <c r="AA137" s="352">
        <f t="shared" ref="AA137:AA169" si="208">AA94-AA50</f>
        <v>0</v>
      </c>
      <c r="AB137" s="352"/>
      <c r="AC137" s="307">
        <f>SUM(B137:AA137)</f>
        <v>-1</v>
      </c>
      <c r="AD137" s="294">
        <f>SUM(B137:AB137)</f>
        <v>-1</v>
      </c>
      <c r="AE137" s="295">
        <f t="shared" ref="AE137:AE169" si="209">AD137*AC94</f>
        <v>-40</v>
      </c>
      <c r="AF137" s="296"/>
      <c r="AG137" s="296"/>
      <c r="AH137" s="296"/>
      <c r="AI137" s="297"/>
      <c r="AM137" s="349">
        <f t="shared" ref="AM137:AM169" si="210">B137*$AC94</f>
        <v>0</v>
      </c>
      <c r="AN137" s="349"/>
      <c r="AO137" s="349">
        <f t="shared" ref="AO137:AO169" si="211">D137*$AC94</f>
        <v>0</v>
      </c>
      <c r="AP137" s="349"/>
      <c r="AQ137" s="349">
        <f t="shared" ref="AQ137:AQ169" si="212">F137*$AC94</f>
        <v>-40</v>
      </c>
      <c r="AR137" s="349"/>
      <c r="AS137" s="298"/>
      <c r="AT137" s="349">
        <f t="shared" ref="AT137:AT169" si="213">I137*$AC94</f>
        <v>0</v>
      </c>
      <c r="AU137" s="349"/>
      <c r="AV137" s="349">
        <f t="shared" ref="AV137:AV169" si="214">K137*$AC94</f>
        <v>0</v>
      </c>
      <c r="AW137" s="349"/>
      <c r="AX137" s="349">
        <f t="shared" ref="AX137:AX169" si="215">M137*$AC94</f>
        <v>0</v>
      </c>
      <c r="AY137" s="349"/>
      <c r="AZ137" s="298"/>
      <c r="BA137" s="349">
        <f t="shared" ref="BA137:BA169" si="216">P137*$AC94</f>
        <v>0</v>
      </c>
      <c r="BB137" s="349"/>
      <c r="BC137" s="349">
        <f t="shared" ref="BC137:BC169" si="217">R137*$AC94</f>
        <v>0</v>
      </c>
      <c r="BD137" s="349"/>
      <c r="BE137" s="349">
        <f t="shared" ref="BE137:BE169" si="218">T137*$AC94</f>
        <v>0</v>
      </c>
      <c r="BF137" s="349"/>
      <c r="BG137" s="298"/>
      <c r="BH137" s="349">
        <f t="shared" ref="BH137:BH169" si="219">W137*$AC94</f>
        <v>0</v>
      </c>
      <c r="BI137" s="349"/>
      <c r="BJ137" s="349">
        <f t="shared" ref="BJ137:BJ169" si="220">Y137*$AC94</f>
        <v>0</v>
      </c>
      <c r="BK137" s="349"/>
      <c r="BL137" s="349">
        <f t="shared" ref="BL137:BL169" si="221">AA137*$AC94</f>
        <v>0</v>
      </c>
      <c r="BM137" s="349"/>
    </row>
    <row r="138" spans="1:65" x14ac:dyDescent="0.3">
      <c r="A138" s="291" t="s">
        <v>326</v>
      </c>
      <c r="B138" s="352">
        <f t="shared" si="197"/>
        <v>-1</v>
      </c>
      <c r="C138" s="352"/>
      <c r="D138" s="350">
        <f t="shared" si="198"/>
        <v>0</v>
      </c>
      <c r="E138" s="350"/>
      <c r="F138" s="352">
        <f t="shared" si="199"/>
        <v>0</v>
      </c>
      <c r="G138" s="352"/>
      <c r="H138" s="292"/>
      <c r="I138" s="350">
        <f t="shared" si="200"/>
        <v>0</v>
      </c>
      <c r="J138" s="350"/>
      <c r="K138" s="350">
        <f t="shared" si="201"/>
        <v>0</v>
      </c>
      <c r="L138" s="350"/>
      <c r="M138" s="350">
        <f t="shared" si="202"/>
        <v>0</v>
      </c>
      <c r="N138" s="350"/>
      <c r="O138" s="292"/>
      <c r="P138" s="350">
        <f t="shared" si="203"/>
        <v>0</v>
      </c>
      <c r="Q138" s="350"/>
      <c r="R138" s="350">
        <f t="shared" si="204"/>
        <v>0</v>
      </c>
      <c r="S138" s="350"/>
      <c r="T138" s="350">
        <f t="shared" si="205"/>
        <v>0</v>
      </c>
      <c r="U138" s="350"/>
      <c r="V138" s="292"/>
      <c r="W138" s="350">
        <f t="shared" si="206"/>
        <v>0</v>
      </c>
      <c r="X138" s="350"/>
      <c r="Y138" s="350">
        <f t="shared" si="207"/>
        <v>0</v>
      </c>
      <c r="Z138" s="350"/>
      <c r="AA138" s="352">
        <f t="shared" si="208"/>
        <v>-1</v>
      </c>
      <c r="AB138" s="352"/>
      <c r="AC138" s="307">
        <f t="shared" ref="AC138:AC151" si="222">SUM(B138:AA138)</f>
        <v>-2</v>
      </c>
      <c r="AD138" s="299">
        <f t="shared" ref="AD138:AD151" si="223">SUM(B138:AB138)</f>
        <v>-2</v>
      </c>
      <c r="AE138" s="295">
        <f t="shared" si="209"/>
        <v>-90</v>
      </c>
      <c r="AF138" s="301"/>
      <c r="AG138" s="301"/>
      <c r="AH138" s="301"/>
      <c r="AI138" s="302"/>
      <c r="AM138" s="349">
        <f t="shared" si="210"/>
        <v>-45</v>
      </c>
      <c r="AN138" s="349"/>
      <c r="AO138" s="349">
        <f t="shared" si="211"/>
        <v>0</v>
      </c>
      <c r="AP138" s="349"/>
      <c r="AQ138" s="349">
        <f t="shared" si="212"/>
        <v>0</v>
      </c>
      <c r="AR138" s="349"/>
      <c r="AS138" s="298"/>
      <c r="AT138" s="349">
        <f t="shared" si="213"/>
        <v>0</v>
      </c>
      <c r="AU138" s="349"/>
      <c r="AV138" s="349">
        <f t="shared" si="214"/>
        <v>0</v>
      </c>
      <c r="AW138" s="349"/>
      <c r="AX138" s="349">
        <f t="shared" si="215"/>
        <v>0</v>
      </c>
      <c r="AY138" s="349"/>
      <c r="AZ138" s="298"/>
      <c r="BA138" s="349">
        <f t="shared" si="216"/>
        <v>0</v>
      </c>
      <c r="BB138" s="349"/>
      <c r="BC138" s="349">
        <f t="shared" si="217"/>
        <v>0</v>
      </c>
      <c r="BD138" s="349"/>
      <c r="BE138" s="349">
        <f t="shared" si="218"/>
        <v>0</v>
      </c>
      <c r="BF138" s="349"/>
      <c r="BG138" s="298"/>
      <c r="BH138" s="349">
        <f t="shared" si="219"/>
        <v>0</v>
      </c>
      <c r="BI138" s="349"/>
      <c r="BJ138" s="349">
        <f t="shared" si="220"/>
        <v>0</v>
      </c>
      <c r="BK138" s="349"/>
      <c r="BL138" s="349">
        <f t="shared" si="221"/>
        <v>-45</v>
      </c>
      <c r="BM138" s="349"/>
    </row>
    <row r="139" spans="1:65" x14ac:dyDescent="0.3">
      <c r="A139" s="291" t="s">
        <v>327</v>
      </c>
      <c r="B139" s="350">
        <f t="shared" si="197"/>
        <v>0</v>
      </c>
      <c r="C139" s="350"/>
      <c r="D139" s="350">
        <f t="shared" si="198"/>
        <v>1</v>
      </c>
      <c r="E139" s="350"/>
      <c r="F139" s="350">
        <f t="shared" si="199"/>
        <v>0</v>
      </c>
      <c r="G139" s="350"/>
      <c r="H139" s="292"/>
      <c r="I139" s="352">
        <f t="shared" si="200"/>
        <v>0</v>
      </c>
      <c r="J139" s="352"/>
      <c r="K139" s="350">
        <f t="shared" si="201"/>
        <v>0</v>
      </c>
      <c r="L139" s="350"/>
      <c r="M139" s="350">
        <f t="shared" si="202"/>
        <v>0</v>
      </c>
      <c r="N139" s="350"/>
      <c r="O139" s="292"/>
      <c r="P139" s="350">
        <f t="shared" si="203"/>
        <v>0</v>
      </c>
      <c r="Q139" s="350"/>
      <c r="R139" s="350">
        <f t="shared" si="204"/>
        <v>0</v>
      </c>
      <c r="S139" s="350"/>
      <c r="T139" s="352">
        <f t="shared" si="205"/>
        <v>0</v>
      </c>
      <c r="U139" s="352"/>
      <c r="V139" s="292"/>
      <c r="W139" s="350">
        <f t="shared" si="206"/>
        <v>0</v>
      </c>
      <c r="X139" s="350"/>
      <c r="Y139" s="350">
        <f t="shared" si="207"/>
        <v>0</v>
      </c>
      <c r="Z139" s="350"/>
      <c r="AA139" s="350">
        <f t="shared" si="208"/>
        <v>-1</v>
      </c>
      <c r="AB139" s="350"/>
      <c r="AC139" s="307">
        <f t="shared" si="222"/>
        <v>0</v>
      </c>
      <c r="AD139" s="299">
        <f t="shared" si="223"/>
        <v>0</v>
      </c>
      <c r="AE139" s="295">
        <f t="shared" si="209"/>
        <v>0</v>
      </c>
      <c r="AF139" s="301"/>
      <c r="AG139" s="301"/>
      <c r="AH139" s="301"/>
      <c r="AI139" s="302"/>
      <c r="AM139" s="349">
        <f t="shared" si="210"/>
        <v>0</v>
      </c>
      <c r="AN139" s="349"/>
      <c r="AO139" s="349">
        <f t="shared" si="211"/>
        <v>45</v>
      </c>
      <c r="AP139" s="349"/>
      <c r="AQ139" s="349">
        <f t="shared" si="212"/>
        <v>0</v>
      </c>
      <c r="AR139" s="349"/>
      <c r="AS139" s="298"/>
      <c r="AT139" s="349">
        <f t="shared" si="213"/>
        <v>0</v>
      </c>
      <c r="AU139" s="349"/>
      <c r="AV139" s="349">
        <f t="shared" si="214"/>
        <v>0</v>
      </c>
      <c r="AW139" s="349"/>
      <c r="AX139" s="349">
        <f t="shared" si="215"/>
        <v>0</v>
      </c>
      <c r="AY139" s="349"/>
      <c r="AZ139" s="298"/>
      <c r="BA139" s="349">
        <f t="shared" si="216"/>
        <v>0</v>
      </c>
      <c r="BB139" s="349"/>
      <c r="BC139" s="349">
        <f t="shared" si="217"/>
        <v>0</v>
      </c>
      <c r="BD139" s="349"/>
      <c r="BE139" s="349">
        <f t="shared" si="218"/>
        <v>0</v>
      </c>
      <c r="BF139" s="349"/>
      <c r="BG139" s="298"/>
      <c r="BH139" s="349">
        <f t="shared" si="219"/>
        <v>0</v>
      </c>
      <c r="BI139" s="349"/>
      <c r="BJ139" s="349">
        <f t="shared" si="220"/>
        <v>0</v>
      </c>
      <c r="BK139" s="349"/>
      <c r="BL139" s="349">
        <f t="shared" si="221"/>
        <v>-45</v>
      </c>
      <c r="BM139" s="349"/>
    </row>
    <row r="140" spans="1:65" x14ac:dyDescent="0.3">
      <c r="A140" s="291" t="s">
        <v>328</v>
      </c>
      <c r="B140" s="352">
        <f t="shared" si="197"/>
        <v>0</v>
      </c>
      <c r="C140" s="352"/>
      <c r="D140" s="351">
        <f t="shared" si="198"/>
        <v>0</v>
      </c>
      <c r="E140" s="351"/>
      <c r="F140" s="352">
        <f t="shared" si="199"/>
        <v>0</v>
      </c>
      <c r="G140" s="352"/>
      <c r="H140" s="292"/>
      <c r="I140" s="350">
        <f t="shared" si="200"/>
        <v>0</v>
      </c>
      <c r="J140" s="350"/>
      <c r="K140" s="350">
        <f t="shared" si="201"/>
        <v>0</v>
      </c>
      <c r="L140" s="350"/>
      <c r="M140" s="351">
        <f t="shared" si="202"/>
        <v>0</v>
      </c>
      <c r="N140" s="351"/>
      <c r="O140" s="292"/>
      <c r="P140" s="352">
        <f t="shared" si="203"/>
        <v>1</v>
      </c>
      <c r="Q140" s="352"/>
      <c r="R140" s="350">
        <f t="shared" si="204"/>
        <v>0</v>
      </c>
      <c r="S140" s="350"/>
      <c r="T140" s="350">
        <f t="shared" si="205"/>
        <v>1</v>
      </c>
      <c r="U140" s="350"/>
      <c r="V140" s="292"/>
      <c r="W140" s="350">
        <f t="shared" si="206"/>
        <v>0</v>
      </c>
      <c r="X140" s="350"/>
      <c r="Y140" s="350">
        <f t="shared" si="207"/>
        <v>1</v>
      </c>
      <c r="Z140" s="350"/>
      <c r="AA140" s="350">
        <f t="shared" si="208"/>
        <v>0</v>
      </c>
      <c r="AB140" s="350"/>
      <c r="AC140" s="307">
        <f t="shared" si="222"/>
        <v>3</v>
      </c>
      <c r="AD140" s="299">
        <f t="shared" si="223"/>
        <v>3</v>
      </c>
      <c r="AE140" s="295">
        <f t="shared" si="209"/>
        <v>165</v>
      </c>
      <c r="AF140" s="301"/>
      <c r="AG140" s="301"/>
      <c r="AH140" s="301"/>
      <c r="AI140" s="302"/>
      <c r="AM140" s="349">
        <f t="shared" si="210"/>
        <v>0</v>
      </c>
      <c r="AN140" s="349"/>
      <c r="AO140" s="349">
        <f t="shared" si="211"/>
        <v>0</v>
      </c>
      <c r="AP140" s="349"/>
      <c r="AQ140" s="349">
        <f t="shared" si="212"/>
        <v>0</v>
      </c>
      <c r="AR140" s="349"/>
      <c r="AS140" s="298"/>
      <c r="AT140" s="349">
        <f t="shared" si="213"/>
        <v>0</v>
      </c>
      <c r="AU140" s="349"/>
      <c r="AV140" s="349">
        <f t="shared" si="214"/>
        <v>0</v>
      </c>
      <c r="AW140" s="349"/>
      <c r="AX140" s="349">
        <f t="shared" si="215"/>
        <v>0</v>
      </c>
      <c r="AY140" s="349"/>
      <c r="AZ140" s="298"/>
      <c r="BA140" s="349">
        <f t="shared" si="216"/>
        <v>55</v>
      </c>
      <c r="BB140" s="349"/>
      <c r="BC140" s="349">
        <f t="shared" si="217"/>
        <v>0</v>
      </c>
      <c r="BD140" s="349"/>
      <c r="BE140" s="349">
        <f t="shared" si="218"/>
        <v>55</v>
      </c>
      <c r="BF140" s="349"/>
      <c r="BG140" s="298"/>
      <c r="BH140" s="349">
        <f t="shared" si="219"/>
        <v>0</v>
      </c>
      <c r="BI140" s="349"/>
      <c r="BJ140" s="349">
        <f t="shared" si="220"/>
        <v>55</v>
      </c>
      <c r="BK140" s="349"/>
      <c r="BL140" s="349">
        <f t="shared" si="221"/>
        <v>0</v>
      </c>
      <c r="BM140" s="349"/>
    </row>
    <row r="141" spans="1:65" x14ac:dyDescent="0.3">
      <c r="A141" s="291" t="s">
        <v>329</v>
      </c>
      <c r="B141" s="352">
        <f t="shared" si="197"/>
        <v>0</v>
      </c>
      <c r="C141" s="352"/>
      <c r="D141" s="350">
        <f t="shared" si="198"/>
        <v>0</v>
      </c>
      <c r="E141" s="350"/>
      <c r="F141" s="350">
        <f t="shared" si="199"/>
        <v>0</v>
      </c>
      <c r="G141" s="350"/>
      <c r="H141" s="292"/>
      <c r="I141" s="350">
        <f t="shared" si="200"/>
        <v>0</v>
      </c>
      <c r="J141" s="350"/>
      <c r="K141" s="350">
        <f t="shared" si="201"/>
        <v>0</v>
      </c>
      <c r="L141" s="350"/>
      <c r="M141" s="351">
        <f t="shared" si="202"/>
        <v>0</v>
      </c>
      <c r="N141" s="351"/>
      <c r="O141" s="292"/>
      <c r="P141" s="352">
        <f t="shared" si="203"/>
        <v>0</v>
      </c>
      <c r="Q141" s="352"/>
      <c r="R141" s="351">
        <f t="shared" si="204"/>
        <v>0</v>
      </c>
      <c r="S141" s="351"/>
      <c r="T141" s="350">
        <f t="shared" si="205"/>
        <v>0</v>
      </c>
      <c r="U141" s="350"/>
      <c r="V141" s="292"/>
      <c r="W141" s="350">
        <f t="shared" si="206"/>
        <v>-2</v>
      </c>
      <c r="X141" s="350"/>
      <c r="Y141" s="350">
        <f t="shared" si="207"/>
        <v>1</v>
      </c>
      <c r="Z141" s="350"/>
      <c r="AA141" s="350">
        <f t="shared" si="208"/>
        <v>0</v>
      </c>
      <c r="AB141" s="350"/>
      <c r="AC141" s="307">
        <f t="shared" si="222"/>
        <v>-1</v>
      </c>
      <c r="AD141" s="299">
        <f t="shared" si="223"/>
        <v>-1</v>
      </c>
      <c r="AE141" s="295">
        <f t="shared" si="209"/>
        <v>-55</v>
      </c>
      <c r="AF141" s="301"/>
      <c r="AG141" s="301"/>
      <c r="AH141" s="301"/>
      <c r="AI141" s="302"/>
      <c r="AM141" s="349">
        <f t="shared" si="210"/>
        <v>0</v>
      </c>
      <c r="AN141" s="349"/>
      <c r="AO141" s="349">
        <f t="shared" si="211"/>
        <v>0</v>
      </c>
      <c r="AP141" s="349"/>
      <c r="AQ141" s="349">
        <f t="shared" si="212"/>
        <v>0</v>
      </c>
      <c r="AR141" s="349"/>
      <c r="AS141" s="298"/>
      <c r="AT141" s="349">
        <f t="shared" si="213"/>
        <v>0</v>
      </c>
      <c r="AU141" s="349"/>
      <c r="AV141" s="349">
        <f t="shared" si="214"/>
        <v>0</v>
      </c>
      <c r="AW141" s="349"/>
      <c r="AX141" s="349">
        <f t="shared" si="215"/>
        <v>0</v>
      </c>
      <c r="AY141" s="349"/>
      <c r="AZ141" s="298"/>
      <c r="BA141" s="349">
        <f t="shared" si="216"/>
        <v>0</v>
      </c>
      <c r="BB141" s="349"/>
      <c r="BC141" s="349">
        <f t="shared" si="217"/>
        <v>0</v>
      </c>
      <c r="BD141" s="349"/>
      <c r="BE141" s="349">
        <f t="shared" si="218"/>
        <v>0</v>
      </c>
      <c r="BF141" s="349"/>
      <c r="BG141" s="298"/>
      <c r="BH141" s="349">
        <f t="shared" si="219"/>
        <v>-110</v>
      </c>
      <c r="BI141" s="349"/>
      <c r="BJ141" s="349">
        <f t="shared" si="220"/>
        <v>55</v>
      </c>
      <c r="BK141" s="349"/>
      <c r="BL141" s="349">
        <f t="shared" si="221"/>
        <v>0</v>
      </c>
      <c r="BM141" s="349"/>
    </row>
    <row r="142" spans="1:65" x14ac:dyDescent="0.3">
      <c r="A142" s="291" t="s">
        <v>330</v>
      </c>
      <c r="B142" s="352">
        <f t="shared" si="197"/>
        <v>1</v>
      </c>
      <c r="C142" s="352"/>
      <c r="D142" s="350">
        <f t="shared" si="198"/>
        <v>0</v>
      </c>
      <c r="E142" s="350"/>
      <c r="F142" s="350">
        <f t="shared" si="199"/>
        <v>0</v>
      </c>
      <c r="G142" s="350"/>
      <c r="H142" s="292"/>
      <c r="I142" s="350">
        <f t="shared" si="200"/>
        <v>0</v>
      </c>
      <c r="J142" s="350"/>
      <c r="K142" s="350">
        <f t="shared" si="201"/>
        <v>0</v>
      </c>
      <c r="L142" s="350"/>
      <c r="M142" s="351">
        <f t="shared" si="202"/>
        <v>0</v>
      </c>
      <c r="N142" s="351"/>
      <c r="O142" s="292"/>
      <c r="P142" s="352">
        <f t="shared" si="203"/>
        <v>0</v>
      </c>
      <c r="Q142" s="352"/>
      <c r="R142" s="350">
        <f t="shared" si="204"/>
        <v>0</v>
      </c>
      <c r="S142" s="350"/>
      <c r="T142" s="350">
        <f t="shared" si="205"/>
        <v>0</v>
      </c>
      <c r="U142" s="350"/>
      <c r="V142" s="292"/>
      <c r="W142" s="352">
        <f t="shared" si="206"/>
        <v>0</v>
      </c>
      <c r="X142" s="352"/>
      <c r="Y142" s="350">
        <f t="shared" si="207"/>
        <v>0</v>
      </c>
      <c r="Z142" s="350"/>
      <c r="AA142" s="350">
        <f t="shared" si="208"/>
        <v>0</v>
      </c>
      <c r="AB142" s="350"/>
      <c r="AC142" s="307">
        <f t="shared" si="222"/>
        <v>1</v>
      </c>
      <c r="AD142" s="299">
        <f t="shared" si="223"/>
        <v>1</v>
      </c>
      <c r="AE142" s="295">
        <f t="shared" si="209"/>
        <v>60</v>
      </c>
      <c r="AF142" s="301"/>
      <c r="AG142" s="301"/>
      <c r="AH142" s="301"/>
      <c r="AI142" s="302"/>
      <c r="AM142" s="349">
        <f t="shared" si="210"/>
        <v>60</v>
      </c>
      <c r="AN142" s="349"/>
      <c r="AO142" s="349">
        <f t="shared" si="211"/>
        <v>0</v>
      </c>
      <c r="AP142" s="349"/>
      <c r="AQ142" s="349">
        <f t="shared" si="212"/>
        <v>0</v>
      </c>
      <c r="AR142" s="349"/>
      <c r="AS142" s="298"/>
      <c r="AT142" s="349">
        <f t="shared" si="213"/>
        <v>0</v>
      </c>
      <c r="AU142" s="349"/>
      <c r="AV142" s="349">
        <f t="shared" si="214"/>
        <v>0</v>
      </c>
      <c r="AW142" s="349"/>
      <c r="AX142" s="349">
        <f t="shared" si="215"/>
        <v>0</v>
      </c>
      <c r="AY142" s="349"/>
      <c r="AZ142" s="298"/>
      <c r="BA142" s="349">
        <f t="shared" si="216"/>
        <v>0</v>
      </c>
      <c r="BB142" s="349"/>
      <c r="BC142" s="349">
        <f t="shared" si="217"/>
        <v>0</v>
      </c>
      <c r="BD142" s="349"/>
      <c r="BE142" s="349">
        <f t="shared" si="218"/>
        <v>0</v>
      </c>
      <c r="BF142" s="349"/>
      <c r="BG142" s="298"/>
      <c r="BH142" s="349">
        <f t="shared" si="219"/>
        <v>0</v>
      </c>
      <c r="BI142" s="349"/>
      <c r="BJ142" s="349">
        <f t="shared" si="220"/>
        <v>0</v>
      </c>
      <c r="BK142" s="349"/>
      <c r="BL142" s="349">
        <f t="shared" si="221"/>
        <v>0</v>
      </c>
      <c r="BM142" s="349"/>
    </row>
    <row r="143" spans="1:65" x14ac:dyDescent="0.3">
      <c r="A143" s="291" t="s">
        <v>331</v>
      </c>
      <c r="B143" s="352">
        <f t="shared" si="197"/>
        <v>0</v>
      </c>
      <c r="C143" s="352"/>
      <c r="D143" s="350">
        <f t="shared" si="198"/>
        <v>0</v>
      </c>
      <c r="E143" s="350"/>
      <c r="F143" s="352">
        <f t="shared" si="199"/>
        <v>0</v>
      </c>
      <c r="G143" s="352"/>
      <c r="H143" s="292"/>
      <c r="I143" s="351">
        <f t="shared" si="200"/>
        <v>1</v>
      </c>
      <c r="J143" s="351"/>
      <c r="K143" s="350">
        <f t="shared" si="201"/>
        <v>2</v>
      </c>
      <c r="L143" s="350"/>
      <c r="M143" s="350">
        <f t="shared" si="202"/>
        <v>3</v>
      </c>
      <c r="N143" s="350"/>
      <c r="O143" s="292"/>
      <c r="P143" s="350">
        <f t="shared" si="203"/>
        <v>0</v>
      </c>
      <c r="Q143" s="350"/>
      <c r="R143" s="350">
        <f t="shared" si="204"/>
        <v>0</v>
      </c>
      <c r="S143" s="350"/>
      <c r="T143" s="352">
        <f t="shared" si="205"/>
        <v>-1</v>
      </c>
      <c r="U143" s="352"/>
      <c r="V143" s="292"/>
      <c r="W143" s="350">
        <f t="shared" si="206"/>
        <v>0</v>
      </c>
      <c r="X143" s="350"/>
      <c r="Y143" s="351">
        <f t="shared" si="207"/>
        <v>0</v>
      </c>
      <c r="Z143" s="351"/>
      <c r="AA143" s="350">
        <f t="shared" si="208"/>
        <v>0</v>
      </c>
      <c r="AB143" s="350"/>
      <c r="AC143" s="307">
        <f t="shared" si="222"/>
        <v>5</v>
      </c>
      <c r="AD143" s="299">
        <f t="shared" si="223"/>
        <v>5</v>
      </c>
      <c r="AE143" s="295">
        <f t="shared" si="209"/>
        <v>275</v>
      </c>
      <c r="AF143" s="301"/>
      <c r="AG143" s="301"/>
      <c r="AH143" s="301"/>
      <c r="AI143" s="302"/>
      <c r="AM143" s="349">
        <f t="shared" si="210"/>
        <v>0</v>
      </c>
      <c r="AN143" s="349"/>
      <c r="AO143" s="349">
        <f t="shared" si="211"/>
        <v>0</v>
      </c>
      <c r="AP143" s="349"/>
      <c r="AQ143" s="349">
        <f t="shared" si="212"/>
        <v>0</v>
      </c>
      <c r="AR143" s="349"/>
      <c r="AS143" s="298"/>
      <c r="AT143" s="349">
        <f t="shared" si="213"/>
        <v>55</v>
      </c>
      <c r="AU143" s="349"/>
      <c r="AV143" s="349">
        <f t="shared" si="214"/>
        <v>110</v>
      </c>
      <c r="AW143" s="349"/>
      <c r="AX143" s="349">
        <f t="shared" si="215"/>
        <v>165</v>
      </c>
      <c r="AY143" s="349"/>
      <c r="AZ143" s="298"/>
      <c r="BA143" s="349">
        <f t="shared" si="216"/>
        <v>0</v>
      </c>
      <c r="BB143" s="349"/>
      <c r="BC143" s="349">
        <f t="shared" si="217"/>
        <v>0</v>
      </c>
      <c r="BD143" s="349"/>
      <c r="BE143" s="349">
        <f t="shared" si="218"/>
        <v>-55</v>
      </c>
      <c r="BF143" s="349"/>
      <c r="BG143" s="298"/>
      <c r="BH143" s="349">
        <f t="shared" si="219"/>
        <v>0</v>
      </c>
      <c r="BI143" s="349"/>
      <c r="BJ143" s="349">
        <f t="shared" si="220"/>
        <v>0</v>
      </c>
      <c r="BK143" s="349"/>
      <c r="BL143" s="349">
        <f t="shared" si="221"/>
        <v>0</v>
      </c>
      <c r="BM143" s="349"/>
    </row>
    <row r="144" spans="1:65" x14ac:dyDescent="0.3">
      <c r="A144" s="291" t="s">
        <v>332</v>
      </c>
      <c r="B144" s="352">
        <f t="shared" si="197"/>
        <v>0</v>
      </c>
      <c r="C144" s="352"/>
      <c r="D144" s="352">
        <f t="shared" si="198"/>
        <v>1</v>
      </c>
      <c r="E144" s="352"/>
      <c r="F144" s="350">
        <f t="shared" si="199"/>
        <v>0</v>
      </c>
      <c r="G144" s="350"/>
      <c r="H144" s="292"/>
      <c r="I144" s="350">
        <f t="shared" si="200"/>
        <v>0</v>
      </c>
      <c r="J144" s="350"/>
      <c r="K144" s="352">
        <f t="shared" si="201"/>
        <v>0</v>
      </c>
      <c r="L144" s="352"/>
      <c r="M144" s="350">
        <f t="shared" si="202"/>
        <v>0</v>
      </c>
      <c r="N144" s="350"/>
      <c r="O144" s="292"/>
      <c r="P144" s="350">
        <f t="shared" si="203"/>
        <v>0</v>
      </c>
      <c r="Q144" s="350"/>
      <c r="R144" s="350">
        <f t="shared" si="204"/>
        <v>0</v>
      </c>
      <c r="S144" s="350"/>
      <c r="T144" s="350">
        <f t="shared" si="205"/>
        <v>0</v>
      </c>
      <c r="U144" s="350"/>
      <c r="V144" s="292"/>
      <c r="W144" s="352">
        <f t="shared" si="206"/>
        <v>0</v>
      </c>
      <c r="X144" s="352"/>
      <c r="Y144" s="350">
        <f t="shared" si="207"/>
        <v>0</v>
      </c>
      <c r="Z144" s="350"/>
      <c r="AA144" s="352">
        <f t="shared" si="208"/>
        <v>0</v>
      </c>
      <c r="AB144" s="352"/>
      <c r="AC144" s="307">
        <f t="shared" si="222"/>
        <v>1</v>
      </c>
      <c r="AD144" s="299">
        <f t="shared" si="223"/>
        <v>1</v>
      </c>
      <c r="AE144" s="295">
        <f t="shared" si="209"/>
        <v>65</v>
      </c>
      <c r="AF144" s="301"/>
      <c r="AG144" s="301"/>
      <c r="AH144" s="301"/>
      <c r="AI144" s="302"/>
      <c r="AM144" s="349">
        <f t="shared" si="210"/>
        <v>0</v>
      </c>
      <c r="AN144" s="349"/>
      <c r="AO144" s="349">
        <f t="shared" si="211"/>
        <v>65</v>
      </c>
      <c r="AP144" s="349"/>
      <c r="AQ144" s="349">
        <f t="shared" si="212"/>
        <v>0</v>
      </c>
      <c r="AR144" s="349"/>
      <c r="AS144" s="298"/>
      <c r="AT144" s="349">
        <f t="shared" si="213"/>
        <v>0</v>
      </c>
      <c r="AU144" s="349"/>
      <c r="AV144" s="349">
        <f t="shared" si="214"/>
        <v>0</v>
      </c>
      <c r="AW144" s="349"/>
      <c r="AX144" s="349">
        <f t="shared" si="215"/>
        <v>0</v>
      </c>
      <c r="AY144" s="349"/>
      <c r="AZ144" s="298"/>
      <c r="BA144" s="349">
        <f t="shared" si="216"/>
        <v>0</v>
      </c>
      <c r="BB144" s="349"/>
      <c r="BC144" s="349">
        <f t="shared" si="217"/>
        <v>0</v>
      </c>
      <c r="BD144" s="349"/>
      <c r="BE144" s="349">
        <f t="shared" si="218"/>
        <v>0</v>
      </c>
      <c r="BF144" s="349"/>
      <c r="BG144" s="298"/>
      <c r="BH144" s="349">
        <f t="shared" si="219"/>
        <v>0</v>
      </c>
      <c r="BI144" s="349"/>
      <c r="BJ144" s="349">
        <f t="shared" si="220"/>
        <v>0</v>
      </c>
      <c r="BK144" s="349"/>
      <c r="BL144" s="349">
        <f t="shared" si="221"/>
        <v>0</v>
      </c>
      <c r="BM144" s="349"/>
    </row>
    <row r="145" spans="1:65" x14ac:dyDescent="0.3">
      <c r="A145" s="291" t="s">
        <v>333</v>
      </c>
      <c r="B145" s="350">
        <f t="shared" si="197"/>
        <v>0</v>
      </c>
      <c r="C145" s="350"/>
      <c r="D145" s="350">
        <f t="shared" si="198"/>
        <v>0</v>
      </c>
      <c r="E145" s="350"/>
      <c r="F145" s="350">
        <f t="shared" si="199"/>
        <v>0</v>
      </c>
      <c r="G145" s="350"/>
      <c r="H145" s="292"/>
      <c r="I145" s="350">
        <f t="shared" si="200"/>
        <v>0</v>
      </c>
      <c r="J145" s="350"/>
      <c r="K145" s="350">
        <f t="shared" si="201"/>
        <v>0</v>
      </c>
      <c r="L145" s="350"/>
      <c r="M145" s="351">
        <f t="shared" si="202"/>
        <v>0</v>
      </c>
      <c r="N145" s="351"/>
      <c r="O145" s="292"/>
      <c r="P145" s="350">
        <f t="shared" si="203"/>
        <v>0</v>
      </c>
      <c r="Q145" s="350"/>
      <c r="R145" s="351">
        <f t="shared" si="204"/>
        <v>0</v>
      </c>
      <c r="S145" s="351"/>
      <c r="T145" s="350">
        <f t="shared" si="205"/>
        <v>0</v>
      </c>
      <c r="U145" s="350"/>
      <c r="V145" s="292"/>
      <c r="W145" s="350">
        <f t="shared" si="206"/>
        <v>0</v>
      </c>
      <c r="X145" s="350"/>
      <c r="Y145" s="352">
        <f t="shared" si="207"/>
        <v>0</v>
      </c>
      <c r="Z145" s="352"/>
      <c r="AA145" s="352">
        <f t="shared" si="208"/>
        <v>0</v>
      </c>
      <c r="AB145" s="352"/>
      <c r="AC145" s="307">
        <f t="shared" si="222"/>
        <v>0</v>
      </c>
      <c r="AD145" s="299">
        <f t="shared" si="223"/>
        <v>0</v>
      </c>
      <c r="AE145" s="295">
        <f t="shared" si="209"/>
        <v>0</v>
      </c>
      <c r="AF145" s="301"/>
      <c r="AG145" s="301"/>
      <c r="AH145" s="301"/>
      <c r="AI145" s="302"/>
      <c r="AM145" s="349">
        <f t="shared" si="210"/>
        <v>0</v>
      </c>
      <c r="AN145" s="349"/>
      <c r="AO145" s="349">
        <f t="shared" si="211"/>
        <v>0</v>
      </c>
      <c r="AP145" s="349"/>
      <c r="AQ145" s="349">
        <f t="shared" si="212"/>
        <v>0</v>
      </c>
      <c r="AR145" s="349"/>
      <c r="AS145" s="298"/>
      <c r="AT145" s="349">
        <f t="shared" si="213"/>
        <v>0</v>
      </c>
      <c r="AU145" s="349"/>
      <c r="AV145" s="349">
        <f t="shared" si="214"/>
        <v>0</v>
      </c>
      <c r="AW145" s="349"/>
      <c r="AX145" s="349">
        <f t="shared" si="215"/>
        <v>0</v>
      </c>
      <c r="AY145" s="349"/>
      <c r="AZ145" s="298"/>
      <c r="BA145" s="349">
        <f t="shared" si="216"/>
        <v>0</v>
      </c>
      <c r="BB145" s="349"/>
      <c r="BC145" s="349">
        <f t="shared" si="217"/>
        <v>0</v>
      </c>
      <c r="BD145" s="349"/>
      <c r="BE145" s="349">
        <f t="shared" si="218"/>
        <v>0</v>
      </c>
      <c r="BF145" s="349"/>
      <c r="BG145" s="298"/>
      <c r="BH145" s="349">
        <f t="shared" si="219"/>
        <v>0</v>
      </c>
      <c r="BI145" s="349"/>
      <c r="BJ145" s="349">
        <f t="shared" si="220"/>
        <v>0</v>
      </c>
      <c r="BK145" s="349"/>
      <c r="BL145" s="349">
        <f t="shared" si="221"/>
        <v>0</v>
      </c>
      <c r="BM145" s="349"/>
    </row>
    <row r="146" spans="1:65" x14ac:dyDescent="0.3">
      <c r="A146" s="291" t="s">
        <v>334</v>
      </c>
      <c r="B146" s="350">
        <f t="shared" si="197"/>
        <v>0</v>
      </c>
      <c r="C146" s="350"/>
      <c r="D146" s="350">
        <f t="shared" si="198"/>
        <v>0</v>
      </c>
      <c r="E146" s="350"/>
      <c r="F146" s="351">
        <f t="shared" si="199"/>
        <v>0</v>
      </c>
      <c r="G146" s="351"/>
      <c r="H146" s="292"/>
      <c r="I146" s="351">
        <f t="shared" si="200"/>
        <v>0</v>
      </c>
      <c r="J146" s="351"/>
      <c r="K146" s="350">
        <f t="shared" si="201"/>
        <v>0</v>
      </c>
      <c r="L146" s="350"/>
      <c r="M146" s="350">
        <f t="shared" si="202"/>
        <v>0</v>
      </c>
      <c r="N146" s="350"/>
      <c r="O146" s="292"/>
      <c r="P146" s="350">
        <f t="shared" si="203"/>
        <v>0</v>
      </c>
      <c r="Q146" s="350"/>
      <c r="R146" s="350">
        <f t="shared" si="204"/>
        <v>0</v>
      </c>
      <c r="S146" s="350"/>
      <c r="T146" s="350">
        <f t="shared" si="205"/>
        <v>0</v>
      </c>
      <c r="U146" s="350"/>
      <c r="V146" s="292"/>
      <c r="W146" s="352">
        <f t="shared" si="206"/>
        <v>0</v>
      </c>
      <c r="X146" s="352"/>
      <c r="Y146" s="352">
        <f t="shared" si="207"/>
        <v>0</v>
      </c>
      <c r="Z146" s="352"/>
      <c r="AA146" s="352">
        <f t="shared" si="208"/>
        <v>0</v>
      </c>
      <c r="AB146" s="352"/>
      <c r="AC146" s="307">
        <f t="shared" si="222"/>
        <v>0</v>
      </c>
      <c r="AD146" s="299">
        <f t="shared" si="223"/>
        <v>0</v>
      </c>
      <c r="AE146" s="295">
        <f t="shared" si="209"/>
        <v>0</v>
      </c>
      <c r="AF146" s="301"/>
      <c r="AG146" s="301"/>
      <c r="AH146" s="301"/>
      <c r="AI146" s="302"/>
      <c r="AM146" s="349">
        <f t="shared" si="210"/>
        <v>0</v>
      </c>
      <c r="AN146" s="349"/>
      <c r="AO146" s="349">
        <f t="shared" si="211"/>
        <v>0</v>
      </c>
      <c r="AP146" s="349"/>
      <c r="AQ146" s="349">
        <f t="shared" si="212"/>
        <v>0</v>
      </c>
      <c r="AR146" s="349"/>
      <c r="AS146" s="298"/>
      <c r="AT146" s="349">
        <f t="shared" si="213"/>
        <v>0</v>
      </c>
      <c r="AU146" s="349"/>
      <c r="AV146" s="349">
        <f t="shared" si="214"/>
        <v>0</v>
      </c>
      <c r="AW146" s="349"/>
      <c r="AX146" s="349">
        <f t="shared" si="215"/>
        <v>0</v>
      </c>
      <c r="AY146" s="349"/>
      <c r="AZ146" s="298"/>
      <c r="BA146" s="349">
        <f t="shared" si="216"/>
        <v>0</v>
      </c>
      <c r="BB146" s="349"/>
      <c r="BC146" s="349">
        <f t="shared" si="217"/>
        <v>0</v>
      </c>
      <c r="BD146" s="349"/>
      <c r="BE146" s="349">
        <f t="shared" si="218"/>
        <v>0</v>
      </c>
      <c r="BF146" s="349"/>
      <c r="BG146" s="298"/>
      <c r="BH146" s="349">
        <f t="shared" si="219"/>
        <v>0</v>
      </c>
      <c r="BI146" s="349"/>
      <c r="BJ146" s="349">
        <f t="shared" si="220"/>
        <v>0</v>
      </c>
      <c r="BK146" s="349"/>
      <c r="BL146" s="349">
        <f t="shared" si="221"/>
        <v>0</v>
      </c>
      <c r="BM146" s="349"/>
    </row>
    <row r="147" spans="1:65" x14ac:dyDescent="0.3">
      <c r="A147" s="291" t="s">
        <v>335</v>
      </c>
      <c r="B147" s="350">
        <f t="shared" si="197"/>
        <v>0</v>
      </c>
      <c r="C147" s="350"/>
      <c r="D147" s="350">
        <f t="shared" si="198"/>
        <v>0</v>
      </c>
      <c r="E147" s="350"/>
      <c r="F147" s="350">
        <f t="shared" si="199"/>
        <v>0</v>
      </c>
      <c r="G147" s="350"/>
      <c r="H147" s="292"/>
      <c r="I147" s="350">
        <f t="shared" si="200"/>
        <v>0</v>
      </c>
      <c r="J147" s="350"/>
      <c r="K147" s="350">
        <f t="shared" si="201"/>
        <v>0</v>
      </c>
      <c r="L147" s="350"/>
      <c r="M147" s="351">
        <f t="shared" si="202"/>
        <v>0</v>
      </c>
      <c r="N147" s="351"/>
      <c r="O147" s="292"/>
      <c r="P147" s="352">
        <f t="shared" si="203"/>
        <v>0</v>
      </c>
      <c r="Q147" s="352"/>
      <c r="R147" s="350">
        <f t="shared" si="204"/>
        <v>0</v>
      </c>
      <c r="S147" s="350"/>
      <c r="T147" s="350">
        <f t="shared" si="205"/>
        <v>0</v>
      </c>
      <c r="U147" s="350"/>
      <c r="V147" s="292"/>
      <c r="W147" s="352">
        <f t="shared" si="206"/>
        <v>0</v>
      </c>
      <c r="X147" s="352"/>
      <c r="Y147" s="350">
        <f t="shared" si="207"/>
        <v>0</v>
      </c>
      <c r="Z147" s="350"/>
      <c r="AA147" s="350">
        <f t="shared" si="208"/>
        <v>-2</v>
      </c>
      <c r="AB147" s="350"/>
      <c r="AC147" s="307">
        <f t="shared" si="222"/>
        <v>-2</v>
      </c>
      <c r="AD147" s="299">
        <f t="shared" si="223"/>
        <v>-2</v>
      </c>
      <c r="AE147" s="295">
        <f t="shared" si="209"/>
        <v>-170</v>
      </c>
      <c r="AF147" s="301"/>
      <c r="AG147" s="301"/>
      <c r="AH147" s="301"/>
      <c r="AI147" s="302"/>
      <c r="AM147" s="349">
        <f t="shared" si="210"/>
        <v>0</v>
      </c>
      <c r="AN147" s="349"/>
      <c r="AO147" s="349">
        <f t="shared" si="211"/>
        <v>0</v>
      </c>
      <c r="AP147" s="349"/>
      <c r="AQ147" s="349">
        <f t="shared" si="212"/>
        <v>0</v>
      </c>
      <c r="AR147" s="349"/>
      <c r="AS147" s="298"/>
      <c r="AT147" s="349">
        <f t="shared" si="213"/>
        <v>0</v>
      </c>
      <c r="AU147" s="349"/>
      <c r="AV147" s="349">
        <f t="shared" si="214"/>
        <v>0</v>
      </c>
      <c r="AW147" s="349"/>
      <c r="AX147" s="349">
        <f t="shared" si="215"/>
        <v>0</v>
      </c>
      <c r="AY147" s="349"/>
      <c r="AZ147" s="298"/>
      <c r="BA147" s="349">
        <f t="shared" si="216"/>
        <v>0</v>
      </c>
      <c r="BB147" s="349"/>
      <c r="BC147" s="349">
        <f t="shared" si="217"/>
        <v>0</v>
      </c>
      <c r="BD147" s="349"/>
      <c r="BE147" s="349">
        <f t="shared" si="218"/>
        <v>0</v>
      </c>
      <c r="BF147" s="349"/>
      <c r="BG147" s="298"/>
      <c r="BH147" s="349">
        <f t="shared" si="219"/>
        <v>0</v>
      </c>
      <c r="BI147" s="349"/>
      <c r="BJ147" s="349">
        <f t="shared" si="220"/>
        <v>0</v>
      </c>
      <c r="BK147" s="349"/>
      <c r="BL147" s="349">
        <f t="shared" si="221"/>
        <v>-170</v>
      </c>
      <c r="BM147" s="349"/>
    </row>
    <row r="148" spans="1:65" x14ac:dyDescent="0.3">
      <c r="A148" s="291" t="s">
        <v>336</v>
      </c>
      <c r="B148" s="350">
        <f t="shared" si="197"/>
        <v>0</v>
      </c>
      <c r="C148" s="350"/>
      <c r="D148" s="350">
        <f t="shared" si="198"/>
        <v>0</v>
      </c>
      <c r="E148" s="350"/>
      <c r="F148" s="352">
        <f t="shared" si="199"/>
        <v>0</v>
      </c>
      <c r="G148" s="352"/>
      <c r="H148" s="292"/>
      <c r="I148" s="351">
        <f t="shared" si="200"/>
        <v>0</v>
      </c>
      <c r="J148" s="351"/>
      <c r="K148" s="350">
        <f t="shared" si="201"/>
        <v>2</v>
      </c>
      <c r="L148" s="350"/>
      <c r="M148" s="350">
        <f t="shared" si="202"/>
        <v>3</v>
      </c>
      <c r="N148" s="350"/>
      <c r="O148" s="292"/>
      <c r="P148" s="350">
        <f t="shared" si="203"/>
        <v>0</v>
      </c>
      <c r="Q148" s="350"/>
      <c r="R148" s="350">
        <f t="shared" si="204"/>
        <v>0</v>
      </c>
      <c r="S148" s="350"/>
      <c r="T148" s="352">
        <f t="shared" si="205"/>
        <v>0</v>
      </c>
      <c r="U148" s="352"/>
      <c r="V148" s="292"/>
      <c r="W148" s="350">
        <f t="shared" si="206"/>
        <v>0</v>
      </c>
      <c r="X148" s="350"/>
      <c r="Y148" s="351">
        <f t="shared" si="207"/>
        <v>0</v>
      </c>
      <c r="Z148" s="351"/>
      <c r="AA148" s="350">
        <f t="shared" si="208"/>
        <v>0</v>
      </c>
      <c r="AB148" s="350"/>
      <c r="AC148" s="307">
        <f t="shared" si="222"/>
        <v>5</v>
      </c>
      <c r="AD148" s="299">
        <f t="shared" si="223"/>
        <v>5</v>
      </c>
      <c r="AE148" s="295">
        <f t="shared" si="209"/>
        <v>425</v>
      </c>
      <c r="AF148" s="301"/>
      <c r="AG148" s="301"/>
      <c r="AH148" s="301"/>
      <c r="AI148" s="302"/>
      <c r="AM148" s="349">
        <f t="shared" si="210"/>
        <v>0</v>
      </c>
      <c r="AN148" s="349"/>
      <c r="AO148" s="349">
        <f t="shared" si="211"/>
        <v>0</v>
      </c>
      <c r="AP148" s="349"/>
      <c r="AQ148" s="349">
        <f t="shared" si="212"/>
        <v>0</v>
      </c>
      <c r="AR148" s="349"/>
      <c r="AS148" s="298"/>
      <c r="AT148" s="349">
        <f t="shared" si="213"/>
        <v>0</v>
      </c>
      <c r="AU148" s="349"/>
      <c r="AV148" s="349">
        <f t="shared" si="214"/>
        <v>170</v>
      </c>
      <c r="AW148" s="349"/>
      <c r="AX148" s="349">
        <f t="shared" si="215"/>
        <v>255</v>
      </c>
      <c r="AY148" s="349"/>
      <c r="AZ148" s="298"/>
      <c r="BA148" s="349">
        <f t="shared" si="216"/>
        <v>0</v>
      </c>
      <c r="BB148" s="349"/>
      <c r="BC148" s="349">
        <f t="shared" si="217"/>
        <v>0</v>
      </c>
      <c r="BD148" s="349"/>
      <c r="BE148" s="349">
        <f t="shared" si="218"/>
        <v>0</v>
      </c>
      <c r="BF148" s="349"/>
      <c r="BG148" s="298"/>
      <c r="BH148" s="349">
        <f t="shared" si="219"/>
        <v>0</v>
      </c>
      <c r="BI148" s="349"/>
      <c r="BJ148" s="349">
        <f t="shared" si="220"/>
        <v>0</v>
      </c>
      <c r="BK148" s="349"/>
      <c r="BL148" s="349">
        <f t="shared" si="221"/>
        <v>0</v>
      </c>
      <c r="BM148" s="349"/>
    </row>
    <row r="149" spans="1:65" x14ac:dyDescent="0.3">
      <c r="A149" s="291" t="s">
        <v>337</v>
      </c>
      <c r="B149" s="350">
        <f t="shared" si="197"/>
        <v>1</v>
      </c>
      <c r="C149" s="350"/>
      <c r="D149" s="352">
        <f t="shared" si="198"/>
        <v>0</v>
      </c>
      <c r="E149" s="352"/>
      <c r="F149" s="350">
        <f t="shared" si="199"/>
        <v>0</v>
      </c>
      <c r="G149" s="350"/>
      <c r="H149" s="292"/>
      <c r="I149" s="350">
        <f t="shared" si="200"/>
        <v>0</v>
      </c>
      <c r="J149" s="350"/>
      <c r="K149" s="352">
        <f t="shared" si="201"/>
        <v>0</v>
      </c>
      <c r="L149" s="352"/>
      <c r="M149" s="350">
        <f t="shared" si="202"/>
        <v>0</v>
      </c>
      <c r="N149" s="350"/>
      <c r="O149" s="292"/>
      <c r="P149" s="350">
        <f t="shared" si="203"/>
        <v>0</v>
      </c>
      <c r="Q149" s="350"/>
      <c r="R149" s="350">
        <f t="shared" si="204"/>
        <v>0</v>
      </c>
      <c r="S149" s="350"/>
      <c r="T149" s="350">
        <f t="shared" si="205"/>
        <v>0</v>
      </c>
      <c r="U149" s="350"/>
      <c r="V149" s="292"/>
      <c r="W149" s="352">
        <f t="shared" si="206"/>
        <v>0</v>
      </c>
      <c r="X149" s="352"/>
      <c r="Y149" s="350">
        <f t="shared" si="207"/>
        <v>0</v>
      </c>
      <c r="Z149" s="350"/>
      <c r="AA149" s="352">
        <f t="shared" si="208"/>
        <v>0</v>
      </c>
      <c r="AB149" s="352"/>
      <c r="AC149" s="307">
        <f t="shared" si="222"/>
        <v>1</v>
      </c>
      <c r="AD149" s="299">
        <f t="shared" si="223"/>
        <v>1</v>
      </c>
      <c r="AE149" s="295">
        <f t="shared" si="209"/>
        <v>90</v>
      </c>
      <c r="AF149" s="301"/>
      <c r="AG149" s="301"/>
      <c r="AH149" s="301"/>
      <c r="AI149" s="302"/>
      <c r="AM149" s="349">
        <f t="shared" si="210"/>
        <v>90</v>
      </c>
      <c r="AN149" s="349"/>
      <c r="AO149" s="349">
        <f t="shared" si="211"/>
        <v>0</v>
      </c>
      <c r="AP149" s="349"/>
      <c r="AQ149" s="349">
        <f t="shared" si="212"/>
        <v>0</v>
      </c>
      <c r="AR149" s="349"/>
      <c r="AS149" s="298"/>
      <c r="AT149" s="349">
        <f t="shared" si="213"/>
        <v>0</v>
      </c>
      <c r="AU149" s="349"/>
      <c r="AV149" s="349">
        <f t="shared" si="214"/>
        <v>0</v>
      </c>
      <c r="AW149" s="349"/>
      <c r="AX149" s="349">
        <f t="shared" si="215"/>
        <v>0</v>
      </c>
      <c r="AY149" s="349"/>
      <c r="AZ149" s="298"/>
      <c r="BA149" s="349">
        <f t="shared" si="216"/>
        <v>0</v>
      </c>
      <c r="BB149" s="349"/>
      <c r="BC149" s="349">
        <f t="shared" si="217"/>
        <v>0</v>
      </c>
      <c r="BD149" s="349"/>
      <c r="BE149" s="349">
        <f t="shared" si="218"/>
        <v>0</v>
      </c>
      <c r="BF149" s="349"/>
      <c r="BG149" s="298"/>
      <c r="BH149" s="349">
        <f t="shared" si="219"/>
        <v>0</v>
      </c>
      <c r="BI149" s="349"/>
      <c r="BJ149" s="349">
        <f t="shared" si="220"/>
        <v>0</v>
      </c>
      <c r="BK149" s="349"/>
      <c r="BL149" s="349">
        <f t="shared" si="221"/>
        <v>0</v>
      </c>
      <c r="BM149" s="349"/>
    </row>
    <row r="150" spans="1:65" x14ac:dyDescent="0.3">
      <c r="A150" s="291" t="s">
        <v>338</v>
      </c>
      <c r="B150" s="350">
        <f t="shared" si="197"/>
        <v>-1</v>
      </c>
      <c r="C150" s="350"/>
      <c r="D150" s="350">
        <f t="shared" si="198"/>
        <v>0</v>
      </c>
      <c r="E150" s="350"/>
      <c r="F150" s="350">
        <f t="shared" si="199"/>
        <v>0</v>
      </c>
      <c r="G150" s="350"/>
      <c r="H150" s="292"/>
      <c r="I150" s="350">
        <f t="shared" si="200"/>
        <v>0</v>
      </c>
      <c r="J150" s="350"/>
      <c r="K150" s="350">
        <f t="shared" si="201"/>
        <v>0</v>
      </c>
      <c r="L150" s="350"/>
      <c r="M150" s="351">
        <f t="shared" si="202"/>
        <v>0</v>
      </c>
      <c r="N150" s="351"/>
      <c r="O150" s="292"/>
      <c r="P150" s="350">
        <f t="shared" si="203"/>
        <v>0</v>
      </c>
      <c r="Q150" s="350"/>
      <c r="R150" s="351">
        <f t="shared" si="204"/>
        <v>0</v>
      </c>
      <c r="S150" s="351"/>
      <c r="T150" s="350">
        <f t="shared" si="205"/>
        <v>0</v>
      </c>
      <c r="U150" s="350"/>
      <c r="V150" s="292"/>
      <c r="W150" s="350">
        <f t="shared" si="206"/>
        <v>0</v>
      </c>
      <c r="X150" s="350"/>
      <c r="Y150" s="352">
        <f t="shared" si="207"/>
        <v>0</v>
      </c>
      <c r="Z150" s="352"/>
      <c r="AA150" s="352">
        <f t="shared" si="208"/>
        <v>0</v>
      </c>
      <c r="AB150" s="352"/>
      <c r="AC150" s="307">
        <f t="shared" si="222"/>
        <v>-1</v>
      </c>
      <c r="AD150" s="299">
        <f t="shared" si="223"/>
        <v>-1</v>
      </c>
      <c r="AE150" s="295">
        <f t="shared" si="209"/>
        <v>-125</v>
      </c>
      <c r="AF150" s="301"/>
      <c r="AG150" s="301"/>
      <c r="AH150" s="301"/>
      <c r="AI150" s="302"/>
      <c r="AM150" s="349">
        <f t="shared" si="210"/>
        <v>-125</v>
      </c>
      <c r="AN150" s="349"/>
      <c r="AO150" s="349">
        <f t="shared" si="211"/>
        <v>0</v>
      </c>
      <c r="AP150" s="349"/>
      <c r="AQ150" s="349">
        <f t="shared" si="212"/>
        <v>0</v>
      </c>
      <c r="AR150" s="349"/>
      <c r="AS150" s="298"/>
      <c r="AT150" s="349">
        <f t="shared" si="213"/>
        <v>0</v>
      </c>
      <c r="AU150" s="349"/>
      <c r="AV150" s="349">
        <f t="shared" si="214"/>
        <v>0</v>
      </c>
      <c r="AW150" s="349"/>
      <c r="AX150" s="349">
        <f t="shared" si="215"/>
        <v>0</v>
      </c>
      <c r="AY150" s="349"/>
      <c r="AZ150" s="298"/>
      <c r="BA150" s="349">
        <f t="shared" si="216"/>
        <v>0</v>
      </c>
      <c r="BB150" s="349"/>
      <c r="BC150" s="349">
        <f t="shared" si="217"/>
        <v>0</v>
      </c>
      <c r="BD150" s="349"/>
      <c r="BE150" s="349">
        <f t="shared" si="218"/>
        <v>0</v>
      </c>
      <c r="BF150" s="349"/>
      <c r="BG150" s="298"/>
      <c r="BH150" s="349">
        <f t="shared" si="219"/>
        <v>0</v>
      </c>
      <c r="BI150" s="349"/>
      <c r="BJ150" s="349">
        <f t="shared" si="220"/>
        <v>0</v>
      </c>
      <c r="BK150" s="349"/>
      <c r="BL150" s="349">
        <f t="shared" si="221"/>
        <v>0</v>
      </c>
      <c r="BM150" s="349"/>
    </row>
    <row r="151" spans="1:65" x14ac:dyDescent="0.3">
      <c r="A151" s="291" t="s">
        <v>339</v>
      </c>
      <c r="B151" s="350">
        <f t="shared" si="197"/>
        <v>0</v>
      </c>
      <c r="C151" s="350"/>
      <c r="D151" s="350">
        <f t="shared" si="198"/>
        <v>0</v>
      </c>
      <c r="E151" s="350"/>
      <c r="F151" s="351">
        <f t="shared" si="199"/>
        <v>0</v>
      </c>
      <c r="G151" s="351"/>
      <c r="H151" s="292"/>
      <c r="I151" s="351">
        <f t="shared" si="200"/>
        <v>0</v>
      </c>
      <c r="J151" s="351"/>
      <c r="K151" s="350">
        <f t="shared" si="201"/>
        <v>0</v>
      </c>
      <c r="L151" s="350"/>
      <c r="M151" s="350">
        <f t="shared" si="202"/>
        <v>0</v>
      </c>
      <c r="N151" s="350"/>
      <c r="O151" s="292"/>
      <c r="P151" s="350">
        <f t="shared" si="203"/>
        <v>0</v>
      </c>
      <c r="Q151" s="350"/>
      <c r="R151" s="350">
        <f t="shared" si="204"/>
        <v>0</v>
      </c>
      <c r="S151" s="350"/>
      <c r="T151" s="350">
        <f t="shared" si="205"/>
        <v>0</v>
      </c>
      <c r="U151" s="350"/>
      <c r="V151" s="292"/>
      <c r="W151" s="352">
        <f t="shared" si="206"/>
        <v>0</v>
      </c>
      <c r="X151" s="352"/>
      <c r="Y151" s="352">
        <f t="shared" si="207"/>
        <v>0</v>
      </c>
      <c r="Z151" s="352"/>
      <c r="AA151" s="352">
        <f t="shared" si="208"/>
        <v>0</v>
      </c>
      <c r="AB151" s="352"/>
      <c r="AC151" s="307">
        <f t="shared" si="222"/>
        <v>0</v>
      </c>
      <c r="AD151" s="299">
        <f t="shared" si="223"/>
        <v>0</v>
      </c>
      <c r="AE151" s="295">
        <f t="shared" si="209"/>
        <v>0</v>
      </c>
      <c r="AF151" s="301"/>
      <c r="AG151" s="301"/>
      <c r="AH151" s="301"/>
      <c r="AI151" s="302"/>
      <c r="AM151" s="349">
        <f t="shared" si="210"/>
        <v>0</v>
      </c>
      <c r="AN151" s="349"/>
      <c r="AO151" s="349">
        <f t="shared" si="211"/>
        <v>0</v>
      </c>
      <c r="AP151" s="349"/>
      <c r="AQ151" s="349">
        <f t="shared" si="212"/>
        <v>0</v>
      </c>
      <c r="AR151" s="349"/>
      <c r="AS151" s="298"/>
      <c r="AT151" s="349">
        <f t="shared" si="213"/>
        <v>0</v>
      </c>
      <c r="AU151" s="349"/>
      <c r="AV151" s="349">
        <f t="shared" si="214"/>
        <v>0</v>
      </c>
      <c r="AW151" s="349"/>
      <c r="AX151" s="349">
        <f t="shared" si="215"/>
        <v>0</v>
      </c>
      <c r="AY151" s="349"/>
      <c r="AZ151" s="298"/>
      <c r="BA151" s="349">
        <f t="shared" si="216"/>
        <v>0</v>
      </c>
      <c r="BB151" s="349"/>
      <c r="BC151" s="349">
        <f t="shared" si="217"/>
        <v>0</v>
      </c>
      <c r="BD151" s="349"/>
      <c r="BE151" s="349">
        <f t="shared" si="218"/>
        <v>0</v>
      </c>
      <c r="BF151" s="349"/>
      <c r="BG151" s="298"/>
      <c r="BH151" s="349">
        <f t="shared" si="219"/>
        <v>0</v>
      </c>
      <c r="BI151" s="349"/>
      <c r="BJ151" s="349">
        <f t="shared" si="220"/>
        <v>0</v>
      </c>
      <c r="BK151" s="349"/>
      <c r="BL151" s="349">
        <f t="shared" si="221"/>
        <v>0</v>
      </c>
      <c r="BM151" s="349"/>
    </row>
    <row r="152" spans="1:65" x14ac:dyDescent="0.3">
      <c r="A152" s="291" t="s">
        <v>340</v>
      </c>
      <c r="B152" s="351">
        <f t="shared" si="197"/>
        <v>0</v>
      </c>
      <c r="C152" s="351"/>
      <c r="D152" s="351">
        <f t="shared" si="198"/>
        <v>0</v>
      </c>
      <c r="E152" s="351"/>
      <c r="F152" s="351">
        <f t="shared" si="199"/>
        <v>-1</v>
      </c>
      <c r="G152" s="351"/>
      <c r="H152" s="292"/>
      <c r="I152" s="352">
        <f t="shared" si="200"/>
        <v>0</v>
      </c>
      <c r="J152" s="352"/>
      <c r="K152" s="352">
        <f t="shared" si="201"/>
        <v>0</v>
      </c>
      <c r="L152" s="352"/>
      <c r="M152" s="350">
        <f t="shared" si="202"/>
        <v>0</v>
      </c>
      <c r="N152" s="350"/>
      <c r="O152" s="292"/>
      <c r="P152" s="350">
        <f t="shared" si="203"/>
        <v>0</v>
      </c>
      <c r="Q152" s="350"/>
      <c r="R152" s="350">
        <f t="shared" si="204"/>
        <v>0</v>
      </c>
      <c r="S152" s="350"/>
      <c r="T152" s="351">
        <f t="shared" si="205"/>
        <v>0</v>
      </c>
      <c r="U152" s="351"/>
      <c r="V152" s="292"/>
      <c r="W152" s="352">
        <f t="shared" si="206"/>
        <v>0</v>
      </c>
      <c r="X152" s="352"/>
      <c r="Y152" s="350">
        <f t="shared" si="207"/>
        <v>0</v>
      </c>
      <c r="Z152" s="350"/>
      <c r="AA152" s="352">
        <f t="shared" si="208"/>
        <v>0</v>
      </c>
      <c r="AB152" s="352"/>
      <c r="AC152" s="307">
        <f>SUM(B152:AA152)</f>
        <v>-1</v>
      </c>
      <c r="AD152" s="294">
        <f>SUM(B152:AB152)</f>
        <v>-1</v>
      </c>
      <c r="AE152" s="295">
        <f t="shared" si="209"/>
        <v>-40</v>
      </c>
      <c r="AF152" s="296"/>
      <c r="AG152" s="296"/>
      <c r="AH152" s="296"/>
      <c r="AI152" s="297"/>
      <c r="AM152" s="349">
        <f t="shared" si="210"/>
        <v>0</v>
      </c>
      <c r="AN152" s="349"/>
      <c r="AO152" s="349">
        <f t="shared" si="211"/>
        <v>0</v>
      </c>
      <c r="AP152" s="349"/>
      <c r="AQ152" s="349">
        <f t="shared" si="212"/>
        <v>-40</v>
      </c>
      <c r="AR152" s="349"/>
      <c r="AS152" s="298"/>
      <c r="AT152" s="349">
        <f t="shared" si="213"/>
        <v>0</v>
      </c>
      <c r="AU152" s="349"/>
      <c r="AV152" s="349">
        <f t="shared" si="214"/>
        <v>0</v>
      </c>
      <c r="AW152" s="349"/>
      <c r="AX152" s="349">
        <f t="shared" si="215"/>
        <v>0</v>
      </c>
      <c r="AY152" s="349"/>
      <c r="AZ152" s="298"/>
      <c r="BA152" s="349">
        <f t="shared" si="216"/>
        <v>0</v>
      </c>
      <c r="BB152" s="349"/>
      <c r="BC152" s="349">
        <f t="shared" si="217"/>
        <v>0</v>
      </c>
      <c r="BD152" s="349"/>
      <c r="BE152" s="349">
        <f t="shared" si="218"/>
        <v>0</v>
      </c>
      <c r="BF152" s="349"/>
      <c r="BG152" s="298"/>
      <c r="BH152" s="349">
        <f t="shared" si="219"/>
        <v>0</v>
      </c>
      <c r="BI152" s="349"/>
      <c r="BJ152" s="349">
        <f t="shared" si="220"/>
        <v>0</v>
      </c>
      <c r="BK152" s="349"/>
      <c r="BL152" s="349">
        <f t="shared" si="221"/>
        <v>0</v>
      </c>
      <c r="BM152" s="349"/>
    </row>
    <row r="153" spans="1:65" x14ac:dyDescent="0.3">
      <c r="A153" s="291" t="s">
        <v>341</v>
      </c>
      <c r="B153" s="352">
        <f t="shared" si="197"/>
        <v>-1</v>
      </c>
      <c r="C153" s="352"/>
      <c r="D153" s="350">
        <f t="shared" si="198"/>
        <v>0</v>
      </c>
      <c r="E153" s="350"/>
      <c r="F153" s="352">
        <f t="shared" si="199"/>
        <v>0</v>
      </c>
      <c r="G153" s="352"/>
      <c r="H153" s="292"/>
      <c r="I153" s="350">
        <f t="shared" si="200"/>
        <v>0</v>
      </c>
      <c r="J153" s="350"/>
      <c r="K153" s="350">
        <f t="shared" si="201"/>
        <v>0</v>
      </c>
      <c r="L153" s="350"/>
      <c r="M153" s="350">
        <f t="shared" si="202"/>
        <v>0</v>
      </c>
      <c r="N153" s="350"/>
      <c r="O153" s="292"/>
      <c r="P153" s="350">
        <f t="shared" si="203"/>
        <v>0</v>
      </c>
      <c r="Q153" s="350"/>
      <c r="R153" s="350">
        <f t="shared" si="204"/>
        <v>0</v>
      </c>
      <c r="S153" s="350"/>
      <c r="T153" s="350">
        <f t="shared" si="205"/>
        <v>0</v>
      </c>
      <c r="U153" s="350"/>
      <c r="V153" s="292"/>
      <c r="W153" s="350">
        <f t="shared" si="206"/>
        <v>0</v>
      </c>
      <c r="X153" s="350"/>
      <c r="Y153" s="350">
        <f t="shared" si="207"/>
        <v>0</v>
      </c>
      <c r="Z153" s="350"/>
      <c r="AA153" s="352">
        <f t="shared" si="208"/>
        <v>-1</v>
      </c>
      <c r="AB153" s="352"/>
      <c r="AC153" s="307">
        <f t="shared" ref="AC153:AC166" si="224">SUM(B153:AA153)</f>
        <v>-2</v>
      </c>
      <c r="AD153" s="299">
        <f t="shared" ref="AD153:AD166" si="225">SUM(B153:AB153)</f>
        <v>-2</v>
      </c>
      <c r="AE153" s="295">
        <f t="shared" si="209"/>
        <v>-90</v>
      </c>
      <c r="AF153" s="301"/>
      <c r="AG153" s="301"/>
      <c r="AH153" s="301"/>
      <c r="AI153" s="302"/>
      <c r="AM153" s="349">
        <f t="shared" si="210"/>
        <v>-45</v>
      </c>
      <c r="AN153" s="349"/>
      <c r="AO153" s="349">
        <f t="shared" si="211"/>
        <v>0</v>
      </c>
      <c r="AP153" s="349"/>
      <c r="AQ153" s="349">
        <f t="shared" si="212"/>
        <v>0</v>
      </c>
      <c r="AR153" s="349"/>
      <c r="AS153" s="298"/>
      <c r="AT153" s="349">
        <f t="shared" si="213"/>
        <v>0</v>
      </c>
      <c r="AU153" s="349"/>
      <c r="AV153" s="349">
        <f t="shared" si="214"/>
        <v>0</v>
      </c>
      <c r="AW153" s="349"/>
      <c r="AX153" s="349">
        <f t="shared" si="215"/>
        <v>0</v>
      </c>
      <c r="AY153" s="349"/>
      <c r="AZ153" s="298"/>
      <c r="BA153" s="349">
        <f t="shared" si="216"/>
        <v>0</v>
      </c>
      <c r="BB153" s="349"/>
      <c r="BC153" s="349">
        <f t="shared" si="217"/>
        <v>0</v>
      </c>
      <c r="BD153" s="349"/>
      <c r="BE153" s="349">
        <f t="shared" si="218"/>
        <v>0</v>
      </c>
      <c r="BF153" s="349"/>
      <c r="BG153" s="298"/>
      <c r="BH153" s="349">
        <f t="shared" si="219"/>
        <v>0</v>
      </c>
      <c r="BI153" s="349"/>
      <c r="BJ153" s="349">
        <f t="shared" si="220"/>
        <v>0</v>
      </c>
      <c r="BK153" s="349"/>
      <c r="BL153" s="349">
        <f t="shared" si="221"/>
        <v>-45</v>
      </c>
      <c r="BM153" s="349"/>
    </row>
    <row r="154" spans="1:65" x14ac:dyDescent="0.3">
      <c r="A154" s="291" t="s">
        <v>342</v>
      </c>
      <c r="B154" s="350">
        <f t="shared" si="197"/>
        <v>0</v>
      </c>
      <c r="C154" s="350"/>
      <c r="D154" s="350">
        <f t="shared" si="198"/>
        <v>1</v>
      </c>
      <c r="E154" s="350"/>
      <c r="F154" s="350">
        <f t="shared" si="199"/>
        <v>0</v>
      </c>
      <c r="G154" s="350"/>
      <c r="H154" s="292"/>
      <c r="I154" s="352">
        <f t="shared" si="200"/>
        <v>0</v>
      </c>
      <c r="J154" s="352"/>
      <c r="K154" s="350">
        <f t="shared" si="201"/>
        <v>0</v>
      </c>
      <c r="L154" s="350"/>
      <c r="M154" s="350">
        <f t="shared" si="202"/>
        <v>0</v>
      </c>
      <c r="N154" s="350"/>
      <c r="O154" s="292"/>
      <c r="P154" s="350">
        <f t="shared" si="203"/>
        <v>0</v>
      </c>
      <c r="Q154" s="350"/>
      <c r="R154" s="350">
        <f t="shared" si="204"/>
        <v>0</v>
      </c>
      <c r="S154" s="350"/>
      <c r="T154" s="352">
        <f t="shared" si="205"/>
        <v>0</v>
      </c>
      <c r="U154" s="352"/>
      <c r="V154" s="292"/>
      <c r="W154" s="350">
        <f t="shared" si="206"/>
        <v>0</v>
      </c>
      <c r="X154" s="350"/>
      <c r="Y154" s="350">
        <f t="shared" si="207"/>
        <v>0</v>
      </c>
      <c r="Z154" s="350"/>
      <c r="AA154" s="350">
        <f t="shared" si="208"/>
        <v>-1</v>
      </c>
      <c r="AB154" s="350"/>
      <c r="AC154" s="307">
        <f t="shared" si="224"/>
        <v>0</v>
      </c>
      <c r="AD154" s="299">
        <f t="shared" si="225"/>
        <v>0</v>
      </c>
      <c r="AE154" s="295">
        <f t="shared" si="209"/>
        <v>0</v>
      </c>
      <c r="AF154" s="301"/>
      <c r="AG154" s="301"/>
      <c r="AH154" s="301"/>
      <c r="AI154" s="302"/>
      <c r="AM154" s="349">
        <f t="shared" si="210"/>
        <v>0</v>
      </c>
      <c r="AN154" s="349"/>
      <c r="AO154" s="349">
        <f t="shared" si="211"/>
        <v>45</v>
      </c>
      <c r="AP154" s="349"/>
      <c r="AQ154" s="349">
        <f t="shared" si="212"/>
        <v>0</v>
      </c>
      <c r="AR154" s="349"/>
      <c r="AS154" s="298"/>
      <c r="AT154" s="349">
        <f t="shared" si="213"/>
        <v>0</v>
      </c>
      <c r="AU154" s="349"/>
      <c r="AV154" s="349">
        <f t="shared" si="214"/>
        <v>0</v>
      </c>
      <c r="AW154" s="349"/>
      <c r="AX154" s="349">
        <f t="shared" si="215"/>
        <v>0</v>
      </c>
      <c r="AY154" s="349"/>
      <c r="AZ154" s="298"/>
      <c r="BA154" s="349">
        <f t="shared" si="216"/>
        <v>0</v>
      </c>
      <c r="BB154" s="349"/>
      <c r="BC154" s="349">
        <f t="shared" si="217"/>
        <v>0</v>
      </c>
      <c r="BD154" s="349"/>
      <c r="BE154" s="349">
        <f t="shared" si="218"/>
        <v>0</v>
      </c>
      <c r="BF154" s="349"/>
      <c r="BG154" s="298"/>
      <c r="BH154" s="349">
        <f t="shared" si="219"/>
        <v>0</v>
      </c>
      <c r="BI154" s="349"/>
      <c r="BJ154" s="349">
        <f t="shared" si="220"/>
        <v>0</v>
      </c>
      <c r="BK154" s="349"/>
      <c r="BL154" s="349">
        <f t="shared" si="221"/>
        <v>-45</v>
      </c>
      <c r="BM154" s="349"/>
    </row>
    <row r="155" spans="1:65" x14ac:dyDescent="0.3">
      <c r="A155" s="291" t="s">
        <v>343</v>
      </c>
      <c r="B155" s="352">
        <f t="shared" si="197"/>
        <v>0</v>
      </c>
      <c r="C155" s="352"/>
      <c r="D155" s="351">
        <f t="shared" si="198"/>
        <v>0</v>
      </c>
      <c r="E155" s="351"/>
      <c r="F155" s="352">
        <f t="shared" si="199"/>
        <v>0</v>
      </c>
      <c r="G155" s="352"/>
      <c r="H155" s="292"/>
      <c r="I155" s="350">
        <f t="shared" si="200"/>
        <v>0</v>
      </c>
      <c r="J155" s="350"/>
      <c r="K155" s="350">
        <f t="shared" si="201"/>
        <v>0</v>
      </c>
      <c r="L155" s="350"/>
      <c r="M155" s="351">
        <f t="shared" si="202"/>
        <v>0</v>
      </c>
      <c r="N155" s="351"/>
      <c r="O155" s="292"/>
      <c r="P155" s="352">
        <f t="shared" si="203"/>
        <v>1</v>
      </c>
      <c r="Q155" s="352"/>
      <c r="R155" s="350">
        <f t="shared" si="204"/>
        <v>0</v>
      </c>
      <c r="S155" s="350"/>
      <c r="T155" s="350">
        <f t="shared" si="205"/>
        <v>1</v>
      </c>
      <c r="U155" s="350"/>
      <c r="V155" s="292"/>
      <c r="W155" s="350">
        <f t="shared" si="206"/>
        <v>0</v>
      </c>
      <c r="X155" s="350"/>
      <c r="Y155" s="350">
        <f t="shared" si="207"/>
        <v>1</v>
      </c>
      <c r="Z155" s="350"/>
      <c r="AA155" s="350">
        <f t="shared" si="208"/>
        <v>0</v>
      </c>
      <c r="AB155" s="350"/>
      <c r="AC155" s="307">
        <f t="shared" si="224"/>
        <v>3</v>
      </c>
      <c r="AD155" s="299">
        <f t="shared" si="225"/>
        <v>3</v>
      </c>
      <c r="AE155" s="295">
        <f t="shared" si="209"/>
        <v>165</v>
      </c>
      <c r="AF155" s="301"/>
      <c r="AG155" s="301"/>
      <c r="AH155" s="301"/>
      <c r="AI155" s="302"/>
      <c r="AM155" s="349">
        <f t="shared" si="210"/>
        <v>0</v>
      </c>
      <c r="AN155" s="349"/>
      <c r="AO155" s="349">
        <f t="shared" si="211"/>
        <v>0</v>
      </c>
      <c r="AP155" s="349"/>
      <c r="AQ155" s="349">
        <f t="shared" si="212"/>
        <v>0</v>
      </c>
      <c r="AR155" s="349"/>
      <c r="AS155" s="298"/>
      <c r="AT155" s="349">
        <f t="shared" si="213"/>
        <v>0</v>
      </c>
      <c r="AU155" s="349"/>
      <c r="AV155" s="349">
        <f t="shared" si="214"/>
        <v>0</v>
      </c>
      <c r="AW155" s="349"/>
      <c r="AX155" s="349">
        <f t="shared" si="215"/>
        <v>0</v>
      </c>
      <c r="AY155" s="349"/>
      <c r="AZ155" s="298"/>
      <c r="BA155" s="349">
        <f t="shared" si="216"/>
        <v>55</v>
      </c>
      <c r="BB155" s="349"/>
      <c r="BC155" s="349">
        <f t="shared" si="217"/>
        <v>0</v>
      </c>
      <c r="BD155" s="349"/>
      <c r="BE155" s="349">
        <f t="shared" si="218"/>
        <v>55</v>
      </c>
      <c r="BF155" s="349"/>
      <c r="BG155" s="298"/>
      <c r="BH155" s="349">
        <f t="shared" si="219"/>
        <v>0</v>
      </c>
      <c r="BI155" s="349"/>
      <c r="BJ155" s="349">
        <f t="shared" si="220"/>
        <v>55</v>
      </c>
      <c r="BK155" s="349"/>
      <c r="BL155" s="349">
        <f t="shared" si="221"/>
        <v>0</v>
      </c>
      <c r="BM155" s="349"/>
    </row>
    <row r="156" spans="1:65" x14ac:dyDescent="0.3">
      <c r="A156" s="291" t="s">
        <v>344</v>
      </c>
      <c r="B156" s="352">
        <f t="shared" si="197"/>
        <v>0</v>
      </c>
      <c r="C156" s="352"/>
      <c r="D156" s="350">
        <f t="shared" si="198"/>
        <v>0</v>
      </c>
      <c r="E156" s="350"/>
      <c r="F156" s="350">
        <f t="shared" si="199"/>
        <v>0</v>
      </c>
      <c r="G156" s="350"/>
      <c r="H156" s="292"/>
      <c r="I156" s="350">
        <f t="shared" si="200"/>
        <v>0</v>
      </c>
      <c r="J156" s="350"/>
      <c r="K156" s="350">
        <f t="shared" si="201"/>
        <v>0</v>
      </c>
      <c r="L156" s="350"/>
      <c r="M156" s="351">
        <f t="shared" si="202"/>
        <v>0</v>
      </c>
      <c r="N156" s="351"/>
      <c r="O156" s="292"/>
      <c r="P156" s="352">
        <f t="shared" si="203"/>
        <v>0</v>
      </c>
      <c r="Q156" s="352"/>
      <c r="R156" s="351">
        <f t="shared" si="204"/>
        <v>0</v>
      </c>
      <c r="S156" s="351"/>
      <c r="T156" s="350">
        <f t="shared" si="205"/>
        <v>0</v>
      </c>
      <c r="U156" s="350"/>
      <c r="V156" s="292"/>
      <c r="W156" s="350">
        <f t="shared" si="206"/>
        <v>-2</v>
      </c>
      <c r="X156" s="350"/>
      <c r="Y156" s="350">
        <f t="shared" si="207"/>
        <v>1</v>
      </c>
      <c r="Z156" s="350"/>
      <c r="AA156" s="350">
        <f t="shared" si="208"/>
        <v>0</v>
      </c>
      <c r="AB156" s="350"/>
      <c r="AC156" s="307">
        <f t="shared" si="224"/>
        <v>-1</v>
      </c>
      <c r="AD156" s="299">
        <f t="shared" si="225"/>
        <v>-1</v>
      </c>
      <c r="AE156" s="295">
        <f t="shared" si="209"/>
        <v>-55</v>
      </c>
      <c r="AF156" s="301"/>
      <c r="AG156" s="301"/>
      <c r="AH156" s="301"/>
      <c r="AI156" s="302"/>
      <c r="AM156" s="349">
        <f t="shared" si="210"/>
        <v>0</v>
      </c>
      <c r="AN156" s="349"/>
      <c r="AO156" s="349">
        <f t="shared" si="211"/>
        <v>0</v>
      </c>
      <c r="AP156" s="349"/>
      <c r="AQ156" s="349">
        <f t="shared" si="212"/>
        <v>0</v>
      </c>
      <c r="AR156" s="349"/>
      <c r="AS156" s="298"/>
      <c r="AT156" s="349">
        <f t="shared" si="213"/>
        <v>0</v>
      </c>
      <c r="AU156" s="349"/>
      <c r="AV156" s="349">
        <f t="shared" si="214"/>
        <v>0</v>
      </c>
      <c r="AW156" s="349"/>
      <c r="AX156" s="349">
        <f t="shared" si="215"/>
        <v>0</v>
      </c>
      <c r="AY156" s="349"/>
      <c r="AZ156" s="298"/>
      <c r="BA156" s="349">
        <f t="shared" si="216"/>
        <v>0</v>
      </c>
      <c r="BB156" s="349"/>
      <c r="BC156" s="349">
        <f t="shared" si="217"/>
        <v>0</v>
      </c>
      <c r="BD156" s="349"/>
      <c r="BE156" s="349">
        <f t="shared" si="218"/>
        <v>0</v>
      </c>
      <c r="BF156" s="349"/>
      <c r="BG156" s="298"/>
      <c r="BH156" s="349">
        <f t="shared" si="219"/>
        <v>-110</v>
      </c>
      <c r="BI156" s="349"/>
      <c r="BJ156" s="349">
        <f t="shared" si="220"/>
        <v>55</v>
      </c>
      <c r="BK156" s="349"/>
      <c r="BL156" s="349">
        <f t="shared" si="221"/>
        <v>0</v>
      </c>
      <c r="BM156" s="349"/>
    </row>
    <row r="157" spans="1:65" x14ac:dyDescent="0.3">
      <c r="A157" s="291" t="s">
        <v>345</v>
      </c>
      <c r="B157" s="352">
        <f t="shared" si="197"/>
        <v>1</v>
      </c>
      <c r="C157" s="352"/>
      <c r="D157" s="350">
        <f t="shared" si="198"/>
        <v>0</v>
      </c>
      <c r="E157" s="350"/>
      <c r="F157" s="350">
        <f t="shared" si="199"/>
        <v>0</v>
      </c>
      <c r="G157" s="350"/>
      <c r="H157" s="292"/>
      <c r="I157" s="350">
        <f t="shared" si="200"/>
        <v>0</v>
      </c>
      <c r="J157" s="350"/>
      <c r="K157" s="350">
        <f t="shared" si="201"/>
        <v>0</v>
      </c>
      <c r="L157" s="350"/>
      <c r="M157" s="351">
        <f t="shared" si="202"/>
        <v>0</v>
      </c>
      <c r="N157" s="351"/>
      <c r="O157" s="292"/>
      <c r="P157" s="352">
        <f t="shared" si="203"/>
        <v>0</v>
      </c>
      <c r="Q157" s="352"/>
      <c r="R157" s="350">
        <f t="shared" si="204"/>
        <v>0</v>
      </c>
      <c r="S157" s="350"/>
      <c r="T157" s="350">
        <f t="shared" si="205"/>
        <v>0</v>
      </c>
      <c r="U157" s="350"/>
      <c r="V157" s="292"/>
      <c r="W157" s="352">
        <f t="shared" si="206"/>
        <v>0</v>
      </c>
      <c r="X157" s="352"/>
      <c r="Y157" s="350">
        <f t="shared" si="207"/>
        <v>0</v>
      </c>
      <c r="Z157" s="350"/>
      <c r="AA157" s="350">
        <f t="shared" si="208"/>
        <v>0</v>
      </c>
      <c r="AB157" s="350"/>
      <c r="AC157" s="307">
        <f t="shared" si="224"/>
        <v>1</v>
      </c>
      <c r="AD157" s="299">
        <f t="shared" si="225"/>
        <v>1</v>
      </c>
      <c r="AE157" s="295">
        <f t="shared" si="209"/>
        <v>60</v>
      </c>
      <c r="AF157" s="301"/>
      <c r="AG157" s="301"/>
      <c r="AH157" s="301"/>
      <c r="AI157" s="302"/>
      <c r="AM157" s="349">
        <f t="shared" si="210"/>
        <v>60</v>
      </c>
      <c r="AN157" s="349"/>
      <c r="AO157" s="349">
        <f t="shared" si="211"/>
        <v>0</v>
      </c>
      <c r="AP157" s="349"/>
      <c r="AQ157" s="349">
        <f t="shared" si="212"/>
        <v>0</v>
      </c>
      <c r="AR157" s="349"/>
      <c r="AS157" s="298"/>
      <c r="AT157" s="349">
        <f t="shared" si="213"/>
        <v>0</v>
      </c>
      <c r="AU157" s="349"/>
      <c r="AV157" s="349">
        <f t="shared" si="214"/>
        <v>0</v>
      </c>
      <c r="AW157" s="349"/>
      <c r="AX157" s="349">
        <f t="shared" si="215"/>
        <v>0</v>
      </c>
      <c r="AY157" s="349"/>
      <c r="AZ157" s="298"/>
      <c r="BA157" s="349">
        <f t="shared" si="216"/>
        <v>0</v>
      </c>
      <c r="BB157" s="349"/>
      <c r="BC157" s="349">
        <f t="shared" si="217"/>
        <v>0</v>
      </c>
      <c r="BD157" s="349"/>
      <c r="BE157" s="349">
        <f t="shared" si="218"/>
        <v>0</v>
      </c>
      <c r="BF157" s="349"/>
      <c r="BG157" s="298"/>
      <c r="BH157" s="349">
        <f t="shared" si="219"/>
        <v>0</v>
      </c>
      <c r="BI157" s="349"/>
      <c r="BJ157" s="349">
        <f t="shared" si="220"/>
        <v>0</v>
      </c>
      <c r="BK157" s="349"/>
      <c r="BL157" s="349">
        <f t="shared" si="221"/>
        <v>0</v>
      </c>
      <c r="BM157" s="349"/>
    </row>
    <row r="158" spans="1:65" x14ac:dyDescent="0.3">
      <c r="A158" s="291" t="s">
        <v>346</v>
      </c>
      <c r="B158" s="352">
        <f t="shared" si="197"/>
        <v>0</v>
      </c>
      <c r="C158" s="352"/>
      <c r="D158" s="350">
        <f t="shared" si="198"/>
        <v>0</v>
      </c>
      <c r="E158" s="350"/>
      <c r="F158" s="352">
        <f t="shared" si="199"/>
        <v>0</v>
      </c>
      <c r="G158" s="352"/>
      <c r="H158" s="292"/>
      <c r="I158" s="351">
        <f t="shared" si="200"/>
        <v>1</v>
      </c>
      <c r="J158" s="351"/>
      <c r="K158" s="350">
        <f t="shared" si="201"/>
        <v>2</v>
      </c>
      <c r="L158" s="350"/>
      <c r="M158" s="350">
        <f t="shared" si="202"/>
        <v>3</v>
      </c>
      <c r="N158" s="350"/>
      <c r="O158" s="292"/>
      <c r="P158" s="350">
        <f t="shared" si="203"/>
        <v>0</v>
      </c>
      <c r="Q158" s="350"/>
      <c r="R158" s="350">
        <f t="shared" si="204"/>
        <v>0</v>
      </c>
      <c r="S158" s="350"/>
      <c r="T158" s="352">
        <f t="shared" si="205"/>
        <v>-1</v>
      </c>
      <c r="U158" s="352"/>
      <c r="V158" s="292"/>
      <c r="W158" s="350">
        <f t="shared" si="206"/>
        <v>0</v>
      </c>
      <c r="X158" s="350"/>
      <c r="Y158" s="351">
        <f t="shared" si="207"/>
        <v>0</v>
      </c>
      <c r="Z158" s="351"/>
      <c r="AA158" s="350">
        <f t="shared" si="208"/>
        <v>0</v>
      </c>
      <c r="AB158" s="350"/>
      <c r="AC158" s="307">
        <f t="shared" si="224"/>
        <v>5</v>
      </c>
      <c r="AD158" s="299">
        <f t="shared" si="225"/>
        <v>5</v>
      </c>
      <c r="AE158" s="295">
        <f t="shared" si="209"/>
        <v>275</v>
      </c>
      <c r="AF158" s="301"/>
      <c r="AG158" s="301"/>
      <c r="AH158" s="301"/>
      <c r="AI158" s="302"/>
      <c r="AM158" s="349">
        <f t="shared" si="210"/>
        <v>0</v>
      </c>
      <c r="AN158" s="349"/>
      <c r="AO158" s="349">
        <f t="shared" si="211"/>
        <v>0</v>
      </c>
      <c r="AP158" s="349"/>
      <c r="AQ158" s="349">
        <f t="shared" si="212"/>
        <v>0</v>
      </c>
      <c r="AR158" s="349"/>
      <c r="AS158" s="298"/>
      <c r="AT158" s="349">
        <f t="shared" si="213"/>
        <v>55</v>
      </c>
      <c r="AU158" s="349"/>
      <c r="AV158" s="349">
        <f t="shared" si="214"/>
        <v>110</v>
      </c>
      <c r="AW158" s="349"/>
      <c r="AX158" s="349">
        <f t="shared" si="215"/>
        <v>165</v>
      </c>
      <c r="AY158" s="349"/>
      <c r="AZ158" s="298"/>
      <c r="BA158" s="349">
        <f t="shared" si="216"/>
        <v>0</v>
      </c>
      <c r="BB158" s="349"/>
      <c r="BC158" s="349">
        <f t="shared" si="217"/>
        <v>0</v>
      </c>
      <c r="BD158" s="349"/>
      <c r="BE158" s="349">
        <f t="shared" si="218"/>
        <v>-55</v>
      </c>
      <c r="BF158" s="349"/>
      <c r="BG158" s="298"/>
      <c r="BH158" s="349">
        <f t="shared" si="219"/>
        <v>0</v>
      </c>
      <c r="BI158" s="349"/>
      <c r="BJ158" s="349">
        <f t="shared" si="220"/>
        <v>0</v>
      </c>
      <c r="BK158" s="349"/>
      <c r="BL158" s="349">
        <f t="shared" si="221"/>
        <v>0</v>
      </c>
      <c r="BM158" s="349"/>
    </row>
    <row r="159" spans="1:65" x14ac:dyDescent="0.3">
      <c r="A159" s="291" t="s">
        <v>347</v>
      </c>
      <c r="B159" s="352">
        <f t="shared" si="197"/>
        <v>0</v>
      </c>
      <c r="C159" s="352"/>
      <c r="D159" s="352">
        <f t="shared" si="198"/>
        <v>1</v>
      </c>
      <c r="E159" s="352"/>
      <c r="F159" s="350">
        <f t="shared" si="199"/>
        <v>0</v>
      </c>
      <c r="G159" s="350"/>
      <c r="H159" s="292"/>
      <c r="I159" s="350">
        <f t="shared" si="200"/>
        <v>0</v>
      </c>
      <c r="J159" s="350"/>
      <c r="K159" s="352">
        <f t="shared" si="201"/>
        <v>0</v>
      </c>
      <c r="L159" s="352"/>
      <c r="M159" s="350">
        <f t="shared" si="202"/>
        <v>0</v>
      </c>
      <c r="N159" s="350"/>
      <c r="O159" s="292"/>
      <c r="P159" s="350">
        <f t="shared" si="203"/>
        <v>0</v>
      </c>
      <c r="Q159" s="350"/>
      <c r="R159" s="350">
        <f t="shared" si="204"/>
        <v>0</v>
      </c>
      <c r="S159" s="350"/>
      <c r="T159" s="350">
        <f t="shared" si="205"/>
        <v>0</v>
      </c>
      <c r="U159" s="350"/>
      <c r="V159" s="292"/>
      <c r="W159" s="352">
        <f t="shared" si="206"/>
        <v>0</v>
      </c>
      <c r="X159" s="352"/>
      <c r="Y159" s="350">
        <f t="shared" si="207"/>
        <v>0</v>
      </c>
      <c r="Z159" s="350"/>
      <c r="AA159" s="352">
        <f t="shared" si="208"/>
        <v>0</v>
      </c>
      <c r="AB159" s="352"/>
      <c r="AC159" s="307">
        <f t="shared" si="224"/>
        <v>1</v>
      </c>
      <c r="AD159" s="299">
        <f t="shared" si="225"/>
        <v>1</v>
      </c>
      <c r="AE159" s="295">
        <f t="shared" si="209"/>
        <v>65</v>
      </c>
      <c r="AF159" s="301"/>
      <c r="AG159" s="301"/>
      <c r="AH159" s="301"/>
      <c r="AI159" s="302"/>
      <c r="AM159" s="349">
        <f t="shared" si="210"/>
        <v>0</v>
      </c>
      <c r="AN159" s="349"/>
      <c r="AO159" s="349">
        <f t="shared" si="211"/>
        <v>65</v>
      </c>
      <c r="AP159" s="349"/>
      <c r="AQ159" s="349">
        <f t="shared" si="212"/>
        <v>0</v>
      </c>
      <c r="AR159" s="349"/>
      <c r="AS159" s="298"/>
      <c r="AT159" s="349">
        <f t="shared" si="213"/>
        <v>0</v>
      </c>
      <c r="AU159" s="349"/>
      <c r="AV159" s="349">
        <f t="shared" si="214"/>
        <v>0</v>
      </c>
      <c r="AW159" s="349"/>
      <c r="AX159" s="349">
        <f t="shared" si="215"/>
        <v>0</v>
      </c>
      <c r="AY159" s="349"/>
      <c r="AZ159" s="298"/>
      <c r="BA159" s="349">
        <f t="shared" si="216"/>
        <v>0</v>
      </c>
      <c r="BB159" s="349"/>
      <c r="BC159" s="349">
        <f t="shared" si="217"/>
        <v>0</v>
      </c>
      <c r="BD159" s="349"/>
      <c r="BE159" s="349">
        <f t="shared" si="218"/>
        <v>0</v>
      </c>
      <c r="BF159" s="349"/>
      <c r="BG159" s="298"/>
      <c r="BH159" s="349">
        <f t="shared" si="219"/>
        <v>0</v>
      </c>
      <c r="BI159" s="349"/>
      <c r="BJ159" s="349">
        <f t="shared" si="220"/>
        <v>0</v>
      </c>
      <c r="BK159" s="349"/>
      <c r="BL159" s="349">
        <f t="shared" si="221"/>
        <v>0</v>
      </c>
      <c r="BM159" s="349"/>
    </row>
    <row r="160" spans="1:65" x14ac:dyDescent="0.3">
      <c r="A160" s="291" t="s">
        <v>348</v>
      </c>
      <c r="B160" s="350">
        <f t="shared" si="197"/>
        <v>0</v>
      </c>
      <c r="C160" s="350"/>
      <c r="D160" s="350">
        <f t="shared" si="198"/>
        <v>0</v>
      </c>
      <c r="E160" s="350"/>
      <c r="F160" s="350">
        <f t="shared" si="199"/>
        <v>0</v>
      </c>
      <c r="G160" s="350"/>
      <c r="H160" s="292"/>
      <c r="I160" s="350">
        <f t="shared" si="200"/>
        <v>0</v>
      </c>
      <c r="J160" s="350"/>
      <c r="K160" s="350">
        <f t="shared" si="201"/>
        <v>0</v>
      </c>
      <c r="L160" s="350"/>
      <c r="M160" s="351">
        <f t="shared" si="202"/>
        <v>0</v>
      </c>
      <c r="N160" s="351"/>
      <c r="O160" s="292"/>
      <c r="P160" s="350">
        <f t="shared" si="203"/>
        <v>0</v>
      </c>
      <c r="Q160" s="350"/>
      <c r="R160" s="351">
        <f t="shared" si="204"/>
        <v>0</v>
      </c>
      <c r="S160" s="351"/>
      <c r="T160" s="350">
        <f t="shared" si="205"/>
        <v>0</v>
      </c>
      <c r="U160" s="350"/>
      <c r="V160" s="292"/>
      <c r="W160" s="350">
        <f t="shared" si="206"/>
        <v>0</v>
      </c>
      <c r="X160" s="350"/>
      <c r="Y160" s="352">
        <f t="shared" si="207"/>
        <v>0</v>
      </c>
      <c r="Z160" s="352"/>
      <c r="AA160" s="352">
        <f t="shared" si="208"/>
        <v>0</v>
      </c>
      <c r="AB160" s="352"/>
      <c r="AC160" s="307">
        <f t="shared" si="224"/>
        <v>0</v>
      </c>
      <c r="AD160" s="299">
        <f t="shared" si="225"/>
        <v>0</v>
      </c>
      <c r="AE160" s="295">
        <f t="shared" si="209"/>
        <v>0</v>
      </c>
      <c r="AF160" s="301"/>
      <c r="AG160" s="301"/>
      <c r="AH160" s="301"/>
      <c r="AI160" s="302"/>
      <c r="AM160" s="349">
        <f t="shared" si="210"/>
        <v>0</v>
      </c>
      <c r="AN160" s="349"/>
      <c r="AO160" s="349">
        <f t="shared" si="211"/>
        <v>0</v>
      </c>
      <c r="AP160" s="349"/>
      <c r="AQ160" s="349">
        <f t="shared" si="212"/>
        <v>0</v>
      </c>
      <c r="AR160" s="349"/>
      <c r="AS160" s="298"/>
      <c r="AT160" s="349">
        <f t="shared" si="213"/>
        <v>0</v>
      </c>
      <c r="AU160" s="349"/>
      <c r="AV160" s="349">
        <f t="shared" si="214"/>
        <v>0</v>
      </c>
      <c r="AW160" s="349"/>
      <c r="AX160" s="349">
        <f t="shared" si="215"/>
        <v>0</v>
      </c>
      <c r="AY160" s="349"/>
      <c r="AZ160" s="298"/>
      <c r="BA160" s="349">
        <f t="shared" si="216"/>
        <v>0</v>
      </c>
      <c r="BB160" s="349"/>
      <c r="BC160" s="349">
        <f t="shared" si="217"/>
        <v>0</v>
      </c>
      <c r="BD160" s="349"/>
      <c r="BE160" s="349">
        <f t="shared" si="218"/>
        <v>0</v>
      </c>
      <c r="BF160" s="349"/>
      <c r="BG160" s="298"/>
      <c r="BH160" s="349">
        <f t="shared" si="219"/>
        <v>0</v>
      </c>
      <c r="BI160" s="349"/>
      <c r="BJ160" s="349">
        <f t="shared" si="220"/>
        <v>0</v>
      </c>
      <c r="BK160" s="349"/>
      <c r="BL160" s="349">
        <f t="shared" si="221"/>
        <v>0</v>
      </c>
      <c r="BM160" s="349"/>
    </row>
    <row r="161" spans="1:65" x14ac:dyDescent="0.3">
      <c r="A161" s="291" t="s">
        <v>349</v>
      </c>
      <c r="B161" s="350">
        <f t="shared" si="197"/>
        <v>0</v>
      </c>
      <c r="C161" s="350"/>
      <c r="D161" s="350">
        <f t="shared" si="198"/>
        <v>0</v>
      </c>
      <c r="E161" s="350"/>
      <c r="F161" s="351">
        <f t="shared" si="199"/>
        <v>0</v>
      </c>
      <c r="G161" s="351"/>
      <c r="H161" s="292"/>
      <c r="I161" s="351">
        <f t="shared" si="200"/>
        <v>0</v>
      </c>
      <c r="J161" s="351"/>
      <c r="K161" s="350">
        <f t="shared" si="201"/>
        <v>0</v>
      </c>
      <c r="L161" s="350"/>
      <c r="M161" s="350">
        <f t="shared" si="202"/>
        <v>0</v>
      </c>
      <c r="N161" s="350"/>
      <c r="O161" s="292"/>
      <c r="P161" s="350">
        <f t="shared" si="203"/>
        <v>0</v>
      </c>
      <c r="Q161" s="350"/>
      <c r="R161" s="350">
        <f t="shared" si="204"/>
        <v>0</v>
      </c>
      <c r="S161" s="350"/>
      <c r="T161" s="350">
        <f t="shared" si="205"/>
        <v>0</v>
      </c>
      <c r="U161" s="350"/>
      <c r="V161" s="292"/>
      <c r="W161" s="352">
        <f t="shared" si="206"/>
        <v>0</v>
      </c>
      <c r="X161" s="352"/>
      <c r="Y161" s="352">
        <f t="shared" si="207"/>
        <v>0</v>
      </c>
      <c r="Z161" s="352"/>
      <c r="AA161" s="352">
        <f t="shared" si="208"/>
        <v>0</v>
      </c>
      <c r="AB161" s="352"/>
      <c r="AC161" s="307">
        <f t="shared" si="224"/>
        <v>0</v>
      </c>
      <c r="AD161" s="299">
        <f t="shared" si="225"/>
        <v>0</v>
      </c>
      <c r="AE161" s="295">
        <f t="shared" si="209"/>
        <v>0</v>
      </c>
      <c r="AF161" s="301"/>
      <c r="AG161" s="301"/>
      <c r="AH161" s="301"/>
      <c r="AI161" s="302"/>
      <c r="AM161" s="349">
        <f t="shared" si="210"/>
        <v>0</v>
      </c>
      <c r="AN161" s="349"/>
      <c r="AO161" s="349">
        <f t="shared" si="211"/>
        <v>0</v>
      </c>
      <c r="AP161" s="349"/>
      <c r="AQ161" s="349">
        <f t="shared" si="212"/>
        <v>0</v>
      </c>
      <c r="AR161" s="349"/>
      <c r="AS161" s="298"/>
      <c r="AT161" s="349">
        <f t="shared" si="213"/>
        <v>0</v>
      </c>
      <c r="AU161" s="349"/>
      <c r="AV161" s="349">
        <f t="shared" si="214"/>
        <v>0</v>
      </c>
      <c r="AW161" s="349"/>
      <c r="AX161" s="349">
        <f t="shared" si="215"/>
        <v>0</v>
      </c>
      <c r="AY161" s="349"/>
      <c r="AZ161" s="298"/>
      <c r="BA161" s="349">
        <f t="shared" si="216"/>
        <v>0</v>
      </c>
      <c r="BB161" s="349"/>
      <c r="BC161" s="349">
        <f t="shared" si="217"/>
        <v>0</v>
      </c>
      <c r="BD161" s="349"/>
      <c r="BE161" s="349">
        <f t="shared" si="218"/>
        <v>0</v>
      </c>
      <c r="BF161" s="349"/>
      <c r="BG161" s="298"/>
      <c r="BH161" s="349">
        <f t="shared" si="219"/>
        <v>0</v>
      </c>
      <c r="BI161" s="349"/>
      <c r="BJ161" s="349">
        <f t="shared" si="220"/>
        <v>0</v>
      </c>
      <c r="BK161" s="349"/>
      <c r="BL161" s="349">
        <f t="shared" si="221"/>
        <v>0</v>
      </c>
      <c r="BM161" s="349"/>
    </row>
    <row r="162" spans="1:65" x14ac:dyDescent="0.3">
      <c r="A162" s="291" t="s">
        <v>350</v>
      </c>
      <c r="B162" s="350">
        <f t="shared" si="197"/>
        <v>0</v>
      </c>
      <c r="C162" s="350"/>
      <c r="D162" s="350">
        <f t="shared" si="198"/>
        <v>0</v>
      </c>
      <c r="E162" s="350"/>
      <c r="F162" s="350">
        <f t="shared" si="199"/>
        <v>0</v>
      </c>
      <c r="G162" s="350"/>
      <c r="H162" s="292"/>
      <c r="I162" s="350">
        <f t="shared" si="200"/>
        <v>0</v>
      </c>
      <c r="J162" s="350"/>
      <c r="K162" s="350">
        <f t="shared" si="201"/>
        <v>0</v>
      </c>
      <c r="L162" s="350"/>
      <c r="M162" s="351">
        <f t="shared" si="202"/>
        <v>0</v>
      </c>
      <c r="N162" s="351"/>
      <c r="O162" s="292"/>
      <c r="P162" s="352">
        <f t="shared" si="203"/>
        <v>0</v>
      </c>
      <c r="Q162" s="352"/>
      <c r="R162" s="350">
        <f t="shared" si="204"/>
        <v>0</v>
      </c>
      <c r="S162" s="350"/>
      <c r="T162" s="350">
        <f t="shared" si="205"/>
        <v>0</v>
      </c>
      <c r="U162" s="350"/>
      <c r="V162" s="292"/>
      <c r="W162" s="352">
        <f t="shared" si="206"/>
        <v>0</v>
      </c>
      <c r="X162" s="352"/>
      <c r="Y162" s="350">
        <f t="shared" si="207"/>
        <v>0</v>
      </c>
      <c r="Z162" s="350"/>
      <c r="AA162" s="350">
        <f t="shared" si="208"/>
        <v>-2</v>
      </c>
      <c r="AB162" s="350"/>
      <c r="AC162" s="307">
        <f t="shared" si="224"/>
        <v>-2</v>
      </c>
      <c r="AD162" s="299">
        <f t="shared" si="225"/>
        <v>-2</v>
      </c>
      <c r="AE162" s="295">
        <f t="shared" si="209"/>
        <v>-170</v>
      </c>
      <c r="AF162" s="301"/>
      <c r="AG162" s="301"/>
      <c r="AH162" s="301"/>
      <c r="AI162" s="302"/>
      <c r="AM162" s="349">
        <f t="shared" si="210"/>
        <v>0</v>
      </c>
      <c r="AN162" s="349"/>
      <c r="AO162" s="349">
        <f t="shared" si="211"/>
        <v>0</v>
      </c>
      <c r="AP162" s="349"/>
      <c r="AQ162" s="349">
        <f t="shared" si="212"/>
        <v>0</v>
      </c>
      <c r="AR162" s="349"/>
      <c r="AS162" s="298"/>
      <c r="AT162" s="349">
        <f t="shared" si="213"/>
        <v>0</v>
      </c>
      <c r="AU162" s="349"/>
      <c r="AV162" s="349">
        <f t="shared" si="214"/>
        <v>0</v>
      </c>
      <c r="AW162" s="349"/>
      <c r="AX162" s="349">
        <f t="shared" si="215"/>
        <v>0</v>
      </c>
      <c r="AY162" s="349"/>
      <c r="AZ162" s="298"/>
      <c r="BA162" s="349">
        <f t="shared" si="216"/>
        <v>0</v>
      </c>
      <c r="BB162" s="349"/>
      <c r="BC162" s="349">
        <f t="shared" si="217"/>
        <v>0</v>
      </c>
      <c r="BD162" s="349"/>
      <c r="BE162" s="349">
        <f t="shared" si="218"/>
        <v>0</v>
      </c>
      <c r="BF162" s="349"/>
      <c r="BG162" s="298"/>
      <c r="BH162" s="349">
        <f t="shared" si="219"/>
        <v>0</v>
      </c>
      <c r="BI162" s="349"/>
      <c r="BJ162" s="349">
        <f t="shared" si="220"/>
        <v>0</v>
      </c>
      <c r="BK162" s="349"/>
      <c r="BL162" s="349">
        <f t="shared" si="221"/>
        <v>-170</v>
      </c>
      <c r="BM162" s="349"/>
    </row>
    <row r="163" spans="1:65" x14ac:dyDescent="0.3">
      <c r="A163" s="291" t="s">
        <v>351</v>
      </c>
      <c r="B163" s="350">
        <f t="shared" si="197"/>
        <v>0</v>
      </c>
      <c r="C163" s="350"/>
      <c r="D163" s="350">
        <f t="shared" si="198"/>
        <v>0</v>
      </c>
      <c r="E163" s="350"/>
      <c r="F163" s="352">
        <f t="shared" si="199"/>
        <v>0</v>
      </c>
      <c r="G163" s="352"/>
      <c r="H163" s="292"/>
      <c r="I163" s="351">
        <f t="shared" si="200"/>
        <v>0</v>
      </c>
      <c r="J163" s="351"/>
      <c r="K163" s="350">
        <f t="shared" si="201"/>
        <v>2</v>
      </c>
      <c r="L163" s="350"/>
      <c r="M163" s="350">
        <f t="shared" si="202"/>
        <v>3</v>
      </c>
      <c r="N163" s="350"/>
      <c r="O163" s="292"/>
      <c r="P163" s="350">
        <f t="shared" si="203"/>
        <v>0</v>
      </c>
      <c r="Q163" s="350"/>
      <c r="R163" s="350">
        <f t="shared" si="204"/>
        <v>0</v>
      </c>
      <c r="S163" s="350"/>
      <c r="T163" s="352">
        <f t="shared" si="205"/>
        <v>0</v>
      </c>
      <c r="U163" s="352"/>
      <c r="V163" s="292"/>
      <c r="W163" s="350">
        <f t="shared" si="206"/>
        <v>0</v>
      </c>
      <c r="X163" s="350"/>
      <c r="Y163" s="351">
        <f t="shared" si="207"/>
        <v>0</v>
      </c>
      <c r="Z163" s="351"/>
      <c r="AA163" s="350">
        <f t="shared" si="208"/>
        <v>0</v>
      </c>
      <c r="AB163" s="350"/>
      <c r="AC163" s="307">
        <f t="shared" si="224"/>
        <v>5</v>
      </c>
      <c r="AD163" s="299">
        <f t="shared" si="225"/>
        <v>5</v>
      </c>
      <c r="AE163" s="295">
        <f t="shared" si="209"/>
        <v>425</v>
      </c>
      <c r="AF163" s="301"/>
      <c r="AG163" s="301"/>
      <c r="AH163" s="301"/>
      <c r="AI163" s="302"/>
      <c r="AM163" s="349">
        <f t="shared" si="210"/>
        <v>0</v>
      </c>
      <c r="AN163" s="349"/>
      <c r="AO163" s="349">
        <f t="shared" si="211"/>
        <v>0</v>
      </c>
      <c r="AP163" s="349"/>
      <c r="AQ163" s="349">
        <f t="shared" si="212"/>
        <v>0</v>
      </c>
      <c r="AR163" s="349"/>
      <c r="AS163" s="298"/>
      <c r="AT163" s="349">
        <f t="shared" si="213"/>
        <v>0</v>
      </c>
      <c r="AU163" s="349"/>
      <c r="AV163" s="349">
        <f t="shared" si="214"/>
        <v>170</v>
      </c>
      <c r="AW163" s="349"/>
      <c r="AX163" s="349">
        <f t="shared" si="215"/>
        <v>255</v>
      </c>
      <c r="AY163" s="349"/>
      <c r="AZ163" s="298"/>
      <c r="BA163" s="349">
        <f t="shared" si="216"/>
        <v>0</v>
      </c>
      <c r="BB163" s="349"/>
      <c r="BC163" s="349">
        <f t="shared" si="217"/>
        <v>0</v>
      </c>
      <c r="BD163" s="349"/>
      <c r="BE163" s="349">
        <f t="shared" si="218"/>
        <v>0</v>
      </c>
      <c r="BF163" s="349"/>
      <c r="BG163" s="298"/>
      <c r="BH163" s="349">
        <f t="shared" si="219"/>
        <v>0</v>
      </c>
      <c r="BI163" s="349"/>
      <c r="BJ163" s="349">
        <f t="shared" si="220"/>
        <v>0</v>
      </c>
      <c r="BK163" s="349"/>
      <c r="BL163" s="349">
        <f t="shared" si="221"/>
        <v>0</v>
      </c>
      <c r="BM163" s="349"/>
    </row>
    <row r="164" spans="1:65" x14ac:dyDescent="0.3">
      <c r="A164" s="291" t="s">
        <v>352</v>
      </c>
      <c r="B164" s="350">
        <f t="shared" si="197"/>
        <v>1</v>
      </c>
      <c r="C164" s="350"/>
      <c r="D164" s="352">
        <f t="shared" si="198"/>
        <v>0</v>
      </c>
      <c r="E164" s="352"/>
      <c r="F164" s="350">
        <f t="shared" si="199"/>
        <v>0</v>
      </c>
      <c r="G164" s="350"/>
      <c r="H164" s="292"/>
      <c r="I164" s="350">
        <f t="shared" si="200"/>
        <v>0</v>
      </c>
      <c r="J164" s="350"/>
      <c r="K164" s="352">
        <f t="shared" si="201"/>
        <v>0</v>
      </c>
      <c r="L164" s="352"/>
      <c r="M164" s="350">
        <f t="shared" si="202"/>
        <v>0</v>
      </c>
      <c r="N164" s="350"/>
      <c r="O164" s="292"/>
      <c r="P164" s="350">
        <f t="shared" si="203"/>
        <v>0</v>
      </c>
      <c r="Q164" s="350"/>
      <c r="R164" s="350">
        <f t="shared" si="204"/>
        <v>0</v>
      </c>
      <c r="S164" s="350"/>
      <c r="T164" s="350">
        <f t="shared" si="205"/>
        <v>0</v>
      </c>
      <c r="U164" s="350"/>
      <c r="V164" s="292"/>
      <c r="W164" s="352">
        <f t="shared" si="206"/>
        <v>0</v>
      </c>
      <c r="X164" s="352"/>
      <c r="Y164" s="350">
        <f t="shared" si="207"/>
        <v>0</v>
      </c>
      <c r="Z164" s="350"/>
      <c r="AA164" s="352">
        <f t="shared" si="208"/>
        <v>0</v>
      </c>
      <c r="AB164" s="352"/>
      <c r="AC164" s="307">
        <f t="shared" si="224"/>
        <v>1</v>
      </c>
      <c r="AD164" s="299">
        <f t="shared" si="225"/>
        <v>1</v>
      </c>
      <c r="AE164" s="295">
        <f t="shared" si="209"/>
        <v>90</v>
      </c>
      <c r="AF164" s="301"/>
      <c r="AG164" s="301"/>
      <c r="AH164" s="301"/>
      <c r="AI164" s="302"/>
      <c r="AM164" s="349">
        <f t="shared" si="210"/>
        <v>90</v>
      </c>
      <c r="AN164" s="349"/>
      <c r="AO164" s="349">
        <f t="shared" si="211"/>
        <v>0</v>
      </c>
      <c r="AP164" s="349"/>
      <c r="AQ164" s="349">
        <f t="shared" si="212"/>
        <v>0</v>
      </c>
      <c r="AR164" s="349"/>
      <c r="AS164" s="298"/>
      <c r="AT164" s="349">
        <f t="shared" si="213"/>
        <v>0</v>
      </c>
      <c r="AU164" s="349"/>
      <c r="AV164" s="349">
        <f t="shared" si="214"/>
        <v>0</v>
      </c>
      <c r="AW164" s="349"/>
      <c r="AX164" s="349">
        <f t="shared" si="215"/>
        <v>0</v>
      </c>
      <c r="AY164" s="349"/>
      <c r="AZ164" s="298"/>
      <c r="BA164" s="349">
        <f t="shared" si="216"/>
        <v>0</v>
      </c>
      <c r="BB164" s="349"/>
      <c r="BC164" s="349">
        <f t="shared" si="217"/>
        <v>0</v>
      </c>
      <c r="BD164" s="349"/>
      <c r="BE164" s="349">
        <f t="shared" si="218"/>
        <v>0</v>
      </c>
      <c r="BF164" s="349"/>
      <c r="BG164" s="298"/>
      <c r="BH164" s="349">
        <f t="shared" si="219"/>
        <v>0</v>
      </c>
      <c r="BI164" s="349"/>
      <c r="BJ164" s="349">
        <f t="shared" si="220"/>
        <v>0</v>
      </c>
      <c r="BK164" s="349"/>
      <c r="BL164" s="349">
        <f t="shared" si="221"/>
        <v>0</v>
      </c>
      <c r="BM164" s="349"/>
    </row>
    <row r="165" spans="1:65" x14ac:dyDescent="0.3">
      <c r="A165" s="291" t="s">
        <v>353</v>
      </c>
      <c r="B165" s="350">
        <f t="shared" si="197"/>
        <v>-1</v>
      </c>
      <c r="C165" s="350"/>
      <c r="D165" s="350">
        <f t="shared" si="198"/>
        <v>0</v>
      </c>
      <c r="E165" s="350"/>
      <c r="F165" s="350">
        <f t="shared" si="199"/>
        <v>0</v>
      </c>
      <c r="G165" s="350"/>
      <c r="H165" s="292"/>
      <c r="I165" s="350">
        <f t="shared" si="200"/>
        <v>0</v>
      </c>
      <c r="J165" s="350"/>
      <c r="K165" s="350">
        <f t="shared" si="201"/>
        <v>0</v>
      </c>
      <c r="L165" s="350"/>
      <c r="M165" s="351">
        <f t="shared" si="202"/>
        <v>0</v>
      </c>
      <c r="N165" s="351"/>
      <c r="O165" s="292"/>
      <c r="P165" s="350">
        <f t="shared" si="203"/>
        <v>0</v>
      </c>
      <c r="Q165" s="350"/>
      <c r="R165" s="351">
        <f t="shared" si="204"/>
        <v>0</v>
      </c>
      <c r="S165" s="351"/>
      <c r="T165" s="350">
        <f t="shared" si="205"/>
        <v>0</v>
      </c>
      <c r="U165" s="350"/>
      <c r="V165" s="292"/>
      <c r="W165" s="350">
        <f t="shared" si="206"/>
        <v>0</v>
      </c>
      <c r="X165" s="350"/>
      <c r="Y165" s="352">
        <f t="shared" si="207"/>
        <v>0</v>
      </c>
      <c r="Z165" s="352"/>
      <c r="AA165" s="352">
        <f t="shared" si="208"/>
        <v>0</v>
      </c>
      <c r="AB165" s="352"/>
      <c r="AC165" s="307">
        <f t="shared" si="224"/>
        <v>-1</v>
      </c>
      <c r="AD165" s="299">
        <f t="shared" si="225"/>
        <v>-1</v>
      </c>
      <c r="AE165" s="295">
        <f t="shared" si="209"/>
        <v>-125</v>
      </c>
      <c r="AF165" s="301"/>
      <c r="AG165" s="301"/>
      <c r="AH165" s="301"/>
      <c r="AI165" s="302"/>
      <c r="AM165" s="349">
        <f t="shared" si="210"/>
        <v>-125</v>
      </c>
      <c r="AN165" s="349"/>
      <c r="AO165" s="349">
        <f t="shared" si="211"/>
        <v>0</v>
      </c>
      <c r="AP165" s="349"/>
      <c r="AQ165" s="349">
        <f t="shared" si="212"/>
        <v>0</v>
      </c>
      <c r="AR165" s="349"/>
      <c r="AS165" s="298"/>
      <c r="AT165" s="349">
        <f t="shared" si="213"/>
        <v>0</v>
      </c>
      <c r="AU165" s="349"/>
      <c r="AV165" s="349">
        <f t="shared" si="214"/>
        <v>0</v>
      </c>
      <c r="AW165" s="349"/>
      <c r="AX165" s="349">
        <f t="shared" si="215"/>
        <v>0</v>
      </c>
      <c r="AY165" s="349"/>
      <c r="AZ165" s="298"/>
      <c r="BA165" s="349">
        <f t="shared" si="216"/>
        <v>0</v>
      </c>
      <c r="BB165" s="349"/>
      <c r="BC165" s="349">
        <f t="shared" si="217"/>
        <v>0</v>
      </c>
      <c r="BD165" s="349"/>
      <c r="BE165" s="349">
        <f t="shared" si="218"/>
        <v>0</v>
      </c>
      <c r="BF165" s="349"/>
      <c r="BG165" s="298"/>
      <c r="BH165" s="349">
        <f t="shared" si="219"/>
        <v>0</v>
      </c>
      <c r="BI165" s="349"/>
      <c r="BJ165" s="349">
        <f t="shared" si="220"/>
        <v>0</v>
      </c>
      <c r="BK165" s="349"/>
      <c r="BL165" s="349">
        <f t="shared" si="221"/>
        <v>0</v>
      </c>
      <c r="BM165" s="349"/>
    </row>
    <row r="166" spans="1:65" x14ac:dyDescent="0.3">
      <c r="A166" s="291" t="s">
        <v>354</v>
      </c>
      <c r="B166" s="350">
        <f t="shared" si="197"/>
        <v>0</v>
      </c>
      <c r="C166" s="350"/>
      <c r="D166" s="350">
        <f t="shared" si="198"/>
        <v>0</v>
      </c>
      <c r="E166" s="350"/>
      <c r="F166" s="351">
        <f t="shared" si="199"/>
        <v>0</v>
      </c>
      <c r="G166" s="351"/>
      <c r="H166" s="292"/>
      <c r="I166" s="351">
        <f t="shared" si="200"/>
        <v>0</v>
      </c>
      <c r="J166" s="351"/>
      <c r="K166" s="350">
        <f t="shared" si="201"/>
        <v>0</v>
      </c>
      <c r="L166" s="350"/>
      <c r="M166" s="350">
        <f t="shared" si="202"/>
        <v>0</v>
      </c>
      <c r="N166" s="350"/>
      <c r="O166" s="292"/>
      <c r="P166" s="350">
        <f t="shared" si="203"/>
        <v>0</v>
      </c>
      <c r="Q166" s="350"/>
      <c r="R166" s="350">
        <f t="shared" si="204"/>
        <v>0</v>
      </c>
      <c r="S166" s="350"/>
      <c r="T166" s="350">
        <f t="shared" si="205"/>
        <v>0</v>
      </c>
      <c r="U166" s="350"/>
      <c r="V166" s="292"/>
      <c r="W166" s="352">
        <f t="shared" si="206"/>
        <v>0</v>
      </c>
      <c r="X166" s="352"/>
      <c r="Y166" s="352">
        <f t="shared" si="207"/>
        <v>0</v>
      </c>
      <c r="Z166" s="352"/>
      <c r="AA166" s="352">
        <f t="shared" si="208"/>
        <v>0</v>
      </c>
      <c r="AB166" s="352"/>
      <c r="AC166" s="307">
        <f t="shared" si="224"/>
        <v>0</v>
      </c>
      <c r="AD166" s="299">
        <f t="shared" si="225"/>
        <v>0</v>
      </c>
      <c r="AE166" s="295">
        <f t="shared" si="209"/>
        <v>0</v>
      </c>
      <c r="AF166" s="301"/>
      <c r="AG166" s="301"/>
      <c r="AH166" s="301"/>
      <c r="AI166" s="302"/>
      <c r="AM166" s="349">
        <f t="shared" si="210"/>
        <v>0</v>
      </c>
      <c r="AN166" s="349"/>
      <c r="AO166" s="349">
        <f t="shared" si="211"/>
        <v>0</v>
      </c>
      <c r="AP166" s="349"/>
      <c r="AQ166" s="349">
        <f t="shared" si="212"/>
        <v>0</v>
      </c>
      <c r="AR166" s="349"/>
      <c r="AS166" s="298"/>
      <c r="AT166" s="349">
        <f t="shared" si="213"/>
        <v>0</v>
      </c>
      <c r="AU166" s="349"/>
      <c r="AV166" s="349">
        <f t="shared" si="214"/>
        <v>0</v>
      </c>
      <c r="AW166" s="349"/>
      <c r="AX166" s="349">
        <f t="shared" si="215"/>
        <v>0</v>
      </c>
      <c r="AY166" s="349"/>
      <c r="AZ166" s="298"/>
      <c r="BA166" s="349">
        <f t="shared" si="216"/>
        <v>0</v>
      </c>
      <c r="BB166" s="349"/>
      <c r="BC166" s="349">
        <f t="shared" si="217"/>
        <v>0</v>
      </c>
      <c r="BD166" s="349"/>
      <c r="BE166" s="349">
        <f t="shared" si="218"/>
        <v>0</v>
      </c>
      <c r="BF166" s="349"/>
      <c r="BG166" s="298"/>
      <c r="BH166" s="349">
        <f t="shared" si="219"/>
        <v>0</v>
      </c>
      <c r="BI166" s="349"/>
      <c r="BJ166" s="349">
        <f t="shared" si="220"/>
        <v>0</v>
      </c>
      <c r="BK166" s="349"/>
      <c r="BL166" s="349">
        <f t="shared" si="221"/>
        <v>0</v>
      </c>
      <c r="BM166" s="349"/>
    </row>
    <row r="167" spans="1:65" x14ac:dyDescent="0.3">
      <c r="A167" s="291" t="s">
        <v>355</v>
      </c>
      <c r="B167" s="350">
        <f t="shared" si="197"/>
        <v>1</v>
      </c>
      <c r="C167" s="350"/>
      <c r="D167" s="352">
        <f t="shared" si="198"/>
        <v>0</v>
      </c>
      <c r="E167" s="352"/>
      <c r="F167" s="350">
        <f t="shared" si="199"/>
        <v>0</v>
      </c>
      <c r="G167" s="350"/>
      <c r="H167" s="292"/>
      <c r="I167" s="350">
        <f t="shared" si="200"/>
        <v>0</v>
      </c>
      <c r="J167" s="350"/>
      <c r="K167" s="352">
        <f t="shared" si="201"/>
        <v>0</v>
      </c>
      <c r="L167" s="352"/>
      <c r="M167" s="350">
        <f t="shared" si="202"/>
        <v>0</v>
      </c>
      <c r="N167" s="350"/>
      <c r="O167" s="292"/>
      <c r="P167" s="350">
        <f t="shared" si="203"/>
        <v>0</v>
      </c>
      <c r="Q167" s="350"/>
      <c r="R167" s="350">
        <f t="shared" si="204"/>
        <v>0</v>
      </c>
      <c r="S167" s="350"/>
      <c r="T167" s="350">
        <f t="shared" si="205"/>
        <v>0</v>
      </c>
      <c r="U167" s="350"/>
      <c r="V167" s="292"/>
      <c r="W167" s="352">
        <f t="shared" si="206"/>
        <v>0</v>
      </c>
      <c r="X167" s="352"/>
      <c r="Y167" s="350">
        <f t="shared" si="207"/>
        <v>0</v>
      </c>
      <c r="Z167" s="350"/>
      <c r="AA167" s="352">
        <f t="shared" si="208"/>
        <v>0</v>
      </c>
      <c r="AB167" s="352"/>
      <c r="AC167" s="307">
        <f t="shared" ref="AC167:AC169" si="226">SUM(B167:AA167)</f>
        <v>1</v>
      </c>
      <c r="AD167" s="299">
        <f t="shared" ref="AD167:AD169" si="227">SUM(B167:AB167)</f>
        <v>1</v>
      </c>
      <c r="AE167" s="295">
        <f t="shared" si="209"/>
        <v>90</v>
      </c>
      <c r="AF167" s="301"/>
      <c r="AG167" s="301"/>
      <c r="AH167" s="301"/>
      <c r="AI167" s="302"/>
      <c r="AM167" s="349">
        <f t="shared" si="210"/>
        <v>90</v>
      </c>
      <c r="AN167" s="349"/>
      <c r="AO167" s="349">
        <f t="shared" si="211"/>
        <v>0</v>
      </c>
      <c r="AP167" s="349"/>
      <c r="AQ167" s="349">
        <f t="shared" si="212"/>
        <v>0</v>
      </c>
      <c r="AR167" s="349"/>
      <c r="AS167" s="298"/>
      <c r="AT167" s="349">
        <f t="shared" si="213"/>
        <v>0</v>
      </c>
      <c r="AU167" s="349"/>
      <c r="AV167" s="349">
        <f t="shared" si="214"/>
        <v>0</v>
      </c>
      <c r="AW167" s="349"/>
      <c r="AX167" s="349">
        <f t="shared" si="215"/>
        <v>0</v>
      </c>
      <c r="AY167" s="349"/>
      <c r="AZ167" s="298"/>
      <c r="BA167" s="349">
        <f t="shared" si="216"/>
        <v>0</v>
      </c>
      <c r="BB167" s="349"/>
      <c r="BC167" s="349">
        <f t="shared" si="217"/>
        <v>0</v>
      </c>
      <c r="BD167" s="349"/>
      <c r="BE167" s="349">
        <f t="shared" si="218"/>
        <v>0</v>
      </c>
      <c r="BF167" s="349"/>
      <c r="BG167" s="298"/>
      <c r="BH167" s="349">
        <f t="shared" si="219"/>
        <v>0</v>
      </c>
      <c r="BI167" s="349"/>
      <c r="BJ167" s="349">
        <f t="shared" si="220"/>
        <v>0</v>
      </c>
      <c r="BK167" s="349"/>
      <c r="BL167" s="349">
        <f t="shared" si="221"/>
        <v>0</v>
      </c>
      <c r="BM167" s="349"/>
    </row>
    <row r="168" spans="1:65" x14ac:dyDescent="0.3">
      <c r="A168" s="291" t="s">
        <v>356</v>
      </c>
      <c r="B168" s="350">
        <f t="shared" si="197"/>
        <v>-1</v>
      </c>
      <c r="C168" s="350"/>
      <c r="D168" s="350">
        <f t="shared" si="198"/>
        <v>0</v>
      </c>
      <c r="E168" s="350"/>
      <c r="F168" s="350">
        <f t="shared" si="199"/>
        <v>0</v>
      </c>
      <c r="G168" s="350"/>
      <c r="H168" s="292"/>
      <c r="I168" s="350">
        <f t="shared" si="200"/>
        <v>0</v>
      </c>
      <c r="J168" s="350"/>
      <c r="K168" s="350">
        <f t="shared" si="201"/>
        <v>0</v>
      </c>
      <c r="L168" s="350"/>
      <c r="M168" s="351">
        <f t="shared" si="202"/>
        <v>0</v>
      </c>
      <c r="N168" s="351"/>
      <c r="O168" s="292"/>
      <c r="P168" s="350">
        <f t="shared" si="203"/>
        <v>0</v>
      </c>
      <c r="Q168" s="350"/>
      <c r="R168" s="351">
        <f t="shared" si="204"/>
        <v>0</v>
      </c>
      <c r="S168" s="351"/>
      <c r="T168" s="350">
        <f t="shared" si="205"/>
        <v>0</v>
      </c>
      <c r="U168" s="350"/>
      <c r="V168" s="292"/>
      <c r="W168" s="350">
        <f t="shared" si="206"/>
        <v>0</v>
      </c>
      <c r="X168" s="350"/>
      <c r="Y168" s="352">
        <f t="shared" si="207"/>
        <v>0</v>
      </c>
      <c r="Z168" s="352"/>
      <c r="AA168" s="352">
        <f t="shared" si="208"/>
        <v>0</v>
      </c>
      <c r="AB168" s="352"/>
      <c r="AC168" s="307">
        <f t="shared" si="226"/>
        <v>-1</v>
      </c>
      <c r="AD168" s="299">
        <f t="shared" si="227"/>
        <v>-1</v>
      </c>
      <c r="AE168" s="295">
        <f t="shared" si="209"/>
        <v>-125</v>
      </c>
      <c r="AF168" s="301"/>
      <c r="AG168" s="301"/>
      <c r="AH168" s="301"/>
      <c r="AI168" s="302"/>
      <c r="AM168" s="349">
        <f t="shared" si="210"/>
        <v>-125</v>
      </c>
      <c r="AN168" s="349"/>
      <c r="AO168" s="349">
        <f t="shared" si="211"/>
        <v>0</v>
      </c>
      <c r="AP168" s="349"/>
      <c r="AQ168" s="349">
        <f t="shared" si="212"/>
        <v>0</v>
      </c>
      <c r="AR168" s="349"/>
      <c r="AS168" s="298"/>
      <c r="AT168" s="349">
        <f t="shared" si="213"/>
        <v>0</v>
      </c>
      <c r="AU168" s="349"/>
      <c r="AV168" s="349">
        <f t="shared" si="214"/>
        <v>0</v>
      </c>
      <c r="AW168" s="349"/>
      <c r="AX168" s="349">
        <f t="shared" si="215"/>
        <v>0</v>
      </c>
      <c r="AY168" s="349"/>
      <c r="AZ168" s="298"/>
      <c r="BA168" s="349">
        <f t="shared" si="216"/>
        <v>0</v>
      </c>
      <c r="BB168" s="349"/>
      <c r="BC168" s="349">
        <f t="shared" si="217"/>
        <v>0</v>
      </c>
      <c r="BD168" s="349"/>
      <c r="BE168" s="349">
        <f t="shared" si="218"/>
        <v>0</v>
      </c>
      <c r="BF168" s="349"/>
      <c r="BG168" s="298"/>
      <c r="BH168" s="349">
        <f t="shared" si="219"/>
        <v>0</v>
      </c>
      <c r="BI168" s="349"/>
      <c r="BJ168" s="349">
        <f t="shared" si="220"/>
        <v>0</v>
      </c>
      <c r="BK168" s="349"/>
      <c r="BL168" s="349">
        <f t="shared" si="221"/>
        <v>0</v>
      </c>
      <c r="BM168" s="349"/>
    </row>
    <row r="169" spans="1:65" x14ac:dyDescent="0.3">
      <c r="A169" s="291" t="s">
        <v>357</v>
      </c>
      <c r="B169" s="350">
        <f t="shared" si="197"/>
        <v>0</v>
      </c>
      <c r="C169" s="350"/>
      <c r="D169" s="350">
        <f t="shared" si="198"/>
        <v>0</v>
      </c>
      <c r="E169" s="350"/>
      <c r="F169" s="351">
        <f t="shared" si="199"/>
        <v>0</v>
      </c>
      <c r="G169" s="351"/>
      <c r="H169" s="292"/>
      <c r="I169" s="351">
        <f t="shared" si="200"/>
        <v>0</v>
      </c>
      <c r="J169" s="351"/>
      <c r="K169" s="350">
        <f t="shared" si="201"/>
        <v>0</v>
      </c>
      <c r="L169" s="350"/>
      <c r="M169" s="350">
        <f t="shared" si="202"/>
        <v>0</v>
      </c>
      <c r="N169" s="350"/>
      <c r="O169" s="292"/>
      <c r="P169" s="350">
        <f t="shared" si="203"/>
        <v>0</v>
      </c>
      <c r="Q169" s="350"/>
      <c r="R169" s="350">
        <f t="shared" si="204"/>
        <v>0</v>
      </c>
      <c r="S169" s="350"/>
      <c r="T169" s="350">
        <f t="shared" si="205"/>
        <v>0</v>
      </c>
      <c r="U169" s="350"/>
      <c r="V169" s="292"/>
      <c r="W169" s="352">
        <f t="shared" si="206"/>
        <v>0</v>
      </c>
      <c r="X169" s="352"/>
      <c r="Y169" s="352">
        <f t="shared" si="207"/>
        <v>0</v>
      </c>
      <c r="Z169" s="352"/>
      <c r="AA169" s="352">
        <f t="shared" si="208"/>
        <v>0</v>
      </c>
      <c r="AB169" s="352"/>
      <c r="AC169" s="307">
        <f t="shared" si="226"/>
        <v>0</v>
      </c>
      <c r="AD169" s="299">
        <f t="shared" si="227"/>
        <v>0</v>
      </c>
      <c r="AE169" s="295">
        <f t="shared" si="209"/>
        <v>0</v>
      </c>
      <c r="AF169" s="301"/>
      <c r="AG169" s="301"/>
      <c r="AH169" s="301"/>
      <c r="AI169" s="302"/>
      <c r="AM169" s="349">
        <f t="shared" si="210"/>
        <v>0</v>
      </c>
      <c r="AN169" s="349"/>
      <c r="AO169" s="349">
        <f t="shared" si="211"/>
        <v>0</v>
      </c>
      <c r="AP169" s="349"/>
      <c r="AQ169" s="349">
        <f t="shared" si="212"/>
        <v>0</v>
      </c>
      <c r="AR169" s="349"/>
      <c r="AS169" s="298"/>
      <c r="AT169" s="349">
        <f t="shared" si="213"/>
        <v>0</v>
      </c>
      <c r="AU169" s="349"/>
      <c r="AV169" s="349">
        <f t="shared" si="214"/>
        <v>0</v>
      </c>
      <c r="AW169" s="349"/>
      <c r="AX169" s="349">
        <f t="shared" si="215"/>
        <v>0</v>
      </c>
      <c r="AY169" s="349"/>
      <c r="AZ169" s="298"/>
      <c r="BA169" s="349">
        <f t="shared" si="216"/>
        <v>0</v>
      </c>
      <c r="BB169" s="349"/>
      <c r="BC169" s="349">
        <f t="shared" si="217"/>
        <v>0</v>
      </c>
      <c r="BD169" s="349"/>
      <c r="BE169" s="349">
        <f t="shared" si="218"/>
        <v>0</v>
      </c>
      <c r="BF169" s="349"/>
      <c r="BG169" s="298"/>
      <c r="BH169" s="349">
        <f t="shared" si="219"/>
        <v>0</v>
      </c>
      <c r="BI169" s="349"/>
      <c r="BJ169" s="349">
        <f t="shared" si="220"/>
        <v>0</v>
      </c>
      <c r="BK169" s="349"/>
      <c r="BL169" s="349">
        <f t="shared" si="221"/>
        <v>0</v>
      </c>
      <c r="BM169" s="349"/>
    </row>
    <row r="170" spans="1:65" x14ac:dyDescent="0.3">
      <c r="AD170" s="284"/>
    </row>
    <row r="171" spans="1:65" x14ac:dyDescent="0.3">
      <c r="AD171" s="284"/>
    </row>
    <row r="172" spans="1:65" x14ac:dyDescent="0.3">
      <c r="A172" s="284" t="s">
        <v>70</v>
      </c>
      <c r="B172" s="360">
        <f>SUM(B137:B169)</f>
        <v>0</v>
      </c>
      <c r="C172" s="361"/>
      <c r="D172" s="360">
        <f t="shared" ref="D172" si="228">SUM(D137:D169)</f>
        <v>4</v>
      </c>
      <c r="E172" s="361"/>
      <c r="F172" s="360">
        <f t="shared" ref="F172" si="229">SUM(F137:F169)</f>
        <v>-2</v>
      </c>
      <c r="G172" s="361"/>
      <c r="H172" s="303"/>
      <c r="I172" s="360">
        <f>SUM(I137:I169)</f>
        <v>2</v>
      </c>
      <c r="J172" s="361"/>
      <c r="K172" s="360">
        <f t="shared" ref="K172" si="230">SUM(K137:K169)</f>
        <v>8</v>
      </c>
      <c r="L172" s="361"/>
      <c r="M172" s="360">
        <f t="shared" ref="M172" si="231">SUM(M137:M169)</f>
        <v>12</v>
      </c>
      <c r="N172" s="361"/>
      <c r="O172" s="303"/>
      <c r="P172" s="360">
        <f>SUM(P137:P169)</f>
        <v>2</v>
      </c>
      <c r="Q172" s="361"/>
      <c r="R172" s="360">
        <f t="shared" ref="R172" si="232">SUM(R137:R169)</f>
        <v>0</v>
      </c>
      <c r="S172" s="361"/>
      <c r="T172" s="360">
        <f t="shared" ref="T172" si="233">SUM(T137:T169)</f>
        <v>0</v>
      </c>
      <c r="U172" s="361"/>
      <c r="V172" s="303"/>
      <c r="W172" s="360">
        <f>SUM(W137:W169)</f>
        <v>-4</v>
      </c>
      <c r="X172" s="361"/>
      <c r="Y172" s="360">
        <f t="shared" ref="Y172" si="234">SUM(Y137:Y169)</f>
        <v>4</v>
      </c>
      <c r="Z172" s="361"/>
      <c r="AA172" s="360">
        <f t="shared" ref="AA172" si="235">SUM(AA137:AA169)</f>
        <v>-8</v>
      </c>
      <c r="AB172" s="361"/>
      <c r="AC172" s="285"/>
      <c r="AM172" s="359">
        <f>SUM(AM137:AM169)</f>
        <v>-75</v>
      </c>
      <c r="AN172" s="359"/>
      <c r="AO172" s="359">
        <f t="shared" ref="AO172" si="236">SUM(AO137:AO169)</f>
        <v>220</v>
      </c>
      <c r="AP172" s="359"/>
      <c r="AQ172" s="359">
        <f t="shared" ref="AQ172" si="237">SUM(AQ137:AQ169)</f>
        <v>-80</v>
      </c>
      <c r="AR172" s="359"/>
      <c r="AS172" s="290"/>
      <c r="AT172" s="359">
        <f>SUM(AT137:AT169)</f>
        <v>110</v>
      </c>
      <c r="AU172" s="359"/>
      <c r="AV172" s="359">
        <f t="shared" ref="AV172" si="238">SUM(AV137:AV169)</f>
        <v>560</v>
      </c>
      <c r="AW172" s="359"/>
      <c r="AX172" s="359">
        <f t="shared" ref="AX172" si="239">SUM(AX137:AX169)</f>
        <v>840</v>
      </c>
      <c r="AY172" s="359"/>
      <c r="AZ172" s="290"/>
      <c r="BA172" s="359">
        <f>SUM(BA137:BA169)</f>
        <v>110</v>
      </c>
      <c r="BB172" s="359"/>
      <c r="BC172" s="359">
        <f t="shared" ref="BC172" si="240">SUM(BC137:BC169)</f>
        <v>0</v>
      </c>
      <c r="BD172" s="359"/>
      <c r="BE172" s="359">
        <f t="shared" ref="BE172" si="241">SUM(BE137:BE169)</f>
        <v>0</v>
      </c>
      <c r="BF172" s="359"/>
      <c r="BG172" s="290"/>
      <c r="BH172" s="359">
        <f>SUM(BH137:BH169)</f>
        <v>-220</v>
      </c>
      <c r="BI172" s="359"/>
      <c r="BJ172" s="359">
        <f t="shared" ref="BJ172" si="242">SUM(BJ137:BJ169)</f>
        <v>220</v>
      </c>
      <c r="BK172" s="359"/>
      <c r="BL172" s="359">
        <f t="shared" ref="BL172" si="243">SUM(BL137:BL169)</f>
        <v>-520</v>
      </c>
      <c r="BM172" s="359"/>
    </row>
    <row r="173" spans="1:65" x14ac:dyDescent="0.3">
      <c r="AD173" s="284"/>
    </row>
    <row r="174" spans="1:65" x14ac:dyDescent="0.3">
      <c r="A174" s="304" t="s">
        <v>257</v>
      </c>
      <c r="B174" s="362">
        <f>AM172</f>
        <v>-75</v>
      </c>
      <c r="C174" s="363"/>
      <c r="D174" s="362">
        <f t="shared" ref="D174" si="244">AO172</f>
        <v>220</v>
      </c>
      <c r="E174" s="363"/>
      <c r="F174" s="362">
        <f t="shared" ref="F174" si="245">AQ172</f>
        <v>-80</v>
      </c>
      <c r="G174" s="363"/>
      <c r="H174" s="303"/>
      <c r="I174" s="362">
        <f>AT172</f>
        <v>110</v>
      </c>
      <c r="J174" s="363"/>
      <c r="K174" s="362">
        <f t="shared" ref="K174" si="246">AV172</f>
        <v>560</v>
      </c>
      <c r="L174" s="363"/>
      <c r="M174" s="362">
        <f t="shared" ref="M174" si="247">AX172</f>
        <v>840</v>
      </c>
      <c r="N174" s="363"/>
      <c r="O174" s="303"/>
      <c r="P174" s="362">
        <f>BA172</f>
        <v>110</v>
      </c>
      <c r="Q174" s="363"/>
      <c r="R174" s="362">
        <f t="shared" ref="R174" si="248">BC172</f>
        <v>0</v>
      </c>
      <c r="S174" s="363"/>
      <c r="T174" s="362">
        <f t="shared" ref="T174" si="249">BE172</f>
        <v>0</v>
      </c>
      <c r="U174" s="363"/>
      <c r="V174" s="303"/>
      <c r="W174" s="362">
        <f>BH172</f>
        <v>-220</v>
      </c>
      <c r="X174" s="363"/>
      <c r="Y174" s="362">
        <f t="shared" ref="Y174" si="250">BJ172</f>
        <v>220</v>
      </c>
      <c r="Z174" s="363"/>
      <c r="AA174" s="362">
        <f t="shared" ref="AA174" si="251">BL172</f>
        <v>-520</v>
      </c>
      <c r="AB174" s="363"/>
      <c r="AC174" s="285"/>
    </row>
    <row r="175" spans="1:65" x14ac:dyDescent="0.3">
      <c r="A175" s="304"/>
      <c r="B175" s="304"/>
      <c r="C175" s="304"/>
      <c r="D175" s="304"/>
      <c r="E175" s="304"/>
      <c r="F175" s="304"/>
      <c r="G175" s="304"/>
      <c r="H175" s="304"/>
      <c r="I175" s="304"/>
      <c r="J175" s="304"/>
      <c r="K175" s="304"/>
      <c r="L175" s="304"/>
      <c r="M175" s="304"/>
      <c r="N175" s="304"/>
      <c r="O175" s="304"/>
      <c r="P175" s="304"/>
      <c r="Q175" s="304"/>
      <c r="R175" s="304"/>
      <c r="S175" s="304"/>
      <c r="T175" s="304"/>
      <c r="U175" s="304"/>
      <c r="V175" s="304"/>
      <c r="W175" s="304"/>
      <c r="X175" s="304"/>
      <c r="Y175" s="304"/>
      <c r="Z175" s="304"/>
      <c r="AA175" s="304"/>
      <c r="AB175" s="304"/>
      <c r="AC175" s="304"/>
      <c r="AD175" s="304"/>
      <c r="AE175" s="304"/>
      <c r="AF175" s="304"/>
      <c r="AG175" s="304"/>
      <c r="AH175" s="304"/>
      <c r="AI175" s="304"/>
    </row>
    <row r="177" spans="1:1" x14ac:dyDescent="0.3">
      <c r="A177" s="308" t="s">
        <v>255</v>
      </c>
    </row>
    <row r="178" spans="1:1" x14ac:dyDescent="0.3">
      <c r="A178" s="309" t="s">
        <v>256</v>
      </c>
    </row>
    <row r="179" spans="1:1" x14ac:dyDescent="0.3">
      <c r="A179" s="310" t="s">
        <v>253</v>
      </c>
    </row>
  </sheetData>
  <mergeCells count="3015">
    <mergeCell ref="AX169:AY169"/>
    <mergeCell ref="BA169:BB169"/>
    <mergeCell ref="BC169:BD169"/>
    <mergeCell ref="BE169:BF169"/>
    <mergeCell ref="BH169:BI169"/>
    <mergeCell ref="BJ169:BK169"/>
    <mergeCell ref="BL169:BM169"/>
    <mergeCell ref="B169:C169"/>
    <mergeCell ref="D169:E169"/>
    <mergeCell ref="F169:G169"/>
    <mergeCell ref="I169:J169"/>
    <mergeCell ref="K169:L169"/>
    <mergeCell ref="M169:N169"/>
    <mergeCell ref="P169:Q169"/>
    <mergeCell ref="R169:S169"/>
    <mergeCell ref="T169:U169"/>
    <mergeCell ref="W169:X169"/>
    <mergeCell ref="Y169:Z169"/>
    <mergeCell ref="AA169:AB169"/>
    <mergeCell ref="AM169:AN169"/>
    <mergeCell ref="AO169:AP169"/>
    <mergeCell ref="AQ169:AR169"/>
    <mergeCell ref="AT169:AU169"/>
    <mergeCell ref="AV169:AW169"/>
    <mergeCell ref="AX167:AY167"/>
    <mergeCell ref="BA167:BB167"/>
    <mergeCell ref="BC167:BD167"/>
    <mergeCell ref="BE167:BF167"/>
    <mergeCell ref="BH167:BI167"/>
    <mergeCell ref="BJ167:BK167"/>
    <mergeCell ref="BL167:BM167"/>
    <mergeCell ref="B168:C168"/>
    <mergeCell ref="D168:E168"/>
    <mergeCell ref="F168:G168"/>
    <mergeCell ref="I168:J168"/>
    <mergeCell ref="K168:L168"/>
    <mergeCell ref="M168:N168"/>
    <mergeCell ref="P168:Q168"/>
    <mergeCell ref="R168:S168"/>
    <mergeCell ref="T168:U168"/>
    <mergeCell ref="W168:X168"/>
    <mergeCell ref="Y168:Z168"/>
    <mergeCell ref="AA168:AB168"/>
    <mergeCell ref="AM168:AN168"/>
    <mergeCell ref="AO168:AP168"/>
    <mergeCell ref="AQ168:AR168"/>
    <mergeCell ref="AT168:AU168"/>
    <mergeCell ref="AV168:AW168"/>
    <mergeCell ref="AX168:AY168"/>
    <mergeCell ref="BA168:BB168"/>
    <mergeCell ref="BC168:BD168"/>
    <mergeCell ref="BE168:BF168"/>
    <mergeCell ref="BH168:BI168"/>
    <mergeCell ref="BJ168:BK168"/>
    <mergeCell ref="BL168:BM168"/>
    <mergeCell ref="B167:C167"/>
    <mergeCell ref="D167:E167"/>
    <mergeCell ref="F167:G167"/>
    <mergeCell ref="I167:J167"/>
    <mergeCell ref="K167:L167"/>
    <mergeCell ref="M167:N167"/>
    <mergeCell ref="P167:Q167"/>
    <mergeCell ref="R167:S167"/>
    <mergeCell ref="T167:U167"/>
    <mergeCell ref="W167:X167"/>
    <mergeCell ref="Y167:Z167"/>
    <mergeCell ref="AA167:AB167"/>
    <mergeCell ref="AM167:AN167"/>
    <mergeCell ref="AO167:AP167"/>
    <mergeCell ref="AQ167:AR167"/>
    <mergeCell ref="AT167:AU167"/>
    <mergeCell ref="AV167:AW167"/>
    <mergeCell ref="AX165:AY165"/>
    <mergeCell ref="F165:G165"/>
    <mergeCell ref="I165:J165"/>
    <mergeCell ref="K165:L165"/>
    <mergeCell ref="M165:N165"/>
    <mergeCell ref="P165:Q165"/>
    <mergeCell ref="R165:S165"/>
    <mergeCell ref="T165:U165"/>
    <mergeCell ref="W165:X165"/>
    <mergeCell ref="Y165:Z165"/>
    <mergeCell ref="AA165:AB165"/>
    <mergeCell ref="AM165:AN165"/>
    <mergeCell ref="AO165:AP165"/>
    <mergeCell ref="AQ165:AR165"/>
    <mergeCell ref="AT165:AU165"/>
    <mergeCell ref="AV165:AW165"/>
    <mergeCell ref="BA165:BB165"/>
    <mergeCell ref="BC165:BD165"/>
    <mergeCell ref="BE165:BF165"/>
    <mergeCell ref="BH165:BI165"/>
    <mergeCell ref="BJ165:BK165"/>
    <mergeCell ref="BL165:BM165"/>
    <mergeCell ref="B166:C166"/>
    <mergeCell ref="D166:E166"/>
    <mergeCell ref="F166:G166"/>
    <mergeCell ref="I166:J166"/>
    <mergeCell ref="K166:L166"/>
    <mergeCell ref="M166:N166"/>
    <mergeCell ref="P166:Q166"/>
    <mergeCell ref="R166:S166"/>
    <mergeCell ref="T166:U166"/>
    <mergeCell ref="W166:X166"/>
    <mergeCell ref="Y166:Z166"/>
    <mergeCell ref="AA166:AB166"/>
    <mergeCell ref="AM166:AN166"/>
    <mergeCell ref="AO166:AP166"/>
    <mergeCell ref="AQ166:AR166"/>
    <mergeCell ref="AT166:AU166"/>
    <mergeCell ref="AV166:AW166"/>
    <mergeCell ref="AX166:AY166"/>
    <mergeCell ref="BA166:BB166"/>
    <mergeCell ref="BC166:BD166"/>
    <mergeCell ref="BE166:BF166"/>
    <mergeCell ref="BH166:BI166"/>
    <mergeCell ref="BJ166:BK166"/>
    <mergeCell ref="BL166:BM166"/>
    <mergeCell ref="B165:C165"/>
    <mergeCell ref="D165:E165"/>
    <mergeCell ref="AX163:AY163"/>
    <mergeCell ref="BA163:BB163"/>
    <mergeCell ref="BC163:BD163"/>
    <mergeCell ref="BE163:BF163"/>
    <mergeCell ref="BH163:BI163"/>
    <mergeCell ref="BJ163:BK163"/>
    <mergeCell ref="BL163:BM163"/>
    <mergeCell ref="B164:C164"/>
    <mergeCell ref="D164:E164"/>
    <mergeCell ref="F164:G164"/>
    <mergeCell ref="I164:J164"/>
    <mergeCell ref="K164:L164"/>
    <mergeCell ref="M164:N164"/>
    <mergeCell ref="P164:Q164"/>
    <mergeCell ref="R164:S164"/>
    <mergeCell ref="T164:U164"/>
    <mergeCell ref="W164:X164"/>
    <mergeCell ref="Y164:Z164"/>
    <mergeCell ref="AA164:AB164"/>
    <mergeCell ref="AM164:AN164"/>
    <mergeCell ref="AO164:AP164"/>
    <mergeCell ref="AQ164:AR164"/>
    <mergeCell ref="AT164:AU164"/>
    <mergeCell ref="AV164:AW164"/>
    <mergeCell ref="AX164:AY164"/>
    <mergeCell ref="BA164:BB164"/>
    <mergeCell ref="BC164:BD164"/>
    <mergeCell ref="BE164:BF164"/>
    <mergeCell ref="BH164:BI164"/>
    <mergeCell ref="BJ164:BK164"/>
    <mergeCell ref="BL164:BM164"/>
    <mergeCell ref="B163:C163"/>
    <mergeCell ref="D163:E163"/>
    <mergeCell ref="F163:G163"/>
    <mergeCell ref="I163:J163"/>
    <mergeCell ref="K163:L163"/>
    <mergeCell ref="M163:N163"/>
    <mergeCell ref="P163:Q163"/>
    <mergeCell ref="R163:S163"/>
    <mergeCell ref="T163:U163"/>
    <mergeCell ref="W163:X163"/>
    <mergeCell ref="Y163:Z163"/>
    <mergeCell ref="AA163:AB163"/>
    <mergeCell ref="AM163:AN163"/>
    <mergeCell ref="AO163:AP163"/>
    <mergeCell ref="AQ163:AR163"/>
    <mergeCell ref="AT163:AU163"/>
    <mergeCell ref="AV163:AW163"/>
    <mergeCell ref="AX161:AY161"/>
    <mergeCell ref="F161:G161"/>
    <mergeCell ref="I161:J161"/>
    <mergeCell ref="K161:L161"/>
    <mergeCell ref="M161:N161"/>
    <mergeCell ref="P161:Q161"/>
    <mergeCell ref="R161:S161"/>
    <mergeCell ref="T161:U161"/>
    <mergeCell ref="W161:X161"/>
    <mergeCell ref="Y161:Z161"/>
    <mergeCell ref="AA161:AB161"/>
    <mergeCell ref="AM161:AN161"/>
    <mergeCell ref="AO161:AP161"/>
    <mergeCell ref="AQ161:AR161"/>
    <mergeCell ref="AT161:AU161"/>
    <mergeCell ref="AV161:AW161"/>
    <mergeCell ref="BA161:BB161"/>
    <mergeCell ref="BC161:BD161"/>
    <mergeCell ref="BE161:BF161"/>
    <mergeCell ref="BH161:BI161"/>
    <mergeCell ref="BJ161:BK161"/>
    <mergeCell ref="BL161:BM161"/>
    <mergeCell ref="B162:C162"/>
    <mergeCell ref="D162:E162"/>
    <mergeCell ref="F162:G162"/>
    <mergeCell ref="I162:J162"/>
    <mergeCell ref="K162:L162"/>
    <mergeCell ref="M162:N162"/>
    <mergeCell ref="P162:Q162"/>
    <mergeCell ref="R162:S162"/>
    <mergeCell ref="T162:U162"/>
    <mergeCell ref="W162:X162"/>
    <mergeCell ref="Y162:Z162"/>
    <mergeCell ref="AA162:AB162"/>
    <mergeCell ref="AM162:AN162"/>
    <mergeCell ref="AO162:AP162"/>
    <mergeCell ref="AQ162:AR162"/>
    <mergeCell ref="AT162:AU162"/>
    <mergeCell ref="AV162:AW162"/>
    <mergeCell ref="AX162:AY162"/>
    <mergeCell ref="BA162:BB162"/>
    <mergeCell ref="BC162:BD162"/>
    <mergeCell ref="BE162:BF162"/>
    <mergeCell ref="BH162:BI162"/>
    <mergeCell ref="BJ162:BK162"/>
    <mergeCell ref="BL162:BM162"/>
    <mergeCell ref="B161:C161"/>
    <mergeCell ref="D161:E161"/>
    <mergeCell ref="AX159:AY159"/>
    <mergeCell ref="BA159:BB159"/>
    <mergeCell ref="BC159:BD159"/>
    <mergeCell ref="BE159:BF159"/>
    <mergeCell ref="BH159:BI159"/>
    <mergeCell ref="BJ159:BK159"/>
    <mergeCell ref="BL159:BM159"/>
    <mergeCell ref="B160:C160"/>
    <mergeCell ref="D160:E160"/>
    <mergeCell ref="F160:G160"/>
    <mergeCell ref="I160:J160"/>
    <mergeCell ref="K160:L160"/>
    <mergeCell ref="M160:N160"/>
    <mergeCell ref="P160:Q160"/>
    <mergeCell ref="R160:S160"/>
    <mergeCell ref="T160:U160"/>
    <mergeCell ref="W160:X160"/>
    <mergeCell ref="Y160:Z160"/>
    <mergeCell ref="AA160:AB160"/>
    <mergeCell ref="AM160:AN160"/>
    <mergeCell ref="AO160:AP160"/>
    <mergeCell ref="AQ160:AR160"/>
    <mergeCell ref="AT160:AU160"/>
    <mergeCell ref="AV160:AW160"/>
    <mergeCell ref="AX160:AY160"/>
    <mergeCell ref="BA160:BB160"/>
    <mergeCell ref="BC160:BD160"/>
    <mergeCell ref="BE160:BF160"/>
    <mergeCell ref="BH160:BI160"/>
    <mergeCell ref="BJ160:BK160"/>
    <mergeCell ref="BL160:BM160"/>
    <mergeCell ref="B159:C159"/>
    <mergeCell ref="D159:E159"/>
    <mergeCell ref="F159:G159"/>
    <mergeCell ref="I159:J159"/>
    <mergeCell ref="K159:L159"/>
    <mergeCell ref="M159:N159"/>
    <mergeCell ref="P159:Q159"/>
    <mergeCell ref="R159:S159"/>
    <mergeCell ref="T159:U159"/>
    <mergeCell ref="W159:X159"/>
    <mergeCell ref="Y159:Z159"/>
    <mergeCell ref="AA159:AB159"/>
    <mergeCell ref="AM159:AN159"/>
    <mergeCell ref="AO159:AP159"/>
    <mergeCell ref="AQ159:AR159"/>
    <mergeCell ref="AT159:AU159"/>
    <mergeCell ref="AV159:AW159"/>
    <mergeCell ref="AX157:AY157"/>
    <mergeCell ref="F157:G157"/>
    <mergeCell ref="I157:J157"/>
    <mergeCell ref="K157:L157"/>
    <mergeCell ref="M157:N157"/>
    <mergeCell ref="P157:Q157"/>
    <mergeCell ref="R157:S157"/>
    <mergeCell ref="T157:U157"/>
    <mergeCell ref="W157:X157"/>
    <mergeCell ref="Y157:Z157"/>
    <mergeCell ref="AA157:AB157"/>
    <mergeCell ref="AM157:AN157"/>
    <mergeCell ref="AO157:AP157"/>
    <mergeCell ref="AQ157:AR157"/>
    <mergeCell ref="AT157:AU157"/>
    <mergeCell ref="AV157:AW157"/>
    <mergeCell ref="BA157:BB157"/>
    <mergeCell ref="BC157:BD157"/>
    <mergeCell ref="BE157:BF157"/>
    <mergeCell ref="BH157:BI157"/>
    <mergeCell ref="BJ157:BK157"/>
    <mergeCell ref="BL157:BM157"/>
    <mergeCell ref="B158:C158"/>
    <mergeCell ref="D158:E158"/>
    <mergeCell ref="F158:G158"/>
    <mergeCell ref="I158:J158"/>
    <mergeCell ref="K158:L158"/>
    <mergeCell ref="M158:N158"/>
    <mergeCell ref="P158:Q158"/>
    <mergeCell ref="R158:S158"/>
    <mergeCell ref="T158:U158"/>
    <mergeCell ref="W158:X158"/>
    <mergeCell ref="Y158:Z158"/>
    <mergeCell ref="AA158:AB158"/>
    <mergeCell ref="AM158:AN158"/>
    <mergeCell ref="AO158:AP158"/>
    <mergeCell ref="AQ158:AR158"/>
    <mergeCell ref="AT158:AU158"/>
    <mergeCell ref="AV158:AW158"/>
    <mergeCell ref="AX158:AY158"/>
    <mergeCell ref="BA158:BB158"/>
    <mergeCell ref="BC158:BD158"/>
    <mergeCell ref="BE158:BF158"/>
    <mergeCell ref="BH158:BI158"/>
    <mergeCell ref="BJ158:BK158"/>
    <mergeCell ref="BL158:BM158"/>
    <mergeCell ref="B157:C157"/>
    <mergeCell ref="D157:E157"/>
    <mergeCell ref="BL155:BM155"/>
    <mergeCell ref="B156:C156"/>
    <mergeCell ref="D156:E156"/>
    <mergeCell ref="F156:G156"/>
    <mergeCell ref="I156:J156"/>
    <mergeCell ref="K156:L156"/>
    <mergeCell ref="M156:N156"/>
    <mergeCell ref="P156:Q156"/>
    <mergeCell ref="R156:S156"/>
    <mergeCell ref="T156:U156"/>
    <mergeCell ref="W156:X156"/>
    <mergeCell ref="Y156:Z156"/>
    <mergeCell ref="AA156:AB156"/>
    <mergeCell ref="AM156:AN156"/>
    <mergeCell ref="AO156:AP156"/>
    <mergeCell ref="AQ156:AR156"/>
    <mergeCell ref="AT156:AU156"/>
    <mergeCell ref="AV156:AW156"/>
    <mergeCell ref="AX156:AY156"/>
    <mergeCell ref="BA156:BB156"/>
    <mergeCell ref="BC156:BD156"/>
    <mergeCell ref="BE156:BF156"/>
    <mergeCell ref="BH156:BI156"/>
    <mergeCell ref="BJ156:BK156"/>
    <mergeCell ref="BL156:BM156"/>
    <mergeCell ref="B155:C155"/>
    <mergeCell ref="D155:E155"/>
    <mergeCell ref="F155:G155"/>
    <mergeCell ref="I155:J155"/>
    <mergeCell ref="K155:L155"/>
    <mergeCell ref="M155:N155"/>
    <mergeCell ref="P155:Q155"/>
    <mergeCell ref="R155:S155"/>
    <mergeCell ref="T155:U155"/>
    <mergeCell ref="W155:X155"/>
    <mergeCell ref="Y155:Z155"/>
    <mergeCell ref="AA155:AB155"/>
    <mergeCell ref="AM155:AN155"/>
    <mergeCell ref="AO155:AP155"/>
    <mergeCell ref="AQ155:AR155"/>
    <mergeCell ref="AT155:AU155"/>
    <mergeCell ref="AV155:AW155"/>
    <mergeCell ref="BJ153:BK153"/>
    <mergeCell ref="R153:S153"/>
    <mergeCell ref="T153:U153"/>
    <mergeCell ref="W153:X153"/>
    <mergeCell ref="Y153:Z153"/>
    <mergeCell ref="AA153:AB153"/>
    <mergeCell ref="AM153:AN153"/>
    <mergeCell ref="AO153:AP153"/>
    <mergeCell ref="AQ153:AR153"/>
    <mergeCell ref="AT153:AU153"/>
    <mergeCell ref="AV153:AW153"/>
    <mergeCell ref="AX155:AY155"/>
    <mergeCell ref="BA155:BB155"/>
    <mergeCell ref="BC155:BD155"/>
    <mergeCell ref="BE155:BF155"/>
    <mergeCell ref="BH155:BI155"/>
    <mergeCell ref="BJ155:BK155"/>
    <mergeCell ref="BL153:BM153"/>
    <mergeCell ref="B154:C154"/>
    <mergeCell ref="D154:E154"/>
    <mergeCell ref="F154:G154"/>
    <mergeCell ref="I154:J154"/>
    <mergeCell ref="K154:L154"/>
    <mergeCell ref="M154:N154"/>
    <mergeCell ref="P154:Q154"/>
    <mergeCell ref="R154:S154"/>
    <mergeCell ref="T154:U154"/>
    <mergeCell ref="W154:X154"/>
    <mergeCell ref="Y154:Z154"/>
    <mergeCell ref="AA154:AB154"/>
    <mergeCell ref="AM154:AN154"/>
    <mergeCell ref="AO154:AP154"/>
    <mergeCell ref="AQ154:AR154"/>
    <mergeCell ref="AT154:AU154"/>
    <mergeCell ref="AV154:AW154"/>
    <mergeCell ref="AX154:AY154"/>
    <mergeCell ref="BA154:BB154"/>
    <mergeCell ref="BC154:BD154"/>
    <mergeCell ref="BE154:BF154"/>
    <mergeCell ref="BH154:BI154"/>
    <mergeCell ref="BJ154:BK154"/>
    <mergeCell ref="BL154:BM154"/>
    <mergeCell ref="B153:C153"/>
    <mergeCell ref="D153:E153"/>
    <mergeCell ref="F153:G153"/>
    <mergeCell ref="I153:J153"/>
    <mergeCell ref="K153:L153"/>
    <mergeCell ref="M153:N153"/>
    <mergeCell ref="P153:Q153"/>
    <mergeCell ref="B152:C152"/>
    <mergeCell ref="D152:E152"/>
    <mergeCell ref="F152:G152"/>
    <mergeCell ref="I152:J152"/>
    <mergeCell ref="K152:L152"/>
    <mergeCell ref="M152:N152"/>
    <mergeCell ref="P152:Q152"/>
    <mergeCell ref="R152:S152"/>
    <mergeCell ref="T152:U152"/>
    <mergeCell ref="W152:X152"/>
    <mergeCell ref="Y152:Z152"/>
    <mergeCell ref="AA152:AB152"/>
    <mergeCell ref="AM152:AN152"/>
    <mergeCell ref="AO152:AP152"/>
    <mergeCell ref="AQ152:AR152"/>
    <mergeCell ref="AT152:AU152"/>
    <mergeCell ref="AV152:AW152"/>
    <mergeCell ref="B125:C125"/>
    <mergeCell ref="D125:E125"/>
    <mergeCell ref="F125:G125"/>
    <mergeCell ref="I125:J125"/>
    <mergeCell ref="K125:L125"/>
    <mergeCell ref="M125:N125"/>
    <mergeCell ref="P125:Q125"/>
    <mergeCell ref="R125:S125"/>
    <mergeCell ref="T125:U125"/>
    <mergeCell ref="W125:X125"/>
    <mergeCell ref="Y125:Z125"/>
    <mergeCell ref="AA125:AB125"/>
    <mergeCell ref="B126:C126"/>
    <mergeCell ref="D126:E126"/>
    <mergeCell ref="F126:G126"/>
    <mergeCell ref="I126:J126"/>
    <mergeCell ref="K126:L126"/>
    <mergeCell ref="M126:N126"/>
    <mergeCell ref="P126:Q126"/>
    <mergeCell ref="R126:S126"/>
    <mergeCell ref="T126:U126"/>
    <mergeCell ref="W126:X126"/>
    <mergeCell ref="Y126:Z126"/>
    <mergeCell ref="AA126:AB126"/>
    <mergeCell ref="B123:C123"/>
    <mergeCell ref="D123:E123"/>
    <mergeCell ref="F123:G123"/>
    <mergeCell ref="I123:J123"/>
    <mergeCell ref="K123:L123"/>
    <mergeCell ref="M123:N123"/>
    <mergeCell ref="P123:Q123"/>
    <mergeCell ref="R123:S123"/>
    <mergeCell ref="T123:U123"/>
    <mergeCell ref="W123:X123"/>
    <mergeCell ref="Y123:Z123"/>
    <mergeCell ref="AA123:AB123"/>
    <mergeCell ref="B124:C124"/>
    <mergeCell ref="D124:E124"/>
    <mergeCell ref="F124:G124"/>
    <mergeCell ref="I124:J124"/>
    <mergeCell ref="K124:L124"/>
    <mergeCell ref="M124:N124"/>
    <mergeCell ref="P124:Q124"/>
    <mergeCell ref="R124:S124"/>
    <mergeCell ref="T124:U124"/>
    <mergeCell ref="W124:X124"/>
    <mergeCell ref="Y124:Z124"/>
    <mergeCell ref="AA124:AB124"/>
    <mergeCell ref="B121:C121"/>
    <mergeCell ref="D121:E121"/>
    <mergeCell ref="F121:G121"/>
    <mergeCell ref="I121:J121"/>
    <mergeCell ref="K121:L121"/>
    <mergeCell ref="M121:N121"/>
    <mergeCell ref="P121:Q121"/>
    <mergeCell ref="R121:S121"/>
    <mergeCell ref="T121:U121"/>
    <mergeCell ref="W121:X121"/>
    <mergeCell ref="Y121:Z121"/>
    <mergeCell ref="AA121:AB121"/>
    <mergeCell ref="B122:C122"/>
    <mergeCell ref="D122:E122"/>
    <mergeCell ref="F122:G122"/>
    <mergeCell ref="I122:J122"/>
    <mergeCell ref="K122:L122"/>
    <mergeCell ref="M122:N122"/>
    <mergeCell ref="P122:Q122"/>
    <mergeCell ref="R122:S122"/>
    <mergeCell ref="T122:U122"/>
    <mergeCell ref="W122:X122"/>
    <mergeCell ref="Y122:Z122"/>
    <mergeCell ref="AA122:AB122"/>
    <mergeCell ref="B119:C119"/>
    <mergeCell ref="D119:E119"/>
    <mergeCell ref="F119:G119"/>
    <mergeCell ref="I119:J119"/>
    <mergeCell ref="K119:L119"/>
    <mergeCell ref="M119:N119"/>
    <mergeCell ref="P119:Q119"/>
    <mergeCell ref="R119:S119"/>
    <mergeCell ref="T119:U119"/>
    <mergeCell ref="W119:X119"/>
    <mergeCell ref="Y119:Z119"/>
    <mergeCell ref="AA119:AB119"/>
    <mergeCell ref="B120:C120"/>
    <mergeCell ref="D120:E120"/>
    <mergeCell ref="F120:G120"/>
    <mergeCell ref="I120:J120"/>
    <mergeCell ref="K120:L120"/>
    <mergeCell ref="M120:N120"/>
    <mergeCell ref="P120:Q120"/>
    <mergeCell ref="R120:S120"/>
    <mergeCell ref="T120:U120"/>
    <mergeCell ref="W120:X120"/>
    <mergeCell ref="Y120:Z120"/>
    <mergeCell ref="AA120:AB120"/>
    <mergeCell ref="B117:C117"/>
    <mergeCell ref="D117:E117"/>
    <mergeCell ref="F117:G117"/>
    <mergeCell ref="I117:J117"/>
    <mergeCell ref="K117:L117"/>
    <mergeCell ref="M117:N117"/>
    <mergeCell ref="P117:Q117"/>
    <mergeCell ref="R117:S117"/>
    <mergeCell ref="T117:U117"/>
    <mergeCell ref="W117:X117"/>
    <mergeCell ref="Y117:Z117"/>
    <mergeCell ref="AA117:AB117"/>
    <mergeCell ref="B118:C118"/>
    <mergeCell ref="D118:E118"/>
    <mergeCell ref="F118:G118"/>
    <mergeCell ref="I118:J118"/>
    <mergeCell ref="K118:L118"/>
    <mergeCell ref="M118:N118"/>
    <mergeCell ref="P118:Q118"/>
    <mergeCell ref="R118:S118"/>
    <mergeCell ref="T118:U118"/>
    <mergeCell ref="W118:X118"/>
    <mergeCell ref="Y118:Z118"/>
    <mergeCell ref="AA118:AB118"/>
    <mergeCell ref="B115:C115"/>
    <mergeCell ref="D115:E115"/>
    <mergeCell ref="F115:G115"/>
    <mergeCell ref="I115:J115"/>
    <mergeCell ref="K115:L115"/>
    <mergeCell ref="M115:N115"/>
    <mergeCell ref="P115:Q115"/>
    <mergeCell ref="R115:S115"/>
    <mergeCell ref="T115:U115"/>
    <mergeCell ref="W115:X115"/>
    <mergeCell ref="Y115:Z115"/>
    <mergeCell ref="AA115:AB115"/>
    <mergeCell ref="B116:C116"/>
    <mergeCell ref="D116:E116"/>
    <mergeCell ref="F116:G116"/>
    <mergeCell ref="I116:J116"/>
    <mergeCell ref="K116:L116"/>
    <mergeCell ref="M116:N116"/>
    <mergeCell ref="P116:Q116"/>
    <mergeCell ref="R116:S116"/>
    <mergeCell ref="T116:U116"/>
    <mergeCell ref="W116:X116"/>
    <mergeCell ref="Y116:Z116"/>
    <mergeCell ref="AA116:AB116"/>
    <mergeCell ref="B113:C113"/>
    <mergeCell ref="D113:E113"/>
    <mergeCell ref="F113:G113"/>
    <mergeCell ref="I113:J113"/>
    <mergeCell ref="K113:L113"/>
    <mergeCell ref="M113:N113"/>
    <mergeCell ref="P113:Q113"/>
    <mergeCell ref="R113:S113"/>
    <mergeCell ref="T113:U113"/>
    <mergeCell ref="W113:X113"/>
    <mergeCell ref="Y113:Z113"/>
    <mergeCell ref="AA113:AB113"/>
    <mergeCell ref="B114:C114"/>
    <mergeCell ref="D114:E114"/>
    <mergeCell ref="F114:G114"/>
    <mergeCell ref="I114:J114"/>
    <mergeCell ref="K114:L114"/>
    <mergeCell ref="M114:N114"/>
    <mergeCell ref="P114:Q114"/>
    <mergeCell ref="R114:S114"/>
    <mergeCell ref="T114:U114"/>
    <mergeCell ref="W114:X114"/>
    <mergeCell ref="Y114:Z114"/>
    <mergeCell ref="AA114:AB114"/>
    <mergeCell ref="B111:C111"/>
    <mergeCell ref="D111:E111"/>
    <mergeCell ref="F111:G111"/>
    <mergeCell ref="I111:J111"/>
    <mergeCell ref="K111:L111"/>
    <mergeCell ref="M111:N111"/>
    <mergeCell ref="P111:Q111"/>
    <mergeCell ref="R111:S111"/>
    <mergeCell ref="T111:U111"/>
    <mergeCell ref="W111:X111"/>
    <mergeCell ref="Y111:Z111"/>
    <mergeCell ref="AA111:AB111"/>
    <mergeCell ref="B112:C112"/>
    <mergeCell ref="D112:E112"/>
    <mergeCell ref="F112:G112"/>
    <mergeCell ref="I112:J112"/>
    <mergeCell ref="K112:L112"/>
    <mergeCell ref="M112:N112"/>
    <mergeCell ref="P112:Q112"/>
    <mergeCell ref="R112:S112"/>
    <mergeCell ref="T112:U112"/>
    <mergeCell ref="W112:X112"/>
    <mergeCell ref="Y112:Z112"/>
    <mergeCell ref="AA112:AB112"/>
    <mergeCell ref="B109:C109"/>
    <mergeCell ref="D109:E109"/>
    <mergeCell ref="F109:G109"/>
    <mergeCell ref="I109:J109"/>
    <mergeCell ref="K109:L109"/>
    <mergeCell ref="M109:N109"/>
    <mergeCell ref="P109:Q109"/>
    <mergeCell ref="R109:S109"/>
    <mergeCell ref="T109:U109"/>
    <mergeCell ref="W109:X109"/>
    <mergeCell ref="Y109:Z109"/>
    <mergeCell ref="AA109:AB109"/>
    <mergeCell ref="B110:C110"/>
    <mergeCell ref="D110:E110"/>
    <mergeCell ref="F110:G110"/>
    <mergeCell ref="I110:J110"/>
    <mergeCell ref="K110:L110"/>
    <mergeCell ref="M110:N110"/>
    <mergeCell ref="P110:Q110"/>
    <mergeCell ref="R110:S110"/>
    <mergeCell ref="T110:U110"/>
    <mergeCell ref="W110:X110"/>
    <mergeCell ref="Y110:Z110"/>
    <mergeCell ref="AA110:AB110"/>
    <mergeCell ref="AX81:AY81"/>
    <mergeCell ref="BA81:BB81"/>
    <mergeCell ref="BC81:BD81"/>
    <mergeCell ref="BE81:BF81"/>
    <mergeCell ref="BH81:BI81"/>
    <mergeCell ref="BJ81:BK81"/>
    <mergeCell ref="BL81:BM81"/>
    <mergeCell ref="B82:C82"/>
    <mergeCell ref="D82:E82"/>
    <mergeCell ref="F82:G82"/>
    <mergeCell ref="I82:J82"/>
    <mergeCell ref="K82:L82"/>
    <mergeCell ref="M82:N82"/>
    <mergeCell ref="P82:Q82"/>
    <mergeCell ref="R82:S82"/>
    <mergeCell ref="T82:U82"/>
    <mergeCell ref="W82:X82"/>
    <mergeCell ref="Y82:Z82"/>
    <mergeCell ref="AA82:AB82"/>
    <mergeCell ref="AM82:AN82"/>
    <mergeCell ref="AO82:AP82"/>
    <mergeCell ref="AQ82:AR82"/>
    <mergeCell ref="AT82:AU82"/>
    <mergeCell ref="AV82:AW82"/>
    <mergeCell ref="AX82:AY82"/>
    <mergeCell ref="BA82:BB82"/>
    <mergeCell ref="BC82:BD82"/>
    <mergeCell ref="BE82:BF82"/>
    <mergeCell ref="BH82:BI82"/>
    <mergeCell ref="BJ82:BK82"/>
    <mergeCell ref="BL82:BM82"/>
    <mergeCell ref="B81:C81"/>
    <mergeCell ref="D81:E81"/>
    <mergeCell ref="F81:G81"/>
    <mergeCell ref="I81:J81"/>
    <mergeCell ref="K81:L81"/>
    <mergeCell ref="M81:N81"/>
    <mergeCell ref="P81:Q81"/>
    <mergeCell ref="R81:S81"/>
    <mergeCell ref="T81:U81"/>
    <mergeCell ref="W81:X81"/>
    <mergeCell ref="Y81:Z81"/>
    <mergeCell ref="AA81:AB81"/>
    <mergeCell ref="AM81:AN81"/>
    <mergeCell ref="AO81:AP81"/>
    <mergeCell ref="AQ81:AR81"/>
    <mergeCell ref="AT81:AU81"/>
    <mergeCell ref="AV81:AW81"/>
    <mergeCell ref="AX79:AY79"/>
    <mergeCell ref="F79:G79"/>
    <mergeCell ref="I79:J79"/>
    <mergeCell ref="K79:L79"/>
    <mergeCell ref="M79:N79"/>
    <mergeCell ref="P79:Q79"/>
    <mergeCell ref="R79:S79"/>
    <mergeCell ref="T79:U79"/>
    <mergeCell ref="W79:X79"/>
    <mergeCell ref="Y79:Z79"/>
    <mergeCell ref="AA79:AB79"/>
    <mergeCell ref="AM79:AN79"/>
    <mergeCell ref="AO79:AP79"/>
    <mergeCell ref="AQ79:AR79"/>
    <mergeCell ref="AT79:AU79"/>
    <mergeCell ref="AV79:AW79"/>
    <mergeCell ref="BA79:BB79"/>
    <mergeCell ref="BC79:BD79"/>
    <mergeCell ref="BE79:BF79"/>
    <mergeCell ref="BH79:BI79"/>
    <mergeCell ref="BJ79:BK79"/>
    <mergeCell ref="BL79:BM79"/>
    <mergeCell ref="B80:C80"/>
    <mergeCell ref="D80:E80"/>
    <mergeCell ref="F80:G80"/>
    <mergeCell ref="I80:J80"/>
    <mergeCell ref="K80:L80"/>
    <mergeCell ref="M80:N80"/>
    <mergeCell ref="P80:Q80"/>
    <mergeCell ref="R80:S80"/>
    <mergeCell ref="T80:U80"/>
    <mergeCell ref="W80:X80"/>
    <mergeCell ref="Y80:Z80"/>
    <mergeCell ref="AA80:AB80"/>
    <mergeCell ref="AM80:AN80"/>
    <mergeCell ref="AO80:AP80"/>
    <mergeCell ref="AQ80:AR80"/>
    <mergeCell ref="AT80:AU80"/>
    <mergeCell ref="AV80:AW80"/>
    <mergeCell ref="AX80:AY80"/>
    <mergeCell ref="BA80:BB80"/>
    <mergeCell ref="BC80:BD80"/>
    <mergeCell ref="BE80:BF80"/>
    <mergeCell ref="BH80:BI80"/>
    <mergeCell ref="BJ80:BK80"/>
    <mergeCell ref="BL80:BM80"/>
    <mergeCell ref="B79:C79"/>
    <mergeCell ref="D79:E79"/>
    <mergeCell ref="AX77:AY77"/>
    <mergeCell ref="BA77:BB77"/>
    <mergeCell ref="BC77:BD77"/>
    <mergeCell ref="BE77:BF77"/>
    <mergeCell ref="BH77:BI77"/>
    <mergeCell ref="BJ77:BK77"/>
    <mergeCell ref="BL77:BM77"/>
    <mergeCell ref="B78:C78"/>
    <mergeCell ref="D78:E78"/>
    <mergeCell ref="F78:G78"/>
    <mergeCell ref="I78:J78"/>
    <mergeCell ref="K78:L78"/>
    <mergeCell ref="M78:N78"/>
    <mergeCell ref="P78:Q78"/>
    <mergeCell ref="R78:S78"/>
    <mergeCell ref="T78:U78"/>
    <mergeCell ref="W78:X78"/>
    <mergeCell ref="Y78:Z78"/>
    <mergeCell ref="AA78:AB78"/>
    <mergeCell ref="AM78:AN78"/>
    <mergeCell ref="AO78:AP78"/>
    <mergeCell ref="AQ78:AR78"/>
    <mergeCell ref="AT78:AU78"/>
    <mergeCell ref="AV78:AW78"/>
    <mergeCell ref="AX78:AY78"/>
    <mergeCell ref="BA78:BB78"/>
    <mergeCell ref="BC78:BD78"/>
    <mergeCell ref="BE78:BF78"/>
    <mergeCell ref="BH78:BI78"/>
    <mergeCell ref="BJ78:BK78"/>
    <mergeCell ref="BL78:BM78"/>
    <mergeCell ref="B77:C77"/>
    <mergeCell ref="D77:E77"/>
    <mergeCell ref="F77:G77"/>
    <mergeCell ref="I77:J77"/>
    <mergeCell ref="K77:L77"/>
    <mergeCell ref="M77:N77"/>
    <mergeCell ref="P77:Q77"/>
    <mergeCell ref="R77:S77"/>
    <mergeCell ref="T77:U77"/>
    <mergeCell ref="W77:X77"/>
    <mergeCell ref="Y77:Z77"/>
    <mergeCell ref="AA77:AB77"/>
    <mergeCell ref="AM77:AN77"/>
    <mergeCell ref="AO77:AP77"/>
    <mergeCell ref="AQ77:AR77"/>
    <mergeCell ref="AT77:AU77"/>
    <mergeCell ref="AV77:AW77"/>
    <mergeCell ref="AX75:AY75"/>
    <mergeCell ref="F75:G75"/>
    <mergeCell ref="I75:J75"/>
    <mergeCell ref="K75:L75"/>
    <mergeCell ref="M75:N75"/>
    <mergeCell ref="P75:Q75"/>
    <mergeCell ref="R75:S75"/>
    <mergeCell ref="T75:U75"/>
    <mergeCell ref="W75:X75"/>
    <mergeCell ref="Y75:Z75"/>
    <mergeCell ref="AA75:AB75"/>
    <mergeCell ref="AM75:AN75"/>
    <mergeCell ref="AO75:AP75"/>
    <mergeCell ref="AQ75:AR75"/>
    <mergeCell ref="AT75:AU75"/>
    <mergeCell ref="AV75:AW75"/>
    <mergeCell ref="BA75:BB75"/>
    <mergeCell ref="BC75:BD75"/>
    <mergeCell ref="BE75:BF75"/>
    <mergeCell ref="BH75:BI75"/>
    <mergeCell ref="BJ75:BK75"/>
    <mergeCell ref="BL75:BM75"/>
    <mergeCell ref="B76:C76"/>
    <mergeCell ref="D76:E76"/>
    <mergeCell ref="F76:G76"/>
    <mergeCell ref="I76:J76"/>
    <mergeCell ref="K76:L76"/>
    <mergeCell ref="M76:N76"/>
    <mergeCell ref="P76:Q76"/>
    <mergeCell ref="R76:S76"/>
    <mergeCell ref="T76:U76"/>
    <mergeCell ref="W76:X76"/>
    <mergeCell ref="Y76:Z76"/>
    <mergeCell ref="AA76:AB76"/>
    <mergeCell ref="AM76:AN76"/>
    <mergeCell ref="AO76:AP76"/>
    <mergeCell ref="AQ76:AR76"/>
    <mergeCell ref="AT76:AU76"/>
    <mergeCell ref="AV76:AW76"/>
    <mergeCell ref="AX76:AY76"/>
    <mergeCell ref="BA76:BB76"/>
    <mergeCell ref="BC76:BD76"/>
    <mergeCell ref="BE76:BF76"/>
    <mergeCell ref="BH76:BI76"/>
    <mergeCell ref="BJ76:BK76"/>
    <mergeCell ref="BL76:BM76"/>
    <mergeCell ref="B75:C75"/>
    <mergeCell ref="D75:E75"/>
    <mergeCell ref="AX73:AY73"/>
    <mergeCell ref="BA73:BB73"/>
    <mergeCell ref="BC73:BD73"/>
    <mergeCell ref="BE73:BF73"/>
    <mergeCell ref="BH73:BI73"/>
    <mergeCell ref="BJ73:BK73"/>
    <mergeCell ref="BL73:BM73"/>
    <mergeCell ref="B74:C74"/>
    <mergeCell ref="D74:E74"/>
    <mergeCell ref="F74:G74"/>
    <mergeCell ref="I74:J74"/>
    <mergeCell ref="K74:L74"/>
    <mergeCell ref="M74:N74"/>
    <mergeCell ref="P74:Q74"/>
    <mergeCell ref="R74:S74"/>
    <mergeCell ref="T74:U74"/>
    <mergeCell ref="W74:X74"/>
    <mergeCell ref="Y74:Z74"/>
    <mergeCell ref="AA74:AB74"/>
    <mergeCell ref="AM74:AN74"/>
    <mergeCell ref="AO74:AP74"/>
    <mergeCell ref="AQ74:AR74"/>
    <mergeCell ref="AT74:AU74"/>
    <mergeCell ref="AV74:AW74"/>
    <mergeCell ref="AX74:AY74"/>
    <mergeCell ref="BA74:BB74"/>
    <mergeCell ref="BC74:BD74"/>
    <mergeCell ref="BE74:BF74"/>
    <mergeCell ref="BH74:BI74"/>
    <mergeCell ref="BJ74:BK74"/>
    <mergeCell ref="BL74:BM74"/>
    <mergeCell ref="B73:C73"/>
    <mergeCell ref="D73:E73"/>
    <mergeCell ref="F73:G73"/>
    <mergeCell ref="I73:J73"/>
    <mergeCell ref="K73:L73"/>
    <mergeCell ref="M73:N73"/>
    <mergeCell ref="P73:Q73"/>
    <mergeCell ref="R73:S73"/>
    <mergeCell ref="T73:U73"/>
    <mergeCell ref="W73:X73"/>
    <mergeCell ref="Y73:Z73"/>
    <mergeCell ref="AA73:AB73"/>
    <mergeCell ref="AM73:AN73"/>
    <mergeCell ref="AO73:AP73"/>
    <mergeCell ref="AQ73:AR73"/>
    <mergeCell ref="AT73:AU73"/>
    <mergeCell ref="AV73:AW73"/>
    <mergeCell ref="AX71:AY71"/>
    <mergeCell ref="F71:G71"/>
    <mergeCell ref="I71:J71"/>
    <mergeCell ref="K71:L71"/>
    <mergeCell ref="M71:N71"/>
    <mergeCell ref="P71:Q71"/>
    <mergeCell ref="R71:S71"/>
    <mergeCell ref="T71:U71"/>
    <mergeCell ref="W71:X71"/>
    <mergeCell ref="Y71:Z71"/>
    <mergeCell ref="AA71:AB71"/>
    <mergeCell ref="AM71:AN71"/>
    <mergeCell ref="AO71:AP71"/>
    <mergeCell ref="AQ71:AR71"/>
    <mergeCell ref="AT71:AU71"/>
    <mergeCell ref="AV71:AW71"/>
    <mergeCell ref="BA71:BB71"/>
    <mergeCell ref="BC71:BD71"/>
    <mergeCell ref="BE71:BF71"/>
    <mergeCell ref="BH71:BI71"/>
    <mergeCell ref="BJ71:BK71"/>
    <mergeCell ref="BL71:BM71"/>
    <mergeCell ref="B72:C72"/>
    <mergeCell ref="D72:E72"/>
    <mergeCell ref="F72:G72"/>
    <mergeCell ref="I72:J72"/>
    <mergeCell ref="K72:L72"/>
    <mergeCell ref="M72:N72"/>
    <mergeCell ref="P72:Q72"/>
    <mergeCell ref="R72:S72"/>
    <mergeCell ref="T72:U72"/>
    <mergeCell ref="W72:X72"/>
    <mergeCell ref="Y72:Z72"/>
    <mergeCell ref="AA72:AB72"/>
    <mergeCell ref="AM72:AN72"/>
    <mergeCell ref="AO72:AP72"/>
    <mergeCell ref="AQ72:AR72"/>
    <mergeCell ref="AT72:AU72"/>
    <mergeCell ref="AV72:AW72"/>
    <mergeCell ref="AX72:AY72"/>
    <mergeCell ref="BA72:BB72"/>
    <mergeCell ref="BC72:BD72"/>
    <mergeCell ref="BE72:BF72"/>
    <mergeCell ref="BH72:BI72"/>
    <mergeCell ref="BJ72:BK72"/>
    <mergeCell ref="BL72:BM72"/>
    <mergeCell ref="B71:C71"/>
    <mergeCell ref="D71:E71"/>
    <mergeCell ref="AX69:AY69"/>
    <mergeCell ref="BA69:BB69"/>
    <mergeCell ref="BC69:BD69"/>
    <mergeCell ref="BE69:BF69"/>
    <mergeCell ref="BH69:BI69"/>
    <mergeCell ref="BJ69:BK69"/>
    <mergeCell ref="BL69:BM69"/>
    <mergeCell ref="B70:C70"/>
    <mergeCell ref="D70:E70"/>
    <mergeCell ref="F70:G70"/>
    <mergeCell ref="I70:J70"/>
    <mergeCell ref="K70:L70"/>
    <mergeCell ref="M70:N70"/>
    <mergeCell ref="P70:Q70"/>
    <mergeCell ref="R70:S70"/>
    <mergeCell ref="T70:U70"/>
    <mergeCell ref="W70:X70"/>
    <mergeCell ref="Y70:Z70"/>
    <mergeCell ref="AA70:AB70"/>
    <mergeCell ref="AM70:AN70"/>
    <mergeCell ref="AO70:AP70"/>
    <mergeCell ref="AQ70:AR70"/>
    <mergeCell ref="AT70:AU70"/>
    <mergeCell ref="AV70:AW70"/>
    <mergeCell ref="AX70:AY70"/>
    <mergeCell ref="BA70:BB70"/>
    <mergeCell ref="BC70:BD70"/>
    <mergeCell ref="BE70:BF70"/>
    <mergeCell ref="BH70:BI70"/>
    <mergeCell ref="BJ70:BK70"/>
    <mergeCell ref="BL70:BM70"/>
    <mergeCell ref="B69:C69"/>
    <mergeCell ref="D69:E69"/>
    <mergeCell ref="F69:G69"/>
    <mergeCell ref="I69:J69"/>
    <mergeCell ref="K69:L69"/>
    <mergeCell ref="M69:N69"/>
    <mergeCell ref="P69:Q69"/>
    <mergeCell ref="R69:S69"/>
    <mergeCell ref="T69:U69"/>
    <mergeCell ref="W69:X69"/>
    <mergeCell ref="Y69:Z69"/>
    <mergeCell ref="AA69:AB69"/>
    <mergeCell ref="AM69:AN69"/>
    <mergeCell ref="AO69:AP69"/>
    <mergeCell ref="AQ69:AR69"/>
    <mergeCell ref="AT69:AU69"/>
    <mergeCell ref="AV69:AW69"/>
    <mergeCell ref="AX67:AY67"/>
    <mergeCell ref="F67:G67"/>
    <mergeCell ref="I67:J67"/>
    <mergeCell ref="K67:L67"/>
    <mergeCell ref="M67:N67"/>
    <mergeCell ref="P67:Q67"/>
    <mergeCell ref="R67:S67"/>
    <mergeCell ref="T67:U67"/>
    <mergeCell ref="W67:X67"/>
    <mergeCell ref="Y67:Z67"/>
    <mergeCell ref="AA67:AB67"/>
    <mergeCell ref="AM67:AN67"/>
    <mergeCell ref="AO67:AP67"/>
    <mergeCell ref="AQ67:AR67"/>
    <mergeCell ref="AT67:AU67"/>
    <mergeCell ref="AV67:AW67"/>
    <mergeCell ref="BA67:BB67"/>
    <mergeCell ref="BC67:BD67"/>
    <mergeCell ref="BE67:BF67"/>
    <mergeCell ref="BH67:BI67"/>
    <mergeCell ref="BJ67:BK67"/>
    <mergeCell ref="BL67:BM67"/>
    <mergeCell ref="B68:C68"/>
    <mergeCell ref="D68:E68"/>
    <mergeCell ref="F68:G68"/>
    <mergeCell ref="I68:J68"/>
    <mergeCell ref="K68:L68"/>
    <mergeCell ref="M68:N68"/>
    <mergeCell ref="P68:Q68"/>
    <mergeCell ref="R68:S68"/>
    <mergeCell ref="T68:U68"/>
    <mergeCell ref="W68:X68"/>
    <mergeCell ref="Y68:Z68"/>
    <mergeCell ref="AA68:AB68"/>
    <mergeCell ref="AM68:AN68"/>
    <mergeCell ref="AO68:AP68"/>
    <mergeCell ref="AQ68:AR68"/>
    <mergeCell ref="AT68:AU68"/>
    <mergeCell ref="AV68:AW68"/>
    <mergeCell ref="AX68:AY68"/>
    <mergeCell ref="BA68:BB68"/>
    <mergeCell ref="BC68:BD68"/>
    <mergeCell ref="BE68:BF68"/>
    <mergeCell ref="BH68:BI68"/>
    <mergeCell ref="BJ68:BK68"/>
    <mergeCell ref="BL68:BM68"/>
    <mergeCell ref="B67:C67"/>
    <mergeCell ref="D67:E67"/>
    <mergeCell ref="AX65:AY65"/>
    <mergeCell ref="BA65:BB65"/>
    <mergeCell ref="BC65:BD65"/>
    <mergeCell ref="BE65:BF65"/>
    <mergeCell ref="BH65:BI65"/>
    <mergeCell ref="BJ65:BK65"/>
    <mergeCell ref="BL65:BM65"/>
    <mergeCell ref="B66:C66"/>
    <mergeCell ref="D66:E66"/>
    <mergeCell ref="F66:G66"/>
    <mergeCell ref="I66:J66"/>
    <mergeCell ref="K66:L66"/>
    <mergeCell ref="M66:N66"/>
    <mergeCell ref="P66:Q66"/>
    <mergeCell ref="R66:S66"/>
    <mergeCell ref="T66:U66"/>
    <mergeCell ref="W66:X66"/>
    <mergeCell ref="Y66:Z66"/>
    <mergeCell ref="AA66:AB66"/>
    <mergeCell ref="AM66:AN66"/>
    <mergeCell ref="AO66:AP66"/>
    <mergeCell ref="AQ66:AR66"/>
    <mergeCell ref="AT66:AU66"/>
    <mergeCell ref="AV66:AW66"/>
    <mergeCell ref="AX66:AY66"/>
    <mergeCell ref="BA66:BB66"/>
    <mergeCell ref="BC66:BD66"/>
    <mergeCell ref="BE66:BF66"/>
    <mergeCell ref="BH66:BI66"/>
    <mergeCell ref="BJ66:BK66"/>
    <mergeCell ref="BL66:BM66"/>
    <mergeCell ref="B65:C65"/>
    <mergeCell ref="D65:E65"/>
    <mergeCell ref="F65:G65"/>
    <mergeCell ref="I65:J65"/>
    <mergeCell ref="K65:L65"/>
    <mergeCell ref="M65:N65"/>
    <mergeCell ref="P65:Q65"/>
    <mergeCell ref="R65:S65"/>
    <mergeCell ref="T65:U65"/>
    <mergeCell ref="W65:X65"/>
    <mergeCell ref="Y65:Z65"/>
    <mergeCell ref="AA65:AB65"/>
    <mergeCell ref="AM65:AN65"/>
    <mergeCell ref="AO65:AP65"/>
    <mergeCell ref="AQ65:AR65"/>
    <mergeCell ref="AT65:AU65"/>
    <mergeCell ref="AV65:AW65"/>
    <mergeCell ref="AX36:AY36"/>
    <mergeCell ref="F36:G36"/>
    <mergeCell ref="I36:J36"/>
    <mergeCell ref="K36:L36"/>
    <mergeCell ref="M36:N36"/>
    <mergeCell ref="P36:Q36"/>
    <mergeCell ref="R36:S36"/>
    <mergeCell ref="T36:U36"/>
    <mergeCell ref="W36:X36"/>
    <mergeCell ref="Y36:Z36"/>
    <mergeCell ref="AA36:AB36"/>
    <mergeCell ref="AM36:AN36"/>
    <mergeCell ref="AO36:AP36"/>
    <mergeCell ref="AQ36:AR36"/>
    <mergeCell ref="AT36:AU36"/>
    <mergeCell ref="AV36:AW36"/>
    <mergeCell ref="BA36:BB36"/>
    <mergeCell ref="BC36:BD36"/>
    <mergeCell ref="BE36:BF36"/>
    <mergeCell ref="BH36:BI36"/>
    <mergeCell ref="BJ36:BK36"/>
    <mergeCell ref="BL36:BM36"/>
    <mergeCell ref="B37:C37"/>
    <mergeCell ref="D37:E37"/>
    <mergeCell ref="F37:G37"/>
    <mergeCell ref="I37:J37"/>
    <mergeCell ref="K37:L37"/>
    <mergeCell ref="M37:N37"/>
    <mergeCell ref="P37:Q37"/>
    <mergeCell ref="R37:S37"/>
    <mergeCell ref="T37:U37"/>
    <mergeCell ref="W37:X37"/>
    <mergeCell ref="Y37:Z37"/>
    <mergeCell ref="AA37:AB37"/>
    <mergeCell ref="AM37:AN37"/>
    <mergeCell ref="AO37:AP37"/>
    <mergeCell ref="AQ37:AR37"/>
    <mergeCell ref="AT37:AU37"/>
    <mergeCell ref="AV37:AW37"/>
    <mergeCell ref="AX37:AY37"/>
    <mergeCell ref="BA37:BB37"/>
    <mergeCell ref="BC37:BD37"/>
    <mergeCell ref="BE37:BF37"/>
    <mergeCell ref="BH37:BI37"/>
    <mergeCell ref="BJ37:BK37"/>
    <mergeCell ref="BL37:BM37"/>
    <mergeCell ref="B36:C36"/>
    <mergeCell ref="D36:E36"/>
    <mergeCell ref="AX34:AY34"/>
    <mergeCell ref="BA34:BB34"/>
    <mergeCell ref="BC34:BD34"/>
    <mergeCell ref="BE34:BF34"/>
    <mergeCell ref="BH34:BI34"/>
    <mergeCell ref="BJ34:BK34"/>
    <mergeCell ref="BL34:BM34"/>
    <mergeCell ref="B35:C35"/>
    <mergeCell ref="D35:E35"/>
    <mergeCell ref="F35:G35"/>
    <mergeCell ref="I35:J35"/>
    <mergeCell ref="K35:L35"/>
    <mergeCell ref="M35:N35"/>
    <mergeCell ref="P35:Q35"/>
    <mergeCell ref="R35:S35"/>
    <mergeCell ref="T35:U35"/>
    <mergeCell ref="W35:X35"/>
    <mergeCell ref="Y35:Z35"/>
    <mergeCell ref="AA35:AB35"/>
    <mergeCell ref="AM35:AN35"/>
    <mergeCell ref="AO35:AP35"/>
    <mergeCell ref="AQ35:AR35"/>
    <mergeCell ref="AT35:AU35"/>
    <mergeCell ref="AV35:AW35"/>
    <mergeCell ref="AX35:AY35"/>
    <mergeCell ref="BA35:BB35"/>
    <mergeCell ref="BC35:BD35"/>
    <mergeCell ref="BE35:BF35"/>
    <mergeCell ref="BH35:BI35"/>
    <mergeCell ref="BJ35:BK35"/>
    <mergeCell ref="BL35:BM35"/>
    <mergeCell ref="B34:C34"/>
    <mergeCell ref="D34:E34"/>
    <mergeCell ref="F34:G34"/>
    <mergeCell ref="I34:J34"/>
    <mergeCell ref="K34:L34"/>
    <mergeCell ref="M34:N34"/>
    <mergeCell ref="P34:Q34"/>
    <mergeCell ref="R34:S34"/>
    <mergeCell ref="T34:U34"/>
    <mergeCell ref="W34:X34"/>
    <mergeCell ref="Y34:Z34"/>
    <mergeCell ref="AA34:AB34"/>
    <mergeCell ref="AM34:AN34"/>
    <mergeCell ref="AO34:AP34"/>
    <mergeCell ref="AQ34:AR34"/>
    <mergeCell ref="AT34:AU34"/>
    <mergeCell ref="AV34:AW34"/>
    <mergeCell ref="AX32:AY32"/>
    <mergeCell ref="F32:G32"/>
    <mergeCell ref="I32:J32"/>
    <mergeCell ref="K32:L32"/>
    <mergeCell ref="M32:N32"/>
    <mergeCell ref="P32:Q32"/>
    <mergeCell ref="R32:S32"/>
    <mergeCell ref="T32:U32"/>
    <mergeCell ref="W32:X32"/>
    <mergeCell ref="Y32:Z32"/>
    <mergeCell ref="AA32:AB32"/>
    <mergeCell ref="AM32:AN32"/>
    <mergeCell ref="AO32:AP32"/>
    <mergeCell ref="AQ32:AR32"/>
    <mergeCell ref="AT32:AU32"/>
    <mergeCell ref="AV32:AW32"/>
    <mergeCell ref="BA32:BB32"/>
    <mergeCell ref="BC32:BD32"/>
    <mergeCell ref="BE32:BF32"/>
    <mergeCell ref="BH32:BI32"/>
    <mergeCell ref="BJ32:BK32"/>
    <mergeCell ref="BL32:BM32"/>
    <mergeCell ref="B33:C33"/>
    <mergeCell ref="D33:E33"/>
    <mergeCell ref="F33:G33"/>
    <mergeCell ref="I33:J33"/>
    <mergeCell ref="K33:L33"/>
    <mergeCell ref="M33:N33"/>
    <mergeCell ref="P33:Q33"/>
    <mergeCell ref="R33:S33"/>
    <mergeCell ref="T33:U33"/>
    <mergeCell ref="W33:X33"/>
    <mergeCell ref="Y33:Z33"/>
    <mergeCell ref="AA33:AB33"/>
    <mergeCell ref="AM33:AN33"/>
    <mergeCell ref="AO33:AP33"/>
    <mergeCell ref="AQ33:AR33"/>
    <mergeCell ref="AT33:AU33"/>
    <mergeCell ref="AV33:AW33"/>
    <mergeCell ref="AX33:AY33"/>
    <mergeCell ref="BA33:BB33"/>
    <mergeCell ref="BC33:BD33"/>
    <mergeCell ref="BE33:BF33"/>
    <mergeCell ref="BH33:BI33"/>
    <mergeCell ref="BJ33:BK33"/>
    <mergeCell ref="BL33:BM33"/>
    <mergeCell ref="B32:C32"/>
    <mergeCell ref="D32:E32"/>
    <mergeCell ref="AX30:AY30"/>
    <mergeCell ref="BA30:BB30"/>
    <mergeCell ref="BC30:BD30"/>
    <mergeCell ref="BE30:BF30"/>
    <mergeCell ref="BH30:BI30"/>
    <mergeCell ref="BJ30:BK30"/>
    <mergeCell ref="BL30:BM30"/>
    <mergeCell ref="B31:C31"/>
    <mergeCell ref="D31:E31"/>
    <mergeCell ref="F31:G31"/>
    <mergeCell ref="I31:J31"/>
    <mergeCell ref="K31:L31"/>
    <mergeCell ref="M31:N31"/>
    <mergeCell ref="P31:Q31"/>
    <mergeCell ref="R31:S31"/>
    <mergeCell ref="T31:U31"/>
    <mergeCell ref="W31:X31"/>
    <mergeCell ref="Y31:Z31"/>
    <mergeCell ref="AA31:AB31"/>
    <mergeCell ref="AM31:AN31"/>
    <mergeCell ref="AO31:AP31"/>
    <mergeCell ref="AQ31:AR31"/>
    <mergeCell ref="AT31:AU31"/>
    <mergeCell ref="AV31:AW31"/>
    <mergeCell ref="AX31:AY31"/>
    <mergeCell ref="BA31:BB31"/>
    <mergeCell ref="BC31:BD31"/>
    <mergeCell ref="BE31:BF31"/>
    <mergeCell ref="BH31:BI31"/>
    <mergeCell ref="BJ31:BK31"/>
    <mergeCell ref="BL31:BM31"/>
    <mergeCell ref="B30:C30"/>
    <mergeCell ref="D30:E30"/>
    <mergeCell ref="F30:G30"/>
    <mergeCell ref="I30:J30"/>
    <mergeCell ref="K30:L30"/>
    <mergeCell ref="M30:N30"/>
    <mergeCell ref="P30:Q30"/>
    <mergeCell ref="R30:S30"/>
    <mergeCell ref="T30:U30"/>
    <mergeCell ref="W30:X30"/>
    <mergeCell ref="Y30:Z30"/>
    <mergeCell ref="AA30:AB30"/>
    <mergeCell ref="AM30:AN30"/>
    <mergeCell ref="AO30:AP30"/>
    <mergeCell ref="AQ30:AR30"/>
    <mergeCell ref="AT30:AU30"/>
    <mergeCell ref="AV30:AW30"/>
    <mergeCell ref="AX28:AY28"/>
    <mergeCell ref="F28:G28"/>
    <mergeCell ref="I28:J28"/>
    <mergeCell ref="K28:L28"/>
    <mergeCell ref="M28:N28"/>
    <mergeCell ref="P28:Q28"/>
    <mergeCell ref="R28:S28"/>
    <mergeCell ref="T28:U28"/>
    <mergeCell ref="W28:X28"/>
    <mergeCell ref="Y28:Z28"/>
    <mergeCell ref="AA28:AB28"/>
    <mergeCell ref="AM28:AN28"/>
    <mergeCell ref="AO28:AP28"/>
    <mergeCell ref="AQ28:AR28"/>
    <mergeCell ref="AT28:AU28"/>
    <mergeCell ref="AV28:AW28"/>
    <mergeCell ref="BA28:BB28"/>
    <mergeCell ref="BC28:BD28"/>
    <mergeCell ref="BE28:BF28"/>
    <mergeCell ref="BH28:BI28"/>
    <mergeCell ref="BJ28:BK28"/>
    <mergeCell ref="BL28:BM28"/>
    <mergeCell ref="B29:C29"/>
    <mergeCell ref="D29:E29"/>
    <mergeCell ref="F29:G29"/>
    <mergeCell ref="I29:J29"/>
    <mergeCell ref="K29:L29"/>
    <mergeCell ref="M29:N29"/>
    <mergeCell ref="P29:Q29"/>
    <mergeCell ref="R29:S29"/>
    <mergeCell ref="T29:U29"/>
    <mergeCell ref="W29:X29"/>
    <mergeCell ref="Y29:Z29"/>
    <mergeCell ref="AA29:AB29"/>
    <mergeCell ref="AM29:AN29"/>
    <mergeCell ref="AO29:AP29"/>
    <mergeCell ref="AQ29:AR29"/>
    <mergeCell ref="AT29:AU29"/>
    <mergeCell ref="AV29:AW29"/>
    <mergeCell ref="AX29:AY29"/>
    <mergeCell ref="BA29:BB29"/>
    <mergeCell ref="BC29:BD29"/>
    <mergeCell ref="BE29:BF29"/>
    <mergeCell ref="BH29:BI29"/>
    <mergeCell ref="BJ29:BK29"/>
    <mergeCell ref="BL29:BM29"/>
    <mergeCell ref="B28:C28"/>
    <mergeCell ref="D28:E28"/>
    <mergeCell ref="AX26:AY26"/>
    <mergeCell ref="BA26:BB26"/>
    <mergeCell ref="BC26:BD26"/>
    <mergeCell ref="BE26:BF26"/>
    <mergeCell ref="BH26:BI26"/>
    <mergeCell ref="BJ26:BK26"/>
    <mergeCell ref="BL26:BM26"/>
    <mergeCell ref="B27:C27"/>
    <mergeCell ref="D27:E27"/>
    <mergeCell ref="F27:G27"/>
    <mergeCell ref="I27:J27"/>
    <mergeCell ref="K27:L27"/>
    <mergeCell ref="M27:N27"/>
    <mergeCell ref="P27:Q27"/>
    <mergeCell ref="R27:S27"/>
    <mergeCell ref="T27:U27"/>
    <mergeCell ref="W27:X27"/>
    <mergeCell ref="Y27:Z27"/>
    <mergeCell ref="AA27:AB27"/>
    <mergeCell ref="AM27:AN27"/>
    <mergeCell ref="AO27:AP27"/>
    <mergeCell ref="AQ27:AR27"/>
    <mergeCell ref="AT27:AU27"/>
    <mergeCell ref="AV27:AW27"/>
    <mergeCell ref="AX27:AY27"/>
    <mergeCell ref="BA27:BB27"/>
    <mergeCell ref="BC27:BD27"/>
    <mergeCell ref="BE27:BF27"/>
    <mergeCell ref="BH27:BI27"/>
    <mergeCell ref="BJ27:BK27"/>
    <mergeCell ref="BL27:BM27"/>
    <mergeCell ref="B26:C26"/>
    <mergeCell ref="D26:E26"/>
    <mergeCell ref="F26:G26"/>
    <mergeCell ref="I26:J26"/>
    <mergeCell ref="K26:L26"/>
    <mergeCell ref="M26:N26"/>
    <mergeCell ref="P26:Q26"/>
    <mergeCell ref="R26:S26"/>
    <mergeCell ref="T26:U26"/>
    <mergeCell ref="W26:X26"/>
    <mergeCell ref="Y26:Z26"/>
    <mergeCell ref="AA26:AB26"/>
    <mergeCell ref="AM26:AN26"/>
    <mergeCell ref="AO26:AP26"/>
    <mergeCell ref="AQ26:AR26"/>
    <mergeCell ref="AT26:AU26"/>
    <mergeCell ref="AV26:AW26"/>
    <mergeCell ref="AX24:AY24"/>
    <mergeCell ref="F24:G24"/>
    <mergeCell ref="I24:J24"/>
    <mergeCell ref="K24:L24"/>
    <mergeCell ref="M24:N24"/>
    <mergeCell ref="P24:Q24"/>
    <mergeCell ref="R24:S24"/>
    <mergeCell ref="T24:U24"/>
    <mergeCell ref="W24:X24"/>
    <mergeCell ref="Y24:Z24"/>
    <mergeCell ref="AA24:AB24"/>
    <mergeCell ref="AM24:AN24"/>
    <mergeCell ref="AO24:AP24"/>
    <mergeCell ref="AQ24:AR24"/>
    <mergeCell ref="AT24:AU24"/>
    <mergeCell ref="AV24:AW24"/>
    <mergeCell ref="BA24:BB24"/>
    <mergeCell ref="BC24:BD24"/>
    <mergeCell ref="BE24:BF24"/>
    <mergeCell ref="BH24:BI24"/>
    <mergeCell ref="BJ24:BK24"/>
    <mergeCell ref="BL24:BM24"/>
    <mergeCell ref="B25:C25"/>
    <mergeCell ref="D25:E25"/>
    <mergeCell ref="F25:G25"/>
    <mergeCell ref="I25:J25"/>
    <mergeCell ref="K25:L25"/>
    <mergeCell ref="M25:N25"/>
    <mergeCell ref="P25:Q25"/>
    <mergeCell ref="R25:S25"/>
    <mergeCell ref="T25:U25"/>
    <mergeCell ref="W25:X25"/>
    <mergeCell ref="Y25:Z25"/>
    <mergeCell ref="AA25:AB25"/>
    <mergeCell ref="AM25:AN25"/>
    <mergeCell ref="AO25:AP25"/>
    <mergeCell ref="AQ25:AR25"/>
    <mergeCell ref="AT25:AU25"/>
    <mergeCell ref="AV25:AW25"/>
    <mergeCell ref="AX25:AY25"/>
    <mergeCell ref="BA25:BB25"/>
    <mergeCell ref="BC25:BD25"/>
    <mergeCell ref="BE25:BF25"/>
    <mergeCell ref="BH25:BI25"/>
    <mergeCell ref="BJ25:BK25"/>
    <mergeCell ref="BL25:BM25"/>
    <mergeCell ref="B24:C24"/>
    <mergeCell ref="D24:E24"/>
    <mergeCell ref="AX22:AY22"/>
    <mergeCell ref="BA22:BB22"/>
    <mergeCell ref="BC22:BD22"/>
    <mergeCell ref="BE22:BF22"/>
    <mergeCell ref="BH22:BI22"/>
    <mergeCell ref="BJ22:BK22"/>
    <mergeCell ref="BL22:BM22"/>
    <mergeCell ref="B23:C23"/>
    <mergeCell ref="D23:E23"/>
    <mergeCell ref="F23:G23"/>
    <mergeCell ref="I23:J23"/>
    <mergeCell ref="K23:L23"/>
    <mergeCell ref="M23:N23"/>
    <mergeCell ref="P23:Q23"/>
    <mergeCell ref="R23:S23"/>
    <mergeCell ref="T23:U23"/>
    <mergeCell ref="W23:X23"/>
    <mergeCell ref="Y23:Z23"/>
    <mergeCell ref="AA23:AB23"/>
    <mergeCell ref="AM23:AN23"/>
    <mergeCell ref="AO23:AP23"/>
    <mergeCell ref="AQ23:AR23"/>
    <mergeCell ref="AT23:AU23"/>
    <mergeCell ref="AV23:AW23"/>
    <mergeCell ref="AX23:AY23"/>
    <mergeCell ref="BA23:BB23"/>
    <mergeCell ref="BC23:BD23"/>
    <mergeCell ref="BE23:BF23"/>
    <mergeCell ref="BH23:BI23"/>
    <mergeCell ref="BJ23:BK23"/>
    <mergeCell ref="BL23:BM23"/>
    <mergeCell ref="B22:C22"/>
    <mergeCell ref="D22:E22"/>
    <mergeCell ref="F22:G22"/>
    <mergeCell ref="I22:J22"/>
    <mergeCell ref="K22:L22"/>
    <mergeCell ref="M22:N22"/>
    <mergeCell ref="P22:Q22"/>
    <mergeCell ref="R22:S22"/>
    <mergeCell ref="T22:U22"/>
    <mergeCell ref="W22:X22"/>
    <mergeCell ref="Y22:Z22"/>
    <mergeCell ref="AA22:AB22"/>
    <mergeCell ref="AM22:AN22"/>
    <mergeCell ref="AO22:AP22"/>
    <mergeCell ref="AQ22:AR22"/>
    <mergeCell ref="AT22:AU22"/>
    <mergeCell ref="AV22:AW22"/>
    <mergeCell ref="AX20:AY20"/>
    <mergeCell ref="F20:G20"/>
    <mergeCell ref="I20:J20"/>
    <mergeCell ref="K20:L20"/>
    <mergeCell ref="M20:N20"/>
    <mergeCell ref="P20:Q20"/>
    <mergeCell ref="R20:S20"/>
    <mergeCell ref="T20:U20"/>
    <mergeCell ref="W20:X20"/>
    <mergeCell ref="Y20:Z20"/>
    <mergeCell ref="AA20:AB20"/>
    <mergeCell ref="AM20:AN20"/>
    <mergeCell ref="AO20:AP20"/>
    <mergeCell ref="AQ20:AR20"/>
    <mergeCell ref="AT20:AU20"/>
    <mergeCell ref="AV20:AW20"/>
    <mergeCell ref="BA20:BB20"/>
    <mergeCell ref="BC20:BD20"/>
    <mergeCell ref="BE20:BF20"/>
    <mergeCell ref="BH20:BI20"/>
    <mergeCell ref="BJ20:BK20"/>
    <mergeCell ref="BL20:BM20"/>
    <mergeCell ref="B21:C21"/>
    <mergeCell ref="D21:E21"/>
    <mergeCell ref="F21:G21"/>
    <mergeCell ref="I21:J21"/>
    <mergeCell ref="K21:L21"/>
    <mergeCell ref="M21:N21"/>
    <mergeCell ref="P21:Q21"/>
    <mergeCell ref="R21:S21"/>
    <mergeCell ref="T21:U21"/>
    <mergeCell ref="W21:X21"/>
    <mergeCell ref="Y21:Z21"/>
    <mergeCell ref="AA21:AB21"/>
    <mergeCell ref="AM21:AN21"/>
    <mergeCell ref="AO21:AP21"/>
    <mergeCell ref="AQ21:AR21"/>
    <mergeCell ref="AT21:AU21"/>
    <mergeCell ref="AV21:AW21"/>
    <mergeCell ref="AX21:AY21"/>
    <mergeCell ref="BA21:BB21"/>
    <mergeCell ref="BC21:BD21"/>
    <mergeCell ref="BE21:BF21"/>
    <mergeCell ref="BH21:BI21"/>
    <mergeCell ref="BJ21:BK21"/>
    <mergeCell ref="BL21:BM21"/>
    <mergeCell ref="B20:C20"/>
    <mergeCell ref="D20:E20"/>
    <mergeCell ref="AA174:AB174"/>
    <mergeCell ref="M174:N174"/>
    <mergeCell ref="P174:Q174"/>
    <mergeCell ref="R174:S174"/>
    <mergeCell ref="T174:U174"/>
    <mergeCell ref="W174:X174"/>
    <mergeCell ref="Y174:Z174"/>
    <mergeCell ref="BC172:BD172"/>
    <mergeCell ref="BE172:BF172"/>
    <mergeCell ref="BH172:BI172"/>
    <mergeCell ref="BJ172:BK172"/>
    <mergeCell ref="BL172:BM172"/>
    <mergeCell ref="B174:C174"/>
    <mergeCell ref="D174:E174"/>
    <mergeCell ref="F174:G174"/>
    <mergeCell ref="I174:J174"/>
    <mergeCell ref="K174:L174"/>
    <mergeCell ref="AO172:AP172"/>
    <mergeCell ref="AQ172:AR172"/>
    <mergeCell ref="AT172:AU172"/>
    <mergeCell ref="AV172:AW172"/>
    <mergeCell ref="AX172:AY172"/>
    <mergeCell ref="BA172:BB172"/>
    <mergeCell ref="R172:S172"/>
    <mergeCell ref="T172:U172"/>
    <mergeCell ref="W172:X172"/>
    <mergeCell ref="Y172:Z172"/>
    <mergeCell ref="AA172:AB172"/>
    <mergeCell ref="AM172:AN172"/>
    <mergeCell ref="B172:C172"/>
    <mergeCell ref="D172:E172"/>
    <mergeCell ref="F172:G172"/>
    <mergeCell ref="I172:J172"/>
    <mergeCell ref="K172:L172"/>
    <mergeCell ref="M172:N172"/>
    <mergeCell ref="P172:Q172"/>
    <mergeCell ref="AT151:AU151"/>
    <mergeCell ref="AV151:AW151"/>
    <mergeCell ref="AX151:AY151"/>
    <mergeCell ref="BA151:BB151"/>
    <mergeCell ref="BC151:BD151"/>
    <mergeCell ref="BE151:BF151"/>
    <mergeCell ref="W151:X151"/>
    <mergeCell ref="Y151:Z151"/>
    <mergeCell ref="AA151:AB151"/>
    <mergeCell ref="AM151:AN151"/>
    <mergeCell ref="AO151:AP151"/>
    <mergeCell ref="AQ151:AR151"/>
    <mergeCell ref="BL150:BM150"/>
    <mergeCell ref="BL151:BM151"/>
    <mergeCell ref="I150:J150"/>
    <mergeCell ref="K150:L150"/>
    <mergeCell ref="AX152:AY152"/>
    <mergeCell ref="BA152:BB152"/>
    <mergeCell ref="BC152:BD152"/>
    <mergeCell ref="BE152:BF152"/>
    <mergeCell ref="BH152:BI152"/>
    <mergeCell ref="BJ152:BK152"/>
    <mergeCell ref="BL152:BM152"/>
    <mergeCell ref="AX153:AY153"/>
    <mergeCell ref="BA153:BB153"/>
    <mergeCell ref="BC153:BD153"/>
    <mergeCell ref="BE153:BF153"/>
    <mergeCell ref="BH153:BI153"/>
    <mergeCell ref="B151:C151"/>
    <mergeCell ref="D151:E151"/>
    <mergeCell ref="F151:G151"/>
    <mergeCell ref="I151:J151"/>
    <mergeCell ref="K151:L151"/>
    <mergeCell ref="M151:N151"/>
    <mergeCell ref="P151:Q151"/>
    <mergeCell ref="R151:S151"/>
    <mergeCell ref="T151:U151"/>
    <mergeCell ref="AX150:AY150"/>
    <mergeCell ref="BA150:BB150"/>
    <mergeCell ref="BC150:BD150"/>
    <mergeCell ref="BE150:BF150"/>
    <mergeCell ref="BH150:BI150"/>
    <mergeCell ref="BJ150:BK150"/>
    <mergeCell ref="AA150:AB150"/>
    <mergeCell ref="AM150:AN150"/>
    <mergeCell ref="AO150:AP150"/>
    <mergeCell ref="AQ150:AR150"/>
    <mergeCell ref="AT150:AU150"/>
    <mergeCell ref="AV150:AW150"/>
    <mergeCell ref="M150:N150"/>
    <mergeCell ref="P150:Q150"/>
    <mergeCell ref="R150:S150"/>
    <mergeCell ref="T150:U150"/>
    <mergeCell ref="W150:X150"/>
    <mergeCell ref="Y150:Z150"/>
    <mergeCell ref="BH151:BI151"/>
    <mergeCell ref="BJ151:BK151"/>
    <mergeCell ref="B150:C150"/>
    <mergeCell ref="D150:E150"/>
    <mergeCell ref="F150:G150"/>
    <mergeCell ref="AO149:AP149"/>
    <mergeCell ref="AQ149:AR149"/>
    <mergeCell ref="AT149:AU149"/>
    <mergeCell ref="AV149:AW149"/>
    <mergeCell ref="AX149:AY149"/>
    <mergeCell ref="BA149:BB149"/>
    <mergeCell ref="R149:S149"/>
    <mergeCell ref="T149:U149"/>
    <mergeCell ref="W149:X149"/>
    <mergeCell ref="Y149:Z149"/>
    <mergeCell ref="AA149:AB149"/>
    <mergeCell ref="AM149:AN149"/>
    <mergeCell ref="BL148:BM148"/>
    <mergeCell ref="B149:C149"/>
    <mergeCell ref="D149:E149"/>
    <mergeCell ref="F149:G149"/>
    <mergeCell ref="I149:J149"/>
    <mergeCell ref="K149:L149"/>
    <mergeCell ref="M149:N149"/>
    <mergeCell ref="P149:Q149"/>
    <mergeCell ref="AT148:AU148"/>
    <mergeCell ref="AV148:AW148"/>
    <mergeCell ref="AX148:AY148"/>
    <mergeCell ref="BA148:BB148"/>
    <mergeCell ref="BC148:BD148"/>
    <mergeCell ref="BE148:BF148"/>
    <mergeCell ref="W148:X148"/>
    <mergeCell ref="Y148:Z148"/>
    <mergeCell ref="AA148:AB148"/>
    <mergeCell ref="AM148:AN148"/>
    <mergeCell ref="AO148:AP148"/>
    <mergeCell ref="AQ148:AR148"/>
    <mergeCell ref="BC149:BD149"/>
    <mergeCell ref="BE149:BF149"/>
    <mergeCell ref="BH149:BI149"/>
    <mergeCell ref="BJ149:BK149"/>
    <mergeCell ref="BL149:BM149"/>
    <mergeCell ref="B148:C148"/>
    <mergeCell ref="D148:E148"/>
    <mergeCell ref="F148:G148"/>
    <mergeCell ref="I148:J148"/>
    <mergeCell ref="K148:L148"/>
    <mergeCell ref="M148:N148"/>
    <mergeCell ref="P148:Q148"/>
    <mergeCell ref="R148:S148"/>
    <mergeCell ref="T148:U148"/>
    <mergeCell ref="AX147:AY147"/>
    <mergeCell ref="BA147:BB147"/>
    <mergeCell ref="BC147:BD147"/>
    <mergeCell ref="BE147:BF147"/>
    <mergeCell ref="BH147:BI147"/>
    <mergeCell ref="BJ147:BK147"/>
    <mergeCell ref="AA147:AB147"/>
    <mergeCell ref="AM147:AN147"/>
    <mergeCell ref="AO147:AP147"/>
    <mergeCell ref="AQ147:AR147"/>
    <mergeCell ref="AT147:AU147"/>
    <mergeCell ref="AV147:AW147"/>
    <mergeCell ref="M147:N147"/>
    <mergeCell ref="P147:Q147"/>
    <mergeCell ref="R147:S147"/>
    <mergeCell ref="T147:U147"/>
    <mergeCell ref="W147:X147"/>
    <mergeCell ref="Y147:Z147"/>
    <mergeCell ref="BH148:BI148"/>
    <mergeCell ref="BJ148:BK148"/>
    <mergeCell ref="BH146:BI146"/>
    <mergeCell ref="BJ146:BK146"/>
    <mergeCell ref="BL146:BM146"/>
    <mergeCell ref="B147:C147"/>
    <mergeCell ref="D147:E147"/>
    <mergeCell ref="F147:G147"/>
    <mergeCell ref="I147:J147"/>
    <mergeCell ref="K147:L147"/>
    <mergeCell ref="AO146:AP146"/>
    <mergeCell ref="AQ146:AR146"/>
    <mergeCell ref="AT146:AU146"/>
    <mergeCell ref="AV146:AW146"/>
    <mergeCell ref="AX146:AY146"/>
    <mergeCell ref="BA146:BB146"/>
    <mergeCell ref="R146:S146"/>
    <mergeCell ref="T146:U146"/>
    <mergeCell ref="W146:X146"/>
    <mergeCell ref="Y146:Z146"/>
    <mergeCell ref="AA146:AB146"/>
    <mergeCell ref="AM146:AN146"/>
    <mergeCell ref="BL147:BM147"/>
    <mergeCell ref="B146:C146"/>
    <mergeCell ref="D146:E146"/>
    <mergeCell ref="F146:G146"/>
    <mergeCell ref="I146:J146"/>
    <mergeCell ref="K146:L146"/>
    <mergeCell ref="M146:N146"/>
    <mergeCell ref="P146:Q146"/>
    <mergeCell ref="BC146:BD146"/>
    <mergeCell ref="BE146:BF146"/>
    <mergeCell ref="BL144:BM144"/>
    <mergeCell ref="B145:C145"/>
    <mergeCell ref="D145:E145"/>
    <mergeCell ref="F145:G145"/>
    <mergeCell ref="I145:J145"/>
    <mergeCell ref="K145:L145"/>
    <mergeCell ref="M145:N145"/>
    <mergeCell ref="P145:Q145"/>
    <mergeCell ref="R145:S145"/>
    <mergeCell ref="T145:U145"/>
    <mergeCell ref="AX144:AY144"/>
    <mergeCell ref="BA144:BB144"/>
    <mergeCell ref="BC144:BD144"/>
    <mergeCell ref="BE144:BF144"/>
    <mergeCell ref="BH144:BI144"/>
    <mergeCell ref="BJ144:BK144"/>
    <mergeCell ref="AA144:AB144"/>
    <mergeCell ref="AM144:AN144"/>
    <mergeCell ref="AO144:AP144"/>
    <mergeCell ref="AQ144:AR144"/>
    <mergeCell ref="AT144:AU144"/>
    <mergeCell ref="AV144:AW144"/>
    <mergeCell ref="M144:N144"/>
    <mergeCell ref="P144:Q144"/>
    <mergeCell ref="R144:S144"/>
    <mergeCell ref="T144:U144"/>
    <mergeCell ref="W144:X144"/>
    <mergeCell ref="Y144:Z144"/>
    <mergeCell ref="BH145:BI145"/>
    <mergeCell ref="BJ145:BK145"/>
    <mergeCell ref="BL145:BM145"/>
    <mergeCell ref="B144:C144"/>
    <mergeCell ref="D144:E144"/>
    <mergeCell ref="F144:G144"/>
    <mergeCell ref="I144:J144"/>
    <mergeCell ref="K144:L144"/>
    <mergeCell ref="AT145:AU145"/>
    <mergeCell ref="AV145:AW145"/>
    <mergeCell ref="AX145:AY145"/>
    <mergeCell ref="BA145:BB145"/>
    <mergeCell ref="BC145:BD145"/>
    <mergeCell ref="BE145:BF145"/>
    <mergeCell ref="W145:X145"/>
    <mergeCell ref="Y145:Z145"/>
    <mergeCell ref="AA145:AB145"/>
    <mergeCell ref="AM145:AN145"/>
    <mergeCell ref="AO145:AP145"/>
    <mergeCell ref="AQ145:AR145"/>
    <mergeCell ref="AO143:AP143"/>
    <mergeCell ref="AQ143:AR143"/>
    <mergeCell ref="AT143:AU143"/>
    <mergeCell ref="AV143:AW143"/>
    <mergeCell ref="AX143:AY143"/>
    <mergeCell ref="BA143:BB143"/>
    <mergeCell ref="R143:S143"/>
    <mergeCell ref="T143:U143"/>
    <mergeCell ref="W143:X143"/>
    <mergeCell ref="Y143:Z143"/>
    <mergeCell ref="AA143:AB143"/>
    <mergeCell ref="AM143:AN143"/>
    <mergeCell ref="BL142:BM142"/>
    <mergeCell ref="B143:C143"/>
    <mergeCell ref="D143:E143"/>
    <mergeCell ref="F143:G143"/>
    <mergeCell ref="I143:J143"/>
    <mergeCell ref="K143:L143"/>
    <mergeCell ref="M143:N143"/>
    <mergeCell ref="P143:Q143"/>
    <mergeCell ref="AT142:AU142"/>
    <mergeCell ref="AV142:AW142"/>
    <mergeCell ref="AX142:AY142"/>
    <mergeCell ref="BA142:BB142"/>
    <mergeCell ref="BC142:BD142"/>
    <mergeCell ref="BE142:BF142"/>
    <mergeCell ref="W142:X142"/>
    <mergeCell ref="Y142:Z142"/>
    <mergeCell ref="AA142:AB142"/>
    <mergeCell ref="AM142:AN142"/>
    <mergeCell ref="AO142:AP142"/>
    <mergeCell ref="AQ142:AR142"/>
    <mergeCell ref="BC143:BD143"/>
    <mergeCell ref="BE143:BF143"/>
    <mergeCell ref="BH143:BI143"/>
    <mergeCell ref="BJ143:BK143"/>
    <mergeCell ref="BL143:BM143"/>
    <mergeCell ref="B142:C142"/>
    <mergeCell ref="D142:E142"/>
    <mergeCell ref="F142:G142"/>
    <mergeCell ref="I142:J142"/>
    <mergeCell ref="K142:L142"/>
    <mergeCell ref="M142:N142"/>
    <mergeCell ref="P142:Q142"/>
    <mergeCell ref="R142:S142"/>
    <mergeCell ref="T142:U142"/>
    <mergeCell ref="AX141:AY141"/>
    <mergeCell ref="BA141:BB141"/>
    <mergeCell ref="BC141:BD141"/>
    <mergeCell ref="BE141:BF141"/>
    <mergeCell ref="BH141:BI141"/>
    <mergeCell ref="BJ141:BK141"/>
    <mergeCell ref="AA141:AB141"/>
    <mergeCell ref="AM141:AN141"/>
    <mergeCell ref="AO141:AP141"/>
    <mergeCell ref="AQ141:AR141"/>
    <mergeCell ref="AT141:AU141"/>
    <mergeCell ref="AV141:AW141"/>
    <mergeCell ref="M141:N141"/>
    <mergeCell ref="P141:Q141"/>
    <mergeCell ref="R141:S141"/>
    <mergeCell ref="T141:U141"/>
    <mergeCell ref="W141:X141"/>
    <mergeCell ref="Y141:Z141"/>
    <mergeCell ref="BH142:BI142"/>
    <mergeCell ref="BJ142:BK142"/>
    <mergeCell ref="BH140:BI140"/>
    <mergeCell ref="BJ140:BK140"/>
    <mergeCell ref="BL140:BM140"/>
    <mergeCell ref="B141:C141"/>
    <mergeCell ref="D141:E141"/>
    <mergeCell ref="F141:G141"/>
    <mergeCell ref="I141:J141"/>
    <mergeCell ref="K141:L141"/>
    <mergeCell ref="AO140:AP140"/>
    <mergeCell ref="AQ140:AR140"/>
    <mergeCell ref="AT140:AU140"/>
    <mergeCell ref="AV140:AW140"/>
    <mergeCell ref="AX140:AY140"/>
    <mergeCell ref="BA140:BB140"/>
    <mergeCell ref="R140:S140"/>
    <mergeCell ref="T140:U140"/>
    <mergeCell ref="W140:X140"/>
    <mergeCell ref="Y140:Z140"/>
    <mergeCell ref="AA140:AB140"/>
    <mergeCell ref="AM140:AN140"/>
    <mergeCell ref="BL141:BM141"/>
    <mergeCell ref="B140:C140"/>
    <mergeCell ref="D140:E140"/>
    <mergeCell ref="F140:G140"/>
    <mergeCell ref="I140:J140"/>
    <mergeCell ref="K140:L140"/>
    <mergeCell ref="M140:N140"/>
    <mergeCell ref="P140:Q140"/>
    <mergeCell ref="BC140:BD140"/>
    <mergeCell ref="BE140:BF140"/>
    <mergeCell ref="BL138:BM138"/>
    <mergeCell ref="B139:C139"/>
    <mergeCell ref="D139:E139"/>
    <mergeCell ref="F139:G139"/>
    <mergeCell ref="I139:J139"/>
    <mergeCell ref="K139:L139"/>
    <mergeCell ref="M139:N139"/>
    <mergeCell ref="P139:Q139"/>
    <mergeCell ref="R139:S139"/>
    <mergeCell ref="T139:U139"/>
    <mergeCell ref="AX138:AY138"/>
    <mergeCell ref="BA138:BB138"/>
    <mergeCell ref="BC138:BD138"/>
    <mergeCell ref="BE138:BF138"/>
    <mergeCell ref="BH138:BI138"/>
    <mergeCell ref="BJ138:BK138"/>
    <mergeCell ref="AA138:AB138"/>
    <mergeCell ref="AM138:AN138"/>
    <mergeCell ref="AO138:AP138"/>
    <mergeCell ref="AQ138:AR138"/>
    <mergeCell ref="AT138:AU138"/>
    <mergeCell ref="AV138:AW138"/>
    <mergeCell ref="M138:N138"/>
    <mergeCell ref="P138:Q138"/>
    <mergeCell ref="R138:S138"/>
    <mergeCell ref="T138:U138"/>
    <mergeCell ref="W138:X138"/>
    <mergeCell ref="Y138:Z138"/>
    <mergeCell ref="BH139:BI139"/>
    <mergeCell ref="BJ139:BK139"/>
    <mergeCell ref="BL139:BM139"/>
    <mergeCell ref="B138:C138"/>
    <mergeCell ref="D138:E138"/>
    <mergeCell ref="F138:G138"/>
    <mergeCell ref="I138:J138"/>
    <mergeCell ref="K138:L138"/>
    <mergeCell ref="AT139:AU139"/>
    <mergeCell ref="AV139:AW139"/>
    <mergeCell ref="AX139:AY139"/>
    <mergeCell ref="BA139:BB139"/>
    <mergeCell ref="BC139:BD139"/>
    <mergeCell ref="BE139:BF139"/>
    <mergeCell ref="W139:X139"/>
    <mergeCell ref="Y139:Z139"/>
    <mergeCell ref="AA139:AB139"/>
    <mergeCell ref="AM139:AN139"/>
    <mergeCell ref="AO139:AP139"/>
    <mergeCell ref="AQ139:AR139"/>
    <mergeCell ref="B137:C137"/>
    <mergeCell ref="D137:E137"/>
    <mergeCell ref="F137:G137"/>
    <mergeCell ref="I137:J137"/>
    <mergeCell ref="K137:L137"/>
    <mergeCell ref="M137:N137"/>
    <mergeCell ref="P137:Q137"/>
    <mergeCell ref="BC136:BD136"/>
    <mergeCell ref="BE136:BF136"/>
    <mergeCell ref="W136:X136"/>
    <mergeCell ref="Y136:Z136"/>
    <mergeCell ref="AA136:AB136"/>
    <mergeCell ref="AM136:AN136"/>
    <mergeCell ref="AO136:AP136"/>
    <mergeCell ref="BC137:BD137"/>
    <mergeCell ref="BE137:BF137"/>
    <mergeCell ref="BH137:BI137"/>
    <mergeCell ref="BJ137:BK137"/>
    <mergeCell ref="BL137:BM137"/>
    <mergeCell ref="B136:C136"/>
    <mergeCell ref="D136:E136"/>
    <mergeCell ref="F136:G136"/>
    <mergeCell ref="I136:J136"/>
    <mergeCell ref="K136:L136"/>
    <mergeCell ref="M136:N136"/>
    <mergeCell ref="P136:Q136"/>
    <mergeCell ref="R136:S136"/>
    <mergeCell ref="T136:U136"/>
    <mergeCell ref="BH136:BI136"/>
    <mergeCell ref="BJ136:BK136"/>
    <mergeCell ref="BL136:BM136"/>
    <mergeCell ref="R131:S131"/>
    <mergeCell ref="T131:U131"/>
    <mergeCell ref="W131:X131"/>
    <mergeCell ref="Y131:Z131"/>
    <mergeCell ref="AO137:AP137"/>
    <mergeCell ref="AQ137:AR137"/>
    <mergeCell ref="AT137:AU137"/>
    <mergeCell ref="AV137:AW137"/>
    <mergeCell ref="AX137:AY137"/>
    <mergeCell ref="BA137:BB137"/>
    <mergeCell ref="R137:S137"/>
    <mergeCell ref="T137:U137"/>
    <mergeCell ref="W137:X137"/>
    <mergeCell ref="Y137:Z137"/>
    <mergeCell ref="AA137:AB137"/>
    <mergeCell ref="AM137:AN137"/>
    <mergeCell ref="AQ136:AR136"/>
    <mergeCell ref="AT136:AU136"/>
    <mergeCell ref="AV136:AW136"/>
    <mergeCell ref="AX136:AY136"/>
    <mergeCell ref="BA136:BB136"/>
    <mergeCell ref="BH129:BI129"/>
    <mergeCell ref="BJ129:BK129"/>
    <mergeCell ref="BL129:BM129"/>
    <mergeCell ref="B131:C131"/>
    <mergeCell ref="D131:E131"/>
    <mergeCell ref="F131:G131"/>
    <mergeCell ref="I131:J131"/>
    <mergeCell ref="K131:L131"/>
    <mergeCell ref="AO129:AP129"/>
    <mergeCell ref="AQ129:AR129"/>
    <mergeCell ref="AT129:AU129"/>
    <mergeCell ref="AV129:AW129"/>
    <mergeCell ref="AX129:AY129"/>
    <mergeCell ref="BA129:BB129"/>
    <mergeCell ref="R129:S129"/>
    <mergeCell ref="T129:U129"/>
    <mergeCell ref="W129:X129"/>
    <mergeCell ref="Y129:Z129"/>
    <mergeCell ref="AA129:AB129"/>
    <mergeCell ref="AM129:AN129"/>
    <mergeCell ref="AA131:AB131"/>
    <mergeCell ref="B129:C129"/>
    <mergeCell ref="D129:E129"/>
    <mergeCell ref="F129:G129"/>
    <mergeCell ref="I129:J129"/>
    <mergeCell ref="K129:L129"/>
    <mergeCell ref="M129:N129"/>
    <mergeCell ref="P129:Q129"/>
    <mergeCell ref="BE129:BF129"/>
    <mergeCell ref="BC129:BD129"/>
    <mergeCell ref="M131:N131"/>
    <mergeCell ref="P131:Q131"/>
    <mergeCell ref="D107:E107"/>
    <mergeCell ref="F107:G107"/>
    <mergeCell ref="I107:J107"/>
    <mergeCell ref="K107:L107"/>
    <mergeCell ref="W108:X108"/>
    <mergeCell ref="Y108:Z108"/>
    <mergeCell ref="AA108:AB108"/>
    <mergeCell ref="R106:S106"/>
    <mergeCell ref="T106:U106"/>
    <mergeCell ref="W106:X106"/>
    <mergeCell ref="Y106:Z106"/>
    <mergeCell ref="AA106:AB106"/>
    <mergeCell ref="B108:C108"/>
    <mergeCell ref="D108:E108"/>
    <mergeCell ref="F108:G108"/>
    <mergeCell ref="I108:J108"/>
    <mergeCell ref="K108:L108"/>
    <mergeCell ref="M108:N108"/>
    <mergeCell ref="P108:Q108"/>
    <mergeCell ref="R108:S108"/>
    <mergeCell ref="T108:U108"/>
    <mergeCell ref="AA107:AB107"/>
    <mergeCell ref="M107:N107"/>
    <mergeCell ref="P107:Q107"/>
    <mergeCell ref="R107:S107"/>
    <mergeCell ref="T107:U107"/>
    <mergeCell ref="W107:X107"/>
    <mergeCell ref="Y107:Z107"/>
    <mergeCell ref="B107:C107"/>
    <mergeCell ref="R105:S105"/>
    <mergeCell ref="T105:U105"/>
    <mergeCell ref="AA104:AB104"/>
    <mergeCell ref="M104:N104"/>
    <mergeCell ref="P104:Q104"/>
    <mergeCell ref="R104:S104"/>
    <mergeCell ref="T104:U104"/>
    <mergeCell ref="W104:X104"/>
    <mergeCell ref="Y104:Z104"/>
    <mergeCell ref="B106:C106"/>
    <mergeCell ref="D106:E106"/>
    <mergeCell ref="F106:G106"/>
    <mergeCell ref="I106:J106"/>
    <mergeCell ref="K106:L106"/>
    <mergeCell ref="M106:N106"/>
    <mergeCell ref="P106:Q106"/>
    <mergeCell ref="W105:X105"/>
    <mergeCell ref="Y105:Z105"/>
    <mergeCell ref="AA105:AB105"/>
    <mergeCell ref="B105:C105"/>
    <mergeCell ref="D105:E105"/>
    <mergeCell ref="F105:G105"/>
    <mergeCell ref="I105:J105"/>
    <mergeCell ref="K105:L105"/>
    <mergeCell ref="M105:N105"/>
    <mergeCell ref="P105:Q105"/>
    <mergeCell ref="B104:C104"/>
    <mergeCell ref="D104:E104"/>
    <mergeCell ref="F104:G104"/>
    <mergeCell ref="I104:J104"/>
    <mergeCell ref="K104:L104"/>
    <mergeCell ref="R103:S103"/>
    <mergeCell ref="T103:U103"/>
    <mergeCell ref="W103:X103"/>
    <mergeCell ref="Y103:Z103"/>
    <mergeCell ref="AA103:AB103"/>
    <mergeCell ref="B103:C103"/>
    <mergeCell ref="D103:E103"/>
    <mergeCell ref="F103:G103"/>
    <mergeCell ref="I103:J103"/>
    <mergeCell ref="K103:L103"/>
    <mergeCell ref="M103:N103"/>
    <mergeCell ref="P103:Q103"/>
    <mergeCell ref="D101:E101"/>
    <mergeCell ref="F101:G101"/>
    <mergeCell ref="I101:J101"/>
    <mergeCell ref="K101:L101"/>
    <mergeCell ref="W102:X102"/>
    <mergeCell ref="Y102:Z102"/>
    <mergeCell ref="AA102:AB102"/>
    <mergeCell ref="T100:U100"/>
    <mergeCell ref="W100:X100"/>
    <mergeCell ref="Y100:Z100"/>
    <mergeCell ref="AA100:AB100"/>
    <mergeCell ref="B102:C102"/>
    <mergeCell ref="D102:E102"/>
    <mergeCell ref="F102:G102"/>
    <mergeCell ref="I102:J102"/>
    <mergeCell ref="K102:L102"/>
    <mergeCell ref="M102:N102"/>
    <mergeCell ref="P102:Q102"/>
    <mergeCell ref="R102:S102"/>
    <mergeCell ref="T102:U102"/>
    <mergeCell ref="AA101:AB101"/>
    <mergeCell ref="M101:N101"/>
    <mergeCell ref="P101:Q101"/>
    <mergeCell ref="R101:S101"/>
    <mergeCell ref="T101:U101"/>
    <mergeCell ref="W101:X101"/>
    <mergeCell ref="Y101:Z101"/>
    <mergeCell ref="B101:C101"/>
    <mergeCell ref="R99:S99"/>
    <mergeCell ref="T99:U99"/>
    <mergeCell ref="AA98:AB98"/>
    <mergeCell ref="M98:N98"/>
    <mergeCell ref="P98:Q98"/>
    <mergeCell ref="R98:S98"/>
    <mergeCell ref="T98:U98"/>
    <mergeCell ref="W98:X98"/>
    <mergeCell ref="Y98:Z98"/>
    <mergeCell ref="B100:C100"/>
    <mergeCell ref="D100:E100"/>
    <mergeCell ref="F100:G100"/>
    <mergeCell ref="I100:J100"/>
    <mergeCell ref="K100:L100"/>
    <mergeCell ref="M100:N100"/>
    <mergeCell ref="P100:Q100"/>
    <mergeCell ref="W99:X99"/>
    <mergeCell ref="Y99:Z99"/>
    <mergeCell ref="AA99:AB99"/>
    <mergeCell ref="B99:C99"/>
    <mergeCell ref="D99:E99"/>
    <mergeCell ref="F99:G99"/>
    <mergeCell ref="I99:J99"/>
    <mergeCell ref="K99:L99"/>
    <mergeCell ref="M99:N99"/>
    <mergeCell ref="P99:Q99"/>
    <mergeCell ref="B98:C98"/>
    <mergeCell ref="D98:E98"/>
    <mergeCell ref="F98:G98"/>
    <mergeCell ref="I98:J98"/>
    <mergeCell ref="K98:L98"/>
    <mergeCell ref="R100:S100"/>
    <mergeCell ref="R97:S97"/>
    <mergeCell ref="T97:U97"/>
    <mergeCell ref="W97:X97"/>
    <mergeCell ref="Y97:Z97"/>
    <mergeCell ref="AA97:AB97"/>
    <mergeCell ref="B97:C97"/>
    <mergeCell ref="D97:E97"/>
    <mergeCell ref="F97:G97"/>
    <mergeCell ref="I97:J97"/>
    <mergeCell ref="K97:L97"/>
    <mergeCell ref="M97:N97"/>
    <mergeCell ref="P97:Q97"/>
    <mergeCell ref="D95:E95"/>
    <mergeCell ref="F95:G95"/>
    <mergeCell ref="I95:J95"/>
    <mergeCell ref="K95:L95"/>
    <mergeCell ref="W96:X96"/>
    <mergeCell ref="Y96:Z96"/>
    <mergeCell ref="AA96:AB96"/>
    <mergeCell ref="W94:X94"/>
    <mergeCell ref="Y94:Z94"/>
    <mergeCell ref="AA94:AB94"/>
    <mergeCell ref="B96:C96"/>
    <mergeCell ref="D96:E96"/>
    <mergeCell ref="F96:G96"/>
    <mergeCell ref="I96:J96"/>
    <mergeCell ref="K96:L96"/>
    <mergeCell ref="M96:N96"/>
    <mergeCell ref="P96:Q96"/>
    <mergeCell ref="R96:S96"/>
    <mergeCell ref="T96:U96"/>
    <mergeCell ref="AA95:AB95"/>
    <mergeCell ref="M95:N95"/>
    <mergeCell ref="P95:Q95"/>
    <mergeCell ref="R95:S95"/>
    <mergeCell ref="T95:U95"/>
    <mergeCell ref="W95:X95"/>
    <mergeCell ref="Y95:Z95"/>
    <mergeCell ref="B95:C95"/>
    <mergeCell ref="BJ93:BK93"/>
    <mergeCell ref="BL93:BM93"/>
    <mergeCell ref="B94:C94"/>
    <mergeCell ref="D94:E94"/>
    <mergeCell ref="F94:G94"/>
    <mergeCell ref="I94:J94"/>
    <mergeCell ref="K94:L94"/>
    <mergeCell ref="M94:N94"/>
    <mergeCell ref="P94:Q94"/>
    <mergeCell ref="AT93:AU93"/>
    <mergeCell ref="AV93:AW93"/>
    <mergeCell ref="AX93:AY93"/>
    <mergeCell ref="BA93:BB93"/>
    <mergeCell ref="BC93:BD93"/>
    <mergeCell ref="BE93:BF93"/>
    <mergeCell ref="W93:X93"/>
    <mergeCell ref="Y93:Z93"/>
    <mergeCell ref="AA93:AB93"/>
    <mergeCell ref="AM93:AN93"/>
    <mergeCell ref="AO93:AP93"/>
    <mergeCell ref="AQ93:AR93"/>
    <mergeCell ref="B93:C93"/>
    <mergeCell ref="D93:E93"/>
    <mergeCell ref="F93:G93"/>
    <mergeCell ref="I93:J93"/>
    <mergeCell ref="K93:L93"/>
    <mergeCell ref="M93:N93"/>
    <mergeCell ref="P93:Q93"/>
    <mergeCell ref="R93:S93"/>
    <mergeCell ref="T93:U93"/>
    <mergeCell ref="R94:S94"/>
    <mergeCell ref="T94:U94"/>
    <mergeCell ref="P87:Q87"/>
    <mergeCell ref="R87:S87"/>
    <mergeCell ref="T87:U87"/>
    <mergeCell ref="W87:X87"/>
    <mergeCell ref="Y87:Z87"/>
    <mergeCell ref="AA87:AB87"/>
    <mergeCell ref="B87:C87"/>
    <mergeCell ref="D87:E87"/>
    <mergeCell ref="F87:G87"/>
    <mergeCell ref="I87:J87"/>
    <mergeCell ref="K87:L87"/>
    <mergeCell ref="M87:N87"/>
    <mergeCell ref="BH93:BI93"/>
    <mergeCell ref="BE85:BF85"/>
    <mergeCell ref="BH85:BI85"/>
    <mergeCell ref="BJ85:BK85"/>
    <mergeCell ref="BL85:BM85"/>
    <mergeCell ref="AM85:AN85"/>
    <mergeCell ref="AO85:AP85"/>
    <mergeCell ref="AQ85:AR85"/>
    <mergeCell ref="AT85:AU85"/>
    <mergeCell ref="AV85:AW85"/>
    <mergeCell ref="AX85:AY85"/>
    <mergeCell ref="P85:Q85"/>
    <mergeCell ref="R85:S85"/>
    <mergeCell ref="T85:U85"/>
    <mergeCell ref="W85:X85"/>
    <mergeCell ref="Y85:Z85"/>
    <mergeCell ref="AA85:AB85"/>
    <mergeCell ref="AM92:BM92"/>
    <mergeCell ref="B85:C85"/>
    <mergeCell ref="D85:E85"/>
    <mergeCell ref="BC64:BD64"/>
    <mergeCell ref="BE64:BF64"/>
    <mergeCell ref="BH64:BI64"/>
    <mergeCell ref="BJ64:BK64"/>
    <mergeCell ref="BL64:BM64"/>
    <mergeCell ref="AM64:AN64"/>
    <mergeCell ref="AO64:AP64"/>
    <mergeCell ref="AQ64:AR64"/>
    <mergeCell ref="AT64:AU64"/>
    <mergeCell ref="AV64:AW64"/>
    <mergeCell ref="AX64:AY64"/>
    <mergeCell ref="P64:Q64"/>
    <mergeCell ref="R64:S64"/>
    <mergeCell ref="T64:U64"/>
    <mergeCell ref="W64:X64"/>
    <mergeCell ref="Y64:Z64"/>
    <mergeCell ref="AA64:AB64"/>
    <mergeCell ref="B64:C64"/>
    <mergeCell ref="D64:E64"/>
    <mergeCell ref="F64:G64"/>
    <mergeCell ref="I64:J64"/>
    <mergeCell ref="K64:L64"/>
    <mergeCell ref="M64:N64"/>
    <mergeCell ref="BA85:BB85"/>
    <mergeCell ref="BC85:BD85"/>
    <mergeCell ref="R62:S62"/>
    <mergeCell ref="T62:U62"/>
    <mergeCell ref="W62:X62"/>
    <mergeCell ref="Y62:Z62"/>
    <mergeCell ref="AA62:AB62"/>
    <mergeCell ref="B62:C62"/>
    <mergeCell ref="D62:E62"/>
    <mergeCell ref="F62:G62"/>
    <mergeCell ref="I62:J62"/>
    <mergeCell ref="K62:L62"/>
    <mergeCell ref="M62:N62"/>
    <mergeCell ref="BA63:BB63"/>
    <mergeCell ref="BC63:BD63"/>
    <mergeCell ref="B63:C63"/>
    <mergeCell ref="D63:E63"/>
    <mergeCell ref="F63:G63"/>
    <mergeCell ref="I63:J63"/>
    <mergeCell ref="K63:L63"/>
    <mergeCell ref="M63:N63"/>
    <mergeCell ref="F85:G85"/>
    <mergeCell ref="I85:J85"/>
    <mergeCell ref="K85:L85"/>
    <mergeCell ref="M85:N85"/>
    <mergeCell ref="BA64:BB64"/>
    <mergeCell ref="BE63:BF63"/>
    <mergeCell ref="BH63:BI63"/>
    <mergeCell ref="BJ63:BK63"/>
    <mergeCell ref="BL63:BM63"/>
    <mergeCell ref="AM63:AN63"/>
    <mergeCell ref="AO63:AP63"/>
    <mergeCell ref="AQ63:AR63"/>
    <mergeCell ref="AT63:AU63"/>
    <mergeCell ref="AV63:AW63"/>
    <mergeCell ref="AX63:AY63"/>
    <mergeCell ref="P63:Q63"/>
    <mergeCell ref="R63:S63"/>
    <mergeCell ref="T63:U63"/>
    <mergeCell ref="W63:X63"/>
    <mergeCell ref="Y63:Z63"/>
    <mergeCell ref="AA63:AB63"/>
    <mergeCell ref="BL61:BM61"/>
    <mergeCell ref="AM61:AN61"/>
    <mergeCell ref="AO61:AP61"/>
    <mergeCell ref="AQ61:AR61"/>
    <mergeCell ref="AT61:AU61"/>
    <mergeCell ref="AV61:AW61"/>
    <mergeCell ref="AX61:AY61"/>
    <mergeCell ref="P61:Q61"/>
    <mergeCell ref="R61:S61"/>
    <mergeCell ref="T61:U61"/>
    <mergeCell ref="W61:X61"/>
    <mergeCell ref="Y61:Z61"/>
    <mergeCell ref="AA61:AB61"/>
    <mergeCell ref="BA62:BB62"/>
    <mergeCell ref="BC62:BD62"/>
    <mergeCell ref="BE62:BF62"/>
    <mergeCell ref="BH62:BI62"/>
    <mergeCell ref="BJ62:BK62"/>
    <mergeCell ref="BL62:BM62"/>
    <mergeCell ref="AM62:AN62"/>
    <mergeCell ref="AO62:AP62"/>
    <mergeCell ref="AQ62:AR62"/>
    <mergeCell ref="AT62:AU62"/>
    <mergeCell ref="AV62:AW62"/>
    <mergeCell ref="AX62:AY62"/>
    <mergeCell ref="P62:Q62"/>
    <mergeCell ref="P60:Q60"/>
    <mergeCell ref="R60:S60"/>
    <mergeCell ref="T60:U60"/>
    <mergeCell ref="W60:X60"/>
    <mergeCell ref="Y60:Z60"/>
    <mergeCell ref="AA60:AB60"/>
    <mergeCell ref="B60:C60"/>
    <mergeCell ref="D60:E60"/>
    <mergeCell ref="F60:G60"/>
    <mergeCell ref="I60:J60"/>
    <mergeCell ref="K60:L60"/>
    <mergeCell ref="M60:N60"/>
    <mergeCell ref="BA61:BB61"/>
    <mergeCell ref="BC61:BD61"/>
    <mergeCell ref="BE61:BF61"/>
    <mergeCell ref="BH61:BI61"/>
    <mergeCell ref="BJ61:BK61"/>
    <mergeCell ref="BJ59:BK59"/>
    <mergeCell ref="BL59:BM59"/>
    <mergeCell ref="AM59:AN59"/>
    <mergeCell ref="AO59:AP59"/>
    <mergeCell ref="AQ59:AR59"/>
    <mergeCell ref="AT59:AU59"/>
    <mergeCell ref="AV59:AW59"/>
    <mergeCell ref="AX59:AY59"/>
    <mergeCell ref="P59:Q59"/>
    <mergeCell ref="R59:S59"/>
    <mergeCell ref="T59:U59"/>
    <mergeCell ref="W59:X59"/>
    <mergeCell ref="Y59:Z59"/>
    <mergeCell ref="AA59:AB59"/>
    <mergeCell ref="B61:C61"/>
    <mergeCell ref="D61:E61"/>
    <mergeCell ref="F61:G61"/>
    <mergeCell ref="I61:J61"/>
    <mergeCell ref="K61:L61"/>
    <mergeCell ref="M61:N61"/>
    <mergeCell ref="BA60:BB60"/>
    <mergeCell ref="BC60:BD60"/>
    <mergeCell ref="BE60:BF60"/>
    <mergeCell ref="BH60:BI60"/>
    <mergeCell ref="BJ60:BK60"/>
    <mergeCell ref="BL60:BM60"/>
    <mergeCell ref="AM60:AN60"/>
    <mergeCell ref="AO60:AP60"/>
    <mergeCell ref="AQ60:AR60"/>
    <mergeCell ref="AT60:AU60"/>
    <mergeCell ref="AV60:AW60"/>
    <mergeCell ref="AX60:AY60"/>
    <mergeCell ref="AX58:AY58"/>
    <mergeCell ref="P58:Q58"/>
    <mergeCell ref="R58:S58"/>
    <mergeCell ref="T58:U58"/>
    <mergeCell ref="W58:X58"/>
    <mergeCell ref="Y58:Z58"/>
    <mergeCell ref="AA58:AB58"/>
    <mergeCell ref="B58:C58"/>
    <mergeCell ref="D58:E58"/>
    <mergeCell ref="F58:G58"/>
    <mergeCell ref="I58:J58"/>
    <mergeCell ref="K58:L58"/>
    <mergeCell ref="M58:N58"/>
    <mergeCell ref="BA59:BB59"/>
    <mergeCell ref="BC59:BD59"/>
    <mergeCell ref="BE59:BF59"/>
    <mergeCell ref="BH59:BI59"/>
    <mergeCell ref="BH57:BI57"/>
    <mergeCell ref="BJ57:BK57"/>
    <mergeCell ref="BL57:BM57"/>
    <mergeCell ref="AM57:AN57"/>
    <mergeCell ref="AO57:AP57"/>
    <mergeCell ref="AQ57:AR57"/>
    <mergeCell ref="AT57:AU57"/>
    <mergeCell ref="AV57:AW57"/>
    <mergeCell ref="AX57:AY57"/>
    <mergeCell ref="P57:Q57"/>
    <mergeCell ref="R57:S57"/>
    <mergeCell ref="T57:U57"/>
    <mergeCell ref="W57:X57"/>
    <mergeCell ref="Y57:Z57"/>
    <mergeCell ref="AA57:AB57"/>
    <mergeCell ref="B59:C59"/>
    <mergeCell ref="D59:E59"/>
    <mergeCell ref="F59:G59"/>
    <mergeCell ref="I59:J59"/>
    <mergeCell ref="K59:L59"/>
    <mergeCell ref="M59:N59"/>
    <mergeCell ref="BA58:BB58"/>
    <mergeCell ref="BC58:BD58"/>
    <mergeCell ref="BE58:BF58"/>
    <mergeCell ref="BH58:BI58"/>
    <mergeCell ref="BJ58:BK58"/>
    <mergeCell ref="BL58:BM58"/>
    <mergeCell ref="AM58:AN58"/>
    <mergeCell ref="AO58:AP58"/>
    <mergeCell ref="AQ58:AR58"/>
    <mergeCell ref="AT58:AU58"/>
    <mergeCell ref="AV58:AW58"/>
    <mergeCell ref="AV56:AW56"/>
    <mergeCell ref="AX56:AY56"/>
    <mergeCell ref="P56:Q56"/>
    <mergeCell ref="R56:S56"/>
    <mergeCell ref="T56:U56"/>
    <mergeCell ref="W56:X56"/>
    <mergeCell ref="Y56:Z56"/>
    <mergeCell ref="AA56:AB56"/>
    <mergeCell ref="B56:C56"/>
    <mergeCell ref="D56:E56"/>
    <mergeCell ref="F56:G56"/>
    <mergeCell ref="I56:J56"/>
    <mergeCell ref="K56:L56"/>
    <mergeCell ref="M56:N56"/>
    <mergeCell ref="BA57:BB57"/>
    <mergeCell ref="BC57:BD57"/>
    <mergeCell ref="BE57:BF57"/>
    <mergeCell ref="BE55:BF55"/>
    <mergeCell ref="BH55:BI55"/>
    <mergeCell ref="BJ55:BK55"/>
    <mergeCell ref="BL55:BM55"/>
    <mergeCell ref="AM55:AN55"/>
    <mergeCell ref="AO55:AP55"/>
    <mergeCell ref="AQ55:AR55"/>
    <mergeCell ref="AT55:AU55"/>
    <mergeCell ref="AV55:AW55"/>
    <mergeCell ref="AX55:AY55"/>
    <mergeCell ref="P55:Q55"/>
    <mergeCell ref="R55:S55"/>
    <mergeCell ref="T55:U55"/>
    <mergeCell ref="W55:X55"/>
    <mergeCell ref="Y55:Z55"/>
    <mergeCell ref="AA55:AB55"/>
    <mergeCell ref="B57:C57"/>
    <mergeCell ref="D57:E57"/>
    <mergeCell ref="F57:G57"/>
    <mergeCell ref="I57:J57"/>
    <mergeCell ref="K57:L57"/>
    <mergeCell ref="M57:N57"/>
    <mergeCell ref="BA56:BB56"/>
    <mergeCell ref="BC56:BD56"/>
    <mergeCell ref="BE56:BF56"/>
    <mergeCell ref="BH56:BI56"/>
    <mergeCell ref="BJ56:BK56"/>
    <mergeCell ref="BL56:BM56"/>
    <mergeCell ref="AM56:AN56"/>
    <mergeCell ref="AO56:AP56"/>
    <mergeCell ref="AQ56:AR56"/>
    <mergeCell ref="AT56:AU56"/>
    <mergeCell ref="B55:C55"/>
    <mergeCell ref="D55:E55"/>
    <mergeCell ref="F55:G55"/>
    <mergeCell ref="I55:J55"/>
    <mergeCell ref="K55:L55"/>
    <mergeCell ref="M55:N55"/>
    <mergeCell ref="BA54:BB54"/>
    <mergeCell ref="BC54:BD54"/>
    <mergeCell ref="BE54:BF54"/>
    <mergeCell ref="BH54:BI54"/>
    <mergeCell ref="BJ54:BK54"/>
    <mergeCell ref="BL54:BM54"/>
    <mergeCell ref="AM54:AN54"/>
    <mergeCell ref="AO54:AP54"/>
    <mergeCell ref="AQ54:AR54"/>
    <mergeCell ref="AT54:AU54"/>
    <mergeCell ref="AV54:AW54"/>
    <mergeCell ref="AX54:AY54"/>
    <mergeCell ref="P54:Q54"/>
    <mergeCell ref="R54:S54"/>
    <mergeCell ref="T54:U54"/>
    <mergeCell ref="W54:X54"/>
    <mergeCell ref="Y54:Z54"/>
    <mergeCell ref="AA54:AB54"/>
    <mergeCell ref="B54:C54"/>
    <mergeCell ref="D54:E54"/>
    <mergeCell ref="F54:G54"/>
    <mergeCell ref="I54:J54"/>
    <mergeCell ref="K54:L54"/>
    <mergeCell ref="M54:N54"/>
    <mergeCell ref="BA55:BB55"/>
    <mergeCell ref="BC55:BD55"/>
    <mergeCell ref="BL52:BM52"/>
    <mergeCell ref="AM52:AN52"/>
    <mergeCell ref="AO52:AP52"/>
    <mergeCell ref="AQ52:AR52"/>
    <mergeCell ref="AT52:AU52"/>
    <mergeCell ref="AV52:AW52"/>
    <mergeCell ref="AX52:AY52"/>
    <mergeCell ref="P52:Q52"/>
    <mergeCell ref="R52:S52"/>
    <mergeCell ref="T52:U52"/>
    <mergeCell ref="W52:X52"/>
    <mergeCell ref="Y52:Z52"/>
    <mergeCell ref="AA52:AB52"/>
    <mergeCell ref="BC53:BD53"/>
    <mergeCell ref="BE53:BF53"/>
    <mergeCell ref="BH53:BI53"/>
    <mergeCell ref="BJ53:BK53"/>
    <mergeCell ref="BL53:BM53"/>
    <mergeCell ref="AM53:AN53"/>
    <mergeCell ref="AO53:AP53"/>
    <mergeCell ref="AQ53:AR53"/>
    <mergeCell ref="AT53:AU53"/>
    <mergeCell ref="AV53:AW53"/>
    <mergeCell ref="AX53:AY53"/>
    <mergeCell ref="P53:Q53"/>
    <mergeCell ref="R53:S53"/>
    <mergeCell ref="T53:U53"/>
    <mergeCell ref="W53:X53"/>
    <mergeCell ref="Y53:Z53"/>
    <mergeCell ref="AA53:AB53"/>
    <mergeCell ref="BC51:BD51"/>
    <mergeCell ref="BE51:BF51"/>
    <mergeCell ref="BH51:BI51"/>
    <mergeCell ref="BJ51:BK51"/>
    <mergeCell ref="BL51:BM51"/>
    <mergeCell ref="AM51:AN51"/>
    <mergeCell ref="AO51:AP51"/>
    <mergeCell ref="B53:C53"/>
    <mergeCell ref="D53:E53"/>
    <mergeCell ref="F53:G53"/>
    <mergeCell ref="I53:J53"/>
    <mergeCell ref="K53:L53"/>
    <mergeCell ref="M53:N53"/>
    <mergeCell ref="BA52:BB52"/>
    <mergeCell ref="B52:C52"/>
    <mergeCell ref="D52:E52"/>
    <mergeCell ref="F52:G52"/>
    <mergeCell ref="I52:J52"/>
    <mergeCell ref="K52:L52"/>
    <mergeCell ref="M52:N52"/>
    <mergeCell ref="BA53:BB53"/>
    <mergeCell ref="B51:C51"/>
    <mergeCell ref="D51:E51"/>
    <mergeCell ref="F51:G51"/>
    <mergeCell ref="I51:J51"/>
    <mergeCell ref="K51:L51"/>
    <mergeCell ref="M51:N51"/>
    <mergeCell ref="BA51:BB51"/>
    <mergeCell ref="BC52:BD52"/>
    <mergeCell ref="BE52:BF52"/>
    <mergeCell ref="BH52:BI52"/>
    <mergeCell ref="BJ52:BK52"/>
    <mergeCell ref="AV50:AW50"/>
    <mergeCell ref="AX50:AY50"/>
    <mergeCell ref="P50:Q50"/>
    <mergeCell ref="R50:S50"/>
    <mergeCell ref="T50:U50"/>
    <mergeCell ref="W50:X50"/>
    <mergeCell ref="Y50:Z50"/>
    <mergeCell ref="AA50:AB50"/>
    <mergeCell ref="AQ51:AR51"/>
    <mergeCell ref="AT51:AU51"/>
    <mergeCell ref="AV51:AW51"/>
    <mergeCell ref="AX51:AY51"/>
    <mergeCell ref="P51:Q51"/>
    <mergeCell ref="R51:S51"/>
    <mergeCell ref="T51:U51"/>
    <mergeCell ref="W51:X51"/>
    <mergeCell ref="Y51:Z51"/>
    <mergeCell ref="AA51:AB51"/>
    <mergeCell ref="BE49:BF49"/>
    <mergeCell ref="BH49:BI49"/>
    <mergeCell ref="BJ49:BK49"/>
    <mergeCell ref="BL49:BM49"/>
    <mergeCell ref="B50:C50"/>
    <mergeCell ref="D50:E50"/>
    <mergeCell ref="F50:G50"/>
    <mergeCell ref="I50:J50"/>
    <mergeCell ref="K50:L50"/>
    <mergeCell ref="M50:N50"/>
    <mergeCell ref="AQ49:AR49"/>
    <mergeCell ref="AT49:AU49"/>
    <mergeCell ref="AV49:AW49"/>
    <mergeCell ref="AX49:AY49"/>
    <mergeCell ref="BA49:BB49"/>
    <mergeCell ref="BC49:BD49"/>
    <mergeCell ref="T49:U49"/>
    <mergeCell ref="W49:X49"/>
    <mergeCell ref="Y49:Z49"/>
    <mergeCell ref="AA49:AB49"/>
    <mergeCell ref="AM49:AN49"/>
    <mergeCell ref="AO49:AP49"/>
    <mergeCell ref="BA50:BB50"/>
    <mergeCell ref="BC50:BD50"/>
    <mergeCell ref="BE50:BF50"/>
    <mergeCell ref="BH50:BI50"/>
    <mergeCell ref="BJ50:BK50"/>
    <mergeCell ref="BL50:BM50"/>
    <mergeCell ref="AM50:AN50"/>
    <mergeCell ref="AO50:AP50"/>
    <mergeCell ref="AQ50:AR50"/>
    <mergeCell ref="AT50:AU50"/>
    <mergeCell ref="AA42:AB42"/>
    <mergeCell ref="AM48:BM48"/>
    <mergeCell ref="B49:C49"/>
    <mergeCell ref="D49:E49"/>
    <mergeCell ref="F49:G49"/>
    <mergeCell ref="I49:J49"/>
    <mergeCell ref="K49:L49"/>
    <mergeCell ref="M49:N49"/>
    <mergeCell ref="P49:Q49"/>
    <mergeCell ref="R49:S49"/>
    <mergeCell ref="M42:N42"/>
    <mergeCell ref="P42:Q42"/>
    <mergeCell ref="R42:S42"/>
    <mergeCell ref="T42:U42"/>
    <mergeCell ref="W42:X42"/>
    <mergeCell ref="Y42:Z42"/>
    <mergeCell ref="BC40:BD40"/>
    <mergeCell ref="BE40:BF40"/>
    <mergeCell ref="BH40:BI40"/>
    <mergeCell ref="BJ40:BK40"/>
    <mergeCell ref="BL40:BM40"/>
    <mergeCell ref="B42:C42"/>
    <mergeCell ref="D42:E42"/>
    <mergeCell ref="F42:G42"/>
    <mergeCell ref="I42:J42"/>
    <mergeCell ref="K42:L42"/>
    <mergeCell ref="AO40:AP40"/>
    <mergeCell ref="AQ40:AR40"/>
    <mergeCell ref="AT40:AU40"/>
    <mergeCell ref="AV40:AW40"/>
    <mergeCell ref="AX40:AY40"/>
    <mergeCell ref="BA40:BB40"/>
    <mergeCell ref="R40:S40"/>
    <mergeCell ref="T40:U40"/>
    <mergeCell ref="W40:X40"/>
    <mergeCell ref="Y40:Z40"/>
    <mergeCell ref="AA40:AB40"/>
    <mergeCell ref="AM40:AN40"/>
    <mergeCell ref="BH19:BI19"/>
    <mergeCell ref="BJ19:BK19"/>
    <mergeCell ref="BL19:BM19"/>
    <mergeCell ref="B40:C40"/>
    <mergeCell ref="D40:E40"/>
    <mergeCell ref="F40:G40"/>
    <mergeCell ref="I40:J40"/>
    <mergeCell ref="K40:L40"/>
    <mergeCell ref="M40:N40"/>
    <mergeCell ref="P40:Q40"/>
    <mergeCell ref="AT19:AU19"/>
    <mergeCell ref="AV19:AW19"/>
    <mergeCell ref="AX19:AY19"/>
    <mergeCell ref="BA19:BB19"/>
    <mergeCell ref="BC19:BD19"/>
    <mergeCell ref="BE19:BF19"/>
    <mergeCell ref="W19:X19"/>
    <mergeCell ref="Y19:Z19"/>
    <mergeCell ref="AA19:AB19"/>
    <mergeCell ref="AM19:AN19"/>
    <mergeCell ref="AO19:AP19"/>
    <mergeCell ref="AQ19:AR19"/>
    <mergeCell ref="B19:C19"/>
    <mergeCell ref="D19:E19"/>
    <mergeCell ref="F19:G19"/>
    <mergeCell ref="I19:J19"/>
    <mergeCell ref="BL18:BM18"/>
    <mergeCell ref="B17:C17"/>
    <mergeCell ref="D17:E17"/>
    <mergeCell ref="F17:G17"/>
    <mergeCell ref="I17:J17"/>
    <mergeCell ref="K17:L17"/>
    <mergeCell ref="M17:N17"/>
    <mergeCell ref="P17:Q17"/>
    <mergeCell ref="K19:L19"/>
    <mergeCell ref="M19:N19"/>
    <mergeCell ref="P19:Q19"/>
    <mergeCell ref="R19:S19"/>
    <mergeCell ref="T19:U19"/>
    <mergeCell ref="AX18:AY18"/>
    <mergeCell ref="BA18:BB18"/>
    <mergeCell ref="BC18:BD18"/>
    <mergeCell ref="BE18:BF18"/>
    <mergeCell ref="BH18:BI18"/>
    <mergeCell ref="BJ18:BK18"/>
    <mergeCell ref="AA18:AB18"/>
    <mergeCell ref="AM18:AN18"/>
    <mergeCell ref="AO18:AP18"/>
    <mergeCell ref="AQ18:AR18"/>
    <mergeCell ref="AT18:AU18"/>
    <mergeCell ref="AV18:AW18"/>
    <mergeCell ref="M18:N18"/>
    <mergeCell ref="P18:Q18"/>
    <mergeCell ref="R18:S18"/>
    <mergeCell ref="T18:U18"/>
    <mergeCell ref="W18:X18"/>
    <mergeCell ref="Y18:Z18"/>
    <mergeCell ref="B18:C18"/>
    <mergeCell ref="D18:E18"/>
    <mergeCell ref="F18:G18"/>
    <mergeCell ref="I18:J18"/>
    <mergeCell ref="K18:L18"/>
    <mergeCell ref="AO17:AP17"/>
    <mergeCell ref="AQ17:AR17"/>
    <mergeCell ref="AT17:AU17"/>
    <mergeCell ref="AV17:AW17"/>
    <mergeCell ref="AX17:AY17"/>
    <mergeCell ref="BA17:BB17"/>
    <mergeCell ref="R17:S17"/>
    <mergeCell ref="T17:U17"/>
    <mergeCell ref="W17:X17"/>
    <mergeCell ref="Y17:Z17"/>
    <mergeCell ref="AA17:AB17"/>
    <mergeCell ref="AM17:AN17"/>
    <mergeCell ref="BC17:BD17"/>
    <mergeCell ref="BE17:BF17"/>
    <mergeCell ref="BL15:BM15"/>
    <mergeCell ref="B16:C16"/>
    <mergeCell ref="D16:E16"/>
    <mergeCell ref="F16:G16"/>
    <mergeCell ref="I16:J16"/>
    <mergeCell ref="K16:L16"/>
    <mergeCell ref="M16:N16"/>
    <mergeCell ref="P16:Q16"/>
    <mergeCell ref="R16:S16"/>
    <mergeCell ref="T16:U16"/>
    <mergeCell ref="AX15:AY15"/>
    <mergeCell ref="BA15:BB15"/>
    <mergeCell ref="BC15:BD15"/>
    <mergeCell ref="BE15:BF15"/>
    <mergeCell ref="BH15:BI15"/>
    <mergeCell ref="BJ15:BK15"/>
    <mergeCell ref="AA15:AB15"/>
    <mergeCell ref="AM15:AN15"/>
    <mergeCell ref="BH17:BI17"/>
    <mergeCell ref="BJ17:BK17"/>
    <mergeCell ref="BL17:BM17"/>
    <mergeCell ref="AO15:AP15"/>
    <mergeCell ref="AQ15:AR15"/>
    <mergeCell ref="AT15:AU15"/>
    <mergeCell ref="AV15:AW15"/>
    <mergeCell ref="M15:N15"/>
    <mergeCell ref="P15:Q15"/>
    <mergeCell ref="R15:S15"/>
    <mergeCell ref="T15:U15"/>
    <mergeCell ref="W15:X15"/>
    <mergeCell ref="Y15:Z15"/>
    <mergeCell ref="BH16:BI16"/>
    <mergeCell ref="BJ16:BK16"/>
    <mergeCell ref="BL16:BM16"/>
    <mergeCell ref="B15:C15"/>
    <mergeCell ref="D15:E15"/>
    <mergeCell ref="F15:G15"/>
    <mergeCell ref="I15:J15"/>
    <mergeCell ref="K15:L15"/>
    <mergeCell ref="AT16:AU16"/>
    <mergeCell ref="AV16:AW16"/>
    <mergeCell ref="AX16:AY16"/>
    <mergeCell ref="BA16:BB16"/>
    <mergeCell ref="BC16:BD16"/>
    <mergeCell ref="BE16:BF16"/>
    <mergeCell ref="W16:X16"/>
    <mergeCell ref="Y16:Z16"/>
    <mergeCell ref="AA16:AB16"/>
    <mergeCell ref="AM16:AN16"/>
    <mergeCell ref="AO16:AP16"/>
    <mergeCell ref="AQ16:AR16"/>
    <mergeCell ref="AO14:AP14"/>
    <mergeCell ref="AQ14:AR14"/>
    <mergeCell ref="AT14:AU14"/>
    <mergeCell ref="AV14:AW14"/>
    <mergeCell ref="AX14:AY14"/>
    <mergeCell ref="BA14:BB14"/>
    <mergeCell ref="R14:S14"/>
    <mergeCell ref="T14:U14"/>
    <mergeCell ref="W14:X14"/>
    <mergeCell ref="Y14:Z14"/>
    <mergeCell ref="AA14:AB14"/>
    <mergeCell ref="AM14:AN14"/>
    <mergeCell ref="BL13:BM13"/>
    <mergeCell ref="B14:C14"/>
    <mergeCell ref="D14:E14"/>
    <mergeCell ref="F14:G14"/>
    <mergeCell ref="I14:J14"/>
    <mergeCell ref="K14:L14"/>
    <mergeCell ref="M14:N14"/>
    <mergeCell ref="P14:Q14"/>
    <mergeCell ref="AT13:AU13"/>
    <mergeCell ref="AV13:AW13"/>
    <mergeCell ref="AX13:AY13"/>
    <mergeCell ref="BA13:BB13"/>
    <mergeCell ref="BC13:BD13"/>
    <mergeCell ref="BE13:BF13"/>
    <mergeCell ref="W13:X13"/>
    <mergeCell ref="Y13:Z13"/>
    <mergeCell ref="AA13:AB13"/>
    <mergeCell ref="AM13:AN13"/>
    <mergeCell ref="AO13:AP13"/>
    <mergeCell ref="AQ13:AR13"/>
    <mergeCell ref="BC14:BD14"/>
    <mergeCell ref="BE14:BF14"/>
    <mergeCell ref="BH14:BI14"/>
    <mergeCell ref="BJ14:BK14"/>
    <mergeCell ref="BL14:BM14"/>
    <mergeCell ref="B13:C13"/>
    <mergeCell ref="D13:E13"/>
    <mergeCell ref="F13:G13"/>
    <mergeCell ref="I13:J13"/>
    <mergeCell ref="K13:L13"/>
    <mergeCell ref="M13:N13"/>
    <mergeCell ref="P13:Q13"/>
    <mergeCell ref="R13:S13"/>
    <mergeCell ref="T13:U13"/>
    <mergeCell ref="AX12:AY12"/>
    <mergeCell ref="BA12:BB12"/>
    <mergeCell ref="BC12:BD12"/>
    <mergeCell ref="BE12:BF12"/>
    <mergeCell ref="BH12:BI12"/>
    <mergeCell ref="BJ12:BK12"/>
    <mergeCell ref="AA12:AB12"/>
    <mergeCell ref="AM12:AN12"/>
    <mergeCell ref="AO12:AP12"/>
    <mergeCell ref="AQ12:AR12"/>
    <mergeCell ref="AT12:AU12"/>
    <mergeCell ref="AV12:AW12"/>
    <mergeCell ref="M12:N12"/>
    <mergeCell ref="P12:Q12"/>
    <mergeCell ref="R12:S12"/>
    <mergeCell ref="T12:U12"/>
    <mergeCell ref="W12:X12"/>
    <mergeCell ref="Y12:Z12"/>
    <mergeCell ref="BH13:BI13"/>
    <mergeCell ref="BJ13:BK13"/>
    <mergeCell ref="BH11:BI11"/>
    <mergeCell ref="BJ11:BK11"/>
    <mergeCell ref="BL11:BM11"/>
    <mergeCell ref="B12:C12"/>
    <mergeCell ref="D12:E12"/>
    <mergeCell ref="F12:G12"/>
    <mergeCell ref="I12:J12"/>
    <mergeCell ref="K12:L12"/>
    <mergeCell ref="AO11:AP11"/>
    <mergeCell ref="AQ11:AR11"/>
    <mergeCell ref="AT11:AU11"/>
    <mergeCell ref="AV11:AW11"/>
    <mergeCell ref="AX11:AY11"/>
    <mergeCell ref="BA11:BB11"/>
    <mergeCell ref="R11:S11"/>
    <mergeCell ref="T11:U11"/>
    <mergeCell ref="W11:X11"/>
    <mergeCell ref="Y11:Z11"/>
    <mergeCell ref="AA11:AB11"/>
    <mergeCell ref="AM11:AN11"/>
    <mergeCell ref="BL12:BM12"/>
    <mergeCell ref="B11:C11"/>
    <mergeCell ref="D11:E11"/>
    <mergeCell ref="F11:G11"/>
    <mergeCell ref="I11:J11"/>
    <mergeCell ref="K11:L11"/>
    <mergeCell ref="M11:N11"/>
    <mergeCell ref="P11:Q11"/>
    <mergeCell ref="BC11:BD11"/>
    <mergeCell ref="BE11:BF11"/>
    <mergeCell ref="BL9:BM9"/>
    <mergeCell ref="B10:C10"/>
    <mergeCell ref="D10:E10"/>
    <mergeCell ref="F10:G10"/>
    <mergeCell ref="I10:J10"/>
    <mergeCell ref="K10:L10"/>
    <mergeCell ref="M10:N10"/>
    <mergeCell ref="P10:Q10"/>
    <mergeCell ref="R10:S10"/>
    <mergeCell ref="T10:U10"/>
    <mergeCell ref="AX9:AY9"/>
    <mergeCell ref="BA9:BB9"/>
    <mergeCell ref="BC9:BD9"/>
    <mergeCell ref="BE9:BF9"/>
    <mergeCell ref="BH9:BI9"/>
    <mergeCell ref="BJ9:BK9"/>
    <mergeCell ref="AA9:AB9"/>
    <mergeCell ref="AM9:AN9"/>
    <mergeCell ref="AO9:AP9"/>
    <mergeCell ref="AQ9:AR9"/>
    <mergeCell ref="AT9:AU9"/>
    <mergeCell ref="AV9:AW9"/>
    <mergeCell ref="M9:N9"/>
    <mergeCell ref="P9:Q9"/>
    <mergeCell ref="R9:S9"/>
    <mergeCell ref="T9:U9"/>
    <mergeCell ref="W9:X9"/>
    <mergeCell ref="Y9:Z9"/>
    <mergeCell ref="BH10:BI10"/>
    <mergeCell ref="BJ10:BK10"/>
    <mergeCell ref="BL10:BM10"/>
    <mergeCell ref="B9:C9"/>
    <mergeCell ref="D9:E9"/>
    <mergeCell ref="F9:G9"/>
    <mergeCell ref="I9:J9"/>
    <mergeCell ref="K9:L9"/>
    <mergeCell ref="AT10:AU10"/>
    <mergeCell ref="AV10:AW10"/>
    <mergeCell ref="AX10:AY10"/>
    <mergeCell ref="BA10:BB10"/>
    <mergeCell ref="BC10:BD10"/>
    <mergeCell ref="BE10:BF10"/>
    <mergeCell ref="W10:X10"/>
    <mergeCell ref="Y10:Z10"/>
    <mergeCell ref="AA10:AB10"/>
    <mergeCell ref="AM10:AN10"/>
    <mergeCell ref="AO10:AP10"/>
    <mergeCell ref="AQ10:AR10"/>
    <mergeCell ref="AO8:AP8"/>
    <mergeCell ref="AQ8:AR8"/>
    <mergeCell ref="AT8:AU8"/>
    <mergeCell ref="AV8:AW8"/>
    <mergeCell ref="AX8:AY8"/>
    <mergeCell ref="BA8:BB8"/>
    <mergeCell ref="R8:S8"/>
    <mergeCell ref="T8:U8"/>
    <mergeCell ref="W8:X8"/>
    <mergeCell ref="Y8:Z8"/>
    <mergeCell ref="AA8:AB8"/>
    <mergeCell ref="AM8:AN8"/>
    <mergeCell ref="BL7:BM7"/>
    <mergeCell ref="B8:C8"/>
    <mergeCell ref="D8:E8"/>
    <mergeCell ref="F8:G8"/>
    <mergeCell ref="I8:J8"/>
    <mergeCell ref="K8:L8"/>
    <mergeCell ref="M8:N8"/>
    <mergeCell ref="P8:Q8"/>
    <mergeCell ref="AT7:AU7"/>
    <mergeCell ref="AV7:AW7"/>
    <mergeCell ref="AX7:AY7"/>
    <mergeCell ref="BA7:BB7"/>
    <mergeCell ref="BC7:BD7"/>
    <mergeCell ref="BE7:BF7"/>
    <mergeCell ref="W7:X7"/>
    <mergeCell ref="Y7:Z7"/>
    <mergeCell ref="AA7:AB7"/>
    <mergeCell ref="AM7:AN7"/>
    <mergeCell ref="AO7:AP7"/>
    <mergeCell ref="AQ7:AR7"/>
    <mergeCell ref="BC8:BD8"/>
    <mergeCell ref="BE8:BF8"/>
    <mergeCell ref="BH8:BI8"/>
    <mergeCell ref="BJ8:BK8"/>
    <mergeCell ref="BL8:BM8"/>
    <mergeCell ref="B7:C7"/>
    <mergeCell ref="D7:E7"/>
    <mergeCell ref="F7:G7"/>
    <mergeCell ref="I7:J7"/>
    <mergeCell ref="K7:L7"/>
    <mergeCell ref="M7:N7"/>
    <mergeCell ref="P7:Q7"/>
    <mergeCell ref="R7:S7"/>
    <mergeCell ref="T7:U7"/>
    <mergeCell ref="AX6:AY6"/>
    <mergeCell ref="BA6:BB6"/>
    <mergeCell ref="BC6:BD6"/>
    <mergeCell ref="BE6:BF6"/>
    <mergeCell ref="BH6:BI6"/>
    <mergeCell ref="BJ6:BK6"/>
    <mergeCell ref="AA6:AB6"/>
    <mergeCell ref="AM6:AN6"/>
    <mergeCell ref="AO6:AP6"/>
    <mergeCell ref="AQ6:AR6"/>
    <mergeCell ref="AT6:AU6"/>
    <mergeCell ref="AV6:AW6"/>
    <mergeCell ref="M6:N6"/>
    <mergeCell ref="P6:Q6"/>
    <mergeCell ref="R6:S6"/>
    <mergeCell ref="T6:U6"/>
    <mergeCell ref="W6:X6"/>
    <mergeCell ref="Y6:Z6"/>
    <mergeCell ref="BH7:BI7"/>
    <mergeCell ref="BJ7:BK7"/>
    <mergeCell ref="BC5:BD5"/>
    <mergeCell ref="BE5:BF5"/>
    <mergeCell ref="BH5:BI5"/>
    <mergeCell ref="BJ5:BK5"/>
    <mergeCell ref="BL5:BM5"/>
    <mergeCell ref="B6:C6"/>
    <mergeCell ref="D6:E6"/>
    <mergeCell ref="F6:G6"/>
    <mergeCell ref="I6:J6"/>
    <mergeCell ref="K6:L6"/>
    <mergeCell ref="AO5:AP5"/>
    <mergeCell ref="AQ5:AR5"/>
    <mergeCell ref="AT5:AU5"/>
    <mergeCell ref="AV5:AW5"/>
    <mergeCell ref="AX5:AY5"/>
    <mergeCell ref="BA5:BB5"/>
    <mergeCell ref="R5:S5"/>
    <mergeCell ref="T5:U5"/>
    <mergeCell ref="W5:X5"/>
    <mergeCell ref="Y5:Z5"/>
    <mergeCell ref="AA5:AB5"/>
    <mergeCell ref="AM5:AN5"/>
    <mergeCell ref="BL6:BM6"/>
    <mergeCell ref="AM3:BM3"/>
    <mergeCell ref="B4:C4"/>
    <mergeCell ref="D4:E4"/>
    <mergeCell ref="F4:G4"/>
    <mergeCell ref="I4:J4"/>
    <mergeCell ref="K4:L4"/>
    <mergeCell ref="M4:N4"/>
    <mergeCell ref="P4:Q4"/>
    <mergeCell ref="R4:S4"/>
    <mergeCell ref="T4:U4"/>
    <mergeCell ref="BH4:BI4"/>
    <mergeCell ref="BJ4:BK4"/>
    <mergeCell ref="BL4:BM4"/>
    <mergeCell ref="B5:C5"/>
    <mergeCell ref="D5:E5"/>
    <mergeCell ref="F5:G5"/>
    <mergeCell ref="I5:J5"/>
    <mergeCell ref="K5:L5"/>
    <mergeCell ref="M5:N5"/>
    <mergeCell ref="P5:Q5"/>
    <mergeCell ref="AT4:AU4"/>
    <mergeCell ref="AV4:AW4"/>
    <mergeCell ref="AX4:AY4"/>
    <mergeCell ref="BA4:BB4"/>
    <mergeCell ref="BC4:BD4"/>
    <mergeCell ref="BE4:BF4"/>
    <mergeCell ref="W4:X4"/>
    <mergeCell ref="Y4:Z4"/>
    <mergeCell ref="AA4:AB4"/>
    <mergeCell ref="AM4:AN4"/>
    <mergeCell ref="AO4:AP4"/>
    <mergeCell ref="AQ4:AR4"/>
  </mergeCells>
  <conditionalFormatting sqref="B137:AB169">
    <cfRule type="cellIs" dxfId="11" priority="1" operator="between">
      <formula>0</formula>
      <formula>0</formula>
    </cfRule>
  </conditionalFormatting>
  <conditionalFormatting sqref="B137:AC169">
    <cfRule type="cellIs" dxfId="10" priority="2" operator="between">
      <formula>1</formula>
      <formula>100</formula>
    </cfRule>
    <cfRule type="cellIs" dxfId="9" priority="3" operator="between">
      <formula>-100</formula>
      <formula>-1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915F-497A-4FE1-ACBC-C8FD0309DFA3}">
  <sheetPr codeName="Sheet4"/>
  <dimension ref="B2:V101"/>
  <sheetViews>
    <sheetView showGridLines="0" topLeftCell="A13" zoomScale="95" zoomScaleNormal="95" workbookViewId="0">
      <selection activeCell="G96" sqref="G96"/>
    </sheetView>
  </sheetViews>
  <sheetFormatPr defaultRowHeight="14.4" x14ac:dyDescent="0.3"/>
  <cols>
    <col min="1" max="1" width="4.5546875" customWidth="1"/>
    <col min="5" max="5" width="11.109375" customWidth="1"/>
    <col min="6" max="6" width="11.6640625" bestFit="1" customWidth="1"/>
    <col min="7" max="9" width="11.21875" customWidth="1"/>
    <col min="10" max="10" width="4.33203125" customWidth="1"/>
    <col min="11" max="11" width="10.109375" customWidth="1"/>
    <col min="12" max="14" width="10.5546875" bestFit="1" customWidth="1"/>
    <col min="15" max="15" width="9.6640625" customWidth="1"/>
    <col min="16" max="22" width="10.5546875" bestFit="1" customWidth="1"/>
  </cols>
  <sheetData>
    <row r="2" spans="2:22" x14ac:dyDescent="0.3">
      <c r="B2" s="162" t="s">
        <v>270</v>
      </c>
      <c r="C2" s="162"/>
      <c r="D2" s="162"/>
      <c r="E2" s="162"/>
      <c r="F2" s="135"/>
      <c r="G2" s="135"/>
      <c r="H2" s="135"/>
      <c r="I2" s="135"/>
      <c r="J2" s="135"/>
      <c r="K2" s="364" t="s">
        <v>205</v>
      </c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</row>
    <row r="4" spans="2:22" x14ac:dyDescent="0.3">
      <c r="B4" s="175" t="s">
        <v>20</v>
      </c>
      <c r="C4" s="175"/>
      <c r="D4" s="175"/>
      <c r="E4" s="176">
        <v>2023</v>
      </c>
      <c r="F4" s="176">
        <v>2024</v>
      </c>
      <c r="G4" s="176">
        <v>2025</v>
      </c>
      <c r="H4" s="176">
        <v>2026</v>
      </c>
      <c r="I4" s="176">
        <v>2027</v>
      </c>
      <c r="J4" s="175"/>
      <c r="K4" s="176" t="s">
        <v>25</v>
      </c>
      <c r="L4" s="176" t="s">
        <v>26</v>
      </c>
      <c r="M4" s="176" t="s">
        <v>27</v>
      </c>
      <c r="N4" s="176" t="s">
        <v>28</v>
      </c>
      <c r="O4" s="176" t="s">
        <v>29</v>
      </c>
      <c r="P4" s="176" t="s">
        <v>30</v>
      </c>
      <c r="Q4" s="176" t="s">
        <v>31</v>
      </c>
      <c r="R4" s="176" t="s">
        <v>32</v>
      </c>
      <c r="S4" s="176" t="s">
        <v>33</v>
      </c>
      <c r="T4" s="176" t="s">
        <v>34</v>
      </c>
      <c r="U4" s="176" t="s">
        <v>35</v>
      </c>
      <c r="V4" s="176" t="s">
        <v>36</v>
      </c>
    </row>
    <row r="5" spans="2:22" x14ac:dyDescent="0.3">
      <c r="B5" t="s">
        <v>37</v>
      </c>
      <c r="E5" s="184">
        <f>'Statements Summary 2023'!V5</f>
        <v>84955</v>
      </c>
      <c r="F5" s="184">
        <f t="shared" ref="F5:F17" si="0">V5</f>
        <v>93205</v>
      </c>
      <c r="G5" s="184">
        <f>'Statements Summary 2025'!V5</f>
        <v>97115</v>
      </c>
      <c r="H5" s="184">
        <f>'Statements Summary 2026'!V5</f>
        <v>104160</v>
      </c>
      <c r="I5" s="184">
        <f>'Statements Summary 2027'!V5</f>
        <v>104160</v>
      </c>
      <c r="K5" s="184">
        <f>'CF 2024'!G11</f>
        <v>84955</v>
      </c>
      <c r="L5" s="184">
        <f>'CF 2024'!H11</f>
        <v>85320</v>
      </c>
      <c r="M5" s="184">
        <f>'CF 2024'!I11</f>
        <v>88520</v>
      </c>
      <c r="N5" s="184">
        <f>'CF 2024'!J11</f>
        <v>88590</v>
      </c>
      <c r="O5" s="184">
        <f>'CF 2024'!K11</f>
        <v>94335</v>
      </c>
      <c r="P5" s="184">
        <f>'CF 2024'!L11</f>
        <v>94675</v>
      </c>
      <c r="Q5" s="184">
        <f>'CF 2024'!M11</f>
        <v>93745</v>
      </c>
      <c r="R5" s="184">
        <f>'CF 2024'!N11</f>
        <v>93775</v>
      </c>
      <c r="S5" s="184">
        <f>'CF 2024'!O11</f>
        <v>93865</v>
      </c>
      <c r="T5" s="184">
        <f>'CF 2024'!P11</f>
        <v>93555</v>
      </c>
      <c r="U5" s="184">
        <f>'CF 2024'!Q11</f>
        <v>94015</v>
      </c>
      <c r="V5" s="184">
        <f>'CF 2024'!R11</f>
        <v>93205</v>
      </c>
    </row>
    <row r="6" spans="2:22" x14ac:dyDescent="0.3">
      <c r="B6" t="s">
        <v>38</v>
      </c>
      <c r="E6" s="184">
        <f>'Statements Summary 2023'!V6</f>
        <v>-450</v>
      </c>
      <c r="F6" s="184">
        <f t="shared" si="0"/>
        <v>-450</v>
      </c>
      <c r="G6" s="184">
        <f>'Statements Summary 2025'!V6</f>
        <v>-450</v>
      </c>
      <c r="H6" s="184">
        <f>'Statements Summary 2026'!V6</f>
        <v>-450</v>
      </c>
      <c r="I6" s="184">
        <f>'Statements Summary 2027'!V6</f>
        <v>-450</v>
      </c>
      <c r="K6" s="184">
        <f>'CF 2024'!G46</f>
        <v>-450</v>
      </c>
      <c r="L6" s="184">
        <f>'CF 2024'!H46</f>
        <v>-450</v>
      </c>
      <c r="M6" s="184">
        <f>'CF 2024'!I46</f>
        <v>-450</v>
      </c>
      <c r="N6" s="184">
        <f>'CF 2024'!J46</f>
        <v>-450</v>
      </c>
      <c r="O6" s="184">
        <f>'CF 2024'!K46</f>
        <v>-450</v>
      </c>
      <c r="P6" s="184">
        <f>'CF 2024'!L46</f>
        <v>-450</v>
      </c>
      <c r="Q6" s="184">
        <f>'CF 2024'!M46</f>
        <v>-450</v>
      </c>
      <c r="R6" s="184">
        <f>'CF 2024'!N46</f>
        <v>-450</v>
      </c>
      <c r="S6" s="184">
        <f>'CF 2024'!O46</f>
        <v>-450</v>
      </c>
      <c r="T6" s="184">
        <f>'CF 2024'!P46</f>
        <v>-450</v>
      </c>
      <c r="U6" s="184">
        <f>'CF 2024'!Q46</f>
        <v>-450</v>
      </c>
      <c r="V6" s="184">
        <f>'CF 2024'!R46</f>
        <v>-450</v>
      </c>
    </row>
    <row r="7" spans="2:22" x14ac:dyDescent="0.3">
      <c r="B7" t="s">
        <v>39</v>
      </c>
      <c r="E7" s="184">
        <f>'Statements Summary 2023'!V7</f>
        <v>-1200</v>
      </c>
      <c r="F7" s="184">
        <f t="shared" si="0"/>
        <v>-1200</v>
      </c>
      <c r="G7" s="184">
        <f>'Statements Summary 2025'!V7</f>
        <v>-1200</v>
      </c>
      <c r="H7" s="184">
        <f>'Statements Summary 2026'!V7</f>
        <v>0</v>
      </c>
      <c r="I7" s="184">
        <f>'Statements Summary 2027'!V7</f>
        <v>0</v>
      </c>
      <c r="K7" s="184" t="s">
        <v>197</v>
      </c>
      <c r="L7" s="184">
        <f>'CF 2024'!H62</f>
        <v>-1200</v>
      </c>
      <c r="M7" s="184">
        <f>'CF 2024'!I62</f>
        <v>-1200</v>
      </c>
      <c r="N7" s="184">
        <f>'CF 2024'!J62</f>
        <v>-1200</v>
      </c>
      <c r="O7" s="184">
        <f>'CF 2024'!K62</f>
        <v>-1200</v>
      </c>
      <c r="P7" s="184">
        <f>'CF 2024'!L62</f>
        <v>-1200</v>
      </c>
      <c r="Q7" s="184">
        <f>'CF 2024'!M62</f>
        <v>-1200</v>
      </c>
      <c r="R7" s="184">
        <f>'CF 2024'!N62</f>
        <v>-1200</v>
      </c>
      <c r="S7" s="184">
        <f>'CF 2024'!O62</f>
        <v>-1200</v>
      </c>
      <c r="T7" s="184">
        <f>'CF 2024'!P62</f>
        <v>-1200</v>
      </c>
      <c r="U7" s="184">
        <f>'CF 2024'!Q62</f>
        <v>-1200</v>
      </c>
      <c r="V7" s="184">
        <f>'CF 2024'!R62</f>
        <v>-1200</v>
      </c>
    </row>
    <row r="8" spans="2:22" x14ac:dyDescent="0.3">
      <c r="B8" t="s">
        <v>14</v>
      </c>
      <c r="E8" s="184">
        <f>'Statements Summary 2023'!V8</f>
        <v>62824</v>
      </c>
      <c r="F8" s="184">
        <f t="shared" si="0"/>
        <v>71246</v>
      </c>
      <c r="G8" s="184">
        <f>'Statements Summary 2025'!V8</f>
        <v>77294</v>
      </c>
      <c r="H8" s="184">
        <f>'Statements Summary 2026'!V8</f>
        <v>84590</v>
      </c>
      <c r="I8" s="184">
        <f>'Statements Summary 2027'!V8</f>
        <v>84650</v>
      </c>
      <c r="K8" s="184">
        <f>'CF 2024'!G51</f>
        <v>61994</v>
      </c>
      <c r="L8" s="184">
        <f>'CF 2024'!H51</f>
        <v>62526</v>
      </c>
      <c r="M8" s="184">
        <f>'CF 2024'!I51</f>
        <v>65326</v>
      </c>
      <c r="N8" s="184">
        <f>'CF 2024'!J51</f>
        <v>65634</v>
      </c>
      <c r="O8" s="184">
        <f>'CF 2024'!K51</f>
        <v>70470</v>
      </c>
      <c r="P8" s="184">
        <f>'CF 2024'!L51</f>
        <v>70982</v>
      </c>
      <c r="Q8" s="184">
        <f>'CF 2024'!M51</f>
        <v>70478</v>
      </c>
      <c r="R8" s="184">
        <f>'CF 2024'!N51</f>
        <v>70742</v>
      </c>
      <c r="S8" s="184">
        <f>'CF 2024'!O51</f>
        <v>71054</v>
      </c>
      <c r="T8" s="184">
        <f>'CF 2024'!P51</f>
        <v>71046</v>
      </c>
      <c r="U8" s="184">
        <f>'CF 2024'!Q51</f>
        <v>71654</v>
      </c>
      <c r="V8" s="184">
        <f>'CF 2024'!R51</f>
        <v>71246</v>
      </c>
    </row>
    <row r="9" spans="2:22" x14ac:dyDescent="0.3">
      <c r="B9" t="s">
        <v>40</v>
      </c>
      <c r="E9" s="184" t="str">
        <f>'Statements Summary 2023'!V9</f>
        <v>-</v>
      </c>
      <c r="F9" s="184" t="str">
        <f t="shared" si="0"/>
        <v>-</v>
      </c>
      <c r="G9" s="184">
        <f>'Statements Summary 2025'!V9</f>
        <v>0</v>
      </c>
      <c r="H9" s="184">
        <f>'Statements Summary 2026'!V9</f>
        <v>0</v>
      </c>
      <c r="I9" s="184">
        <f>'Statements Summary 2027'!V9</f>
        <v>0</v>
      </c>
      <c r="K9" s="184">
        <f>'CF 2024'!G56</f>
        <v>0</v>
      </c>
      <c r="L9" s="184" t="s">
        <v>197</v>
      </c>
      <c r="M9" s="184" t="s">
        <v>197</v>
      </c>
      <c r="N9" s="184" t="s">
        <v>197</v>
      </c>
      <c r="O9" s="184" t="s">
        <v>197</v>
      </c>
      <c r="P9" s="184" t="s">
        <v>197</v>
      </c>
      <c r="Q9" s="184" t="s">
        <v>197</v>
      </c>
      <c r="R9" s="184" t="s">
        <v>197</v>
      </c>
      <c r="S9" s="184" t="s">
        <v>197</v>
      </c>
      <c r="T9" s="184" t="s">
        <v>197</v>
      </c>
      <c r="U9" s="184" t="s">
        <v>197</v>
      </c>
      <c r="V9" s="184" t="s">
        <v>197</v>
      </c>
    </row>
    <row r="10" spans="2:22" x14ac:dyDescent="0.3">
      <c r="B10" t="s">
        <v>41</v>
      </c>
      <c r="E10" s="184" t="str">
        <f>'Statements Summary 2023'!V10</f>
        <v>-</v>
      </c>
      <c r="F10" s="184" t="str">
        <f t="shared" si="0"/>
        <v>-</v>
      </c>
      <c r="G10" s="184" t="str">
        <f>'Statements Summary 2025'!V10</f>
        <v>-</v>
      </c>
      <c r="H10" s="184" t="str">
        <f>'Statements Summary 2026'!V10</f>
        <v>-</v>
      </c>
      <c r="I10" s="184" t="str">
        <f>'Statements Summary 2027'!V10</f>
        <v>-</v>
      </c>
      <c r="K10" s="184" t="s">
        <v>197</v>
      </c>
      <c r="L10" s="184" t="s">
        <v>197</v>
      </c>
      <c r="M10" s="184" t="s">
        <v>197</v>
      </c>
      <c r="N10" s="184" t="s">
        <v>197</v>
      </c>
      <c r="O10" s="184" t="s">
        <v>197</v>
      </c>
      <c r="P10" s="184" t="s">
        <v>197</v>
      </c>
      <c r="Q10" s="184" t="s">
        <v>197</v>
      </c>
      <c r="R10" s="184" t="s">
        <v>197</v>
      </c>
      <c r="S10" s="184" t="s">
        <v>197</v>
      </c>
      <c r="T10" s="184" t="s">
        <v>197</v>
      </c>
      <c r="U10" s="184" t="s">
        <v>197</v>
      </c>
      <c r="V10" s="184" t="s">
        <v>197</v>
      </c>
    </row>
    <row r="11" spans="2:22" x14ac:dyDescent="0.3">
      <c r="B11" t="s">
        <v>42</v>
      </c>
      <c r="E11" s="184" t="str">
        <f>'Statements Summary 2023'!V11</f>
        <v>-</v>
      </c>
      <c r="F11" s="184" t="str">
        <f t="shared" si="0"/>
        <v>-</v>
      </c>
      <c r="G11" s="184" t="str">
        <f>'Statements Summary 2025'!V11</f>
        <v>-</v>
      </c>
      <c r="H11" s="184" t="str">
        <f>'Statements Summary 2026'!V11</f>
        <v>-</v>
      </c>
      <c r="I11" s="184" t="str">
        <f>'Statements Summary 2027'!V11</f>
        <v>-</v>
      </c>
      <c r="K11" s="184">
        <f>'CF 2024'!G56</f>
        <v>0</v>
      </c>
      <c r="L11" s="184" t="s">
        <v>197</v>
      </c>
      <c r="M11" s="184" t="s">
        <v>197</v>
      </c>
      <c r="N11" s="184" t="s">
        <v>197</v>
      </c>
      <c r="O11" s="184" t="s">
        <v>197</v>
      </c>
      <c r="P11" s="184" t="s">
        <v>197</v>
      </c>
      <c r="Q11" s="184" t="s">
        <v>197</v>
      </c>
      <c r="R11" s="184" t="s">
        <v>197</v>
      </c>
      <c r="S11" s="184" t="s">
        <v>197</v>
      </c>
      <c r="T11" s="184" t="s">
        <v>197</v>
      </c>
      <c r="U11" s="184" t="s">
        <v>197</v>
      </c>
      <c r="V11" s="184" t="s">
        <v>197</v>
      </c>
    </row>
    <row r="12" spans="2:22" x14ac:dyDescent="0.3">
      <c r="B12" t="s">
        <v>43</v>
      </c>
      <c r="E12" s="184">
        <f>'Statements Summary 2023'!V12</f>
        <v>-1200</v>
      </c>
      <c r="F12" s="184">
        <f t="shared" si="0"/>
        <v>-1200</v>
      </c>
      <c r="G12" s="184">
        <f>'Statements Summary 2025'!V12</f>
        <v>-1200</v>
      </c>
      <c r="H12" s="184">
        <f>'Statements Summary 2026'!V12</f>
        <v>0</v>
      </c>
      <c r="I12" s="184">
        <f>'Statements Summary 2027'!V12</f>
        <v>0</v>
      </c>
      <c r="K12" s="184" t="s">
        <v>197</v>
      </c>
      <c r="L12" s="184">
        <f>'CF 2024'!H62</f>
        <v>-1200</v>
      </c>
      <c r="M12" s="184">
        <f>'CF 2024'!I62</f>
        <v>-1200</v>
      </c>
      <c r="N12" s="184">
        <f>'CF 2024'!J62</f>
        <v>-1200</v>
      </c>
      <c r="O12" s="184">
        <f>'CF 2024'!K62</f>
        <v>-1200</v>
      </c>
      <c r="P12" s="184">
        <f>'CF 2024'!L62</f>
        <v>-1200</v>
      </c>
      <c r="Q12" s="184">
        <f>'CF 2024'!M62</f>
        <v>-1200</v>
      </c>
      <c r="R12" s="184">
        <f>'CF 2024'!N62</f>
        <v>-1200</v>
      </c>
      <c r="S12" s="184">
        <f>'CF 2024'!O62</f>
        <v>-1200</v>
      </c>
      <c r="T12" s="184">
        <f>'CF 2024'!P62</f>
        <v>-1200</v>
      </c>
      <c r="U12" s="184">
        <f>'CF 2024'!Q62</f>
        <v>-1200</v>
      </c>
      <c r="V12" s="184">
        <f>'CF 2024'!R62</f>
        <v>-1200</v>
      </c>
    </row>
    <row r="13" spans="2:22" x14ac:dyDescent="0.3">
      <c r="B13" t="s">
        <v>44</v>
      </c>
      <c r="E13" s="184" t="str">
        <f>'Statements Summary 2023'!V13</f>
        <v>-</v>
      </c>
      <c r="F13" s="184" t="str">
        <f t="shared" si="0"/>
        <v>-</v>
      </c>
      <c r="G13" s="184" t="str">
        <f>'Statements Summary 2025'!V13</f>
        <v>-</v>
      </c>
      <c r="H13" s="184" t="str">
        <f>'Statements Summary 2026'!V13</f>
        <v>-</v>
      </c>
      <c r="I13" s="184" t="str">
        <f>'Statements Summary 2027'!V13</f>
        <v>-</v>
      </c>
      <c r="K13" s="184" t="s">
        <v>197</v>
      </c>
      <c r="L13" s="184" t="s">
        <v>197</v>
      </c>
      <c r="M13" s="184" t="s">
        <v>197</v>
      </c>
      <c r="N13" s="184" t="s">
        <v>197</v>
      </c>
      <c r="O13" s="184" t="s">
        <v>197</v>
      </c>
      <c r="P13" s="184" t="s">
        <v>197</v>
      </c>
      <c r="Q13" s="184" t="s">
        <v>197</v>
      </c>
      <c r="R13" s="184" t="s">
        <v>197</v>
      </c>
      <c r="S13" s="184" t="s">
        <v>197</v>
      </c>
      <c r="T13" s="184" t="s">
        <v>197</v>
      </c>
      <c r="U13" s="184" t="s">
        <v>197</v>
      </c>
      <c r="V13" s="184" t="s">
        <v>197</v>
      </c>
    </row>
    <row r="14" spans="2:22" x14ac:dyDescent="0.3">
      <c r="B14" t="s">
        <v>45</v>
      </c>
      <c r="E14" s="184" t="str">
        <f>'Statements Summary 2023'!V14</f>
        <v>-</v>
      </c>
      <c r="F14" s="184" t="str">
        <f t="shared" si="0"/>
        <v>-</v>
      </c>
      <c r="G14" s="184" t="str">
        <f>'Statements Summary 2025'!V14</f>
        <v>-</v>
      </c>
      <c r="H14" s="184" t="str">
        <f>'Statements Summary 2026'!V14</f>
        <v>-</v>
      </c>
      <c r="I14" s="184" t="str">
        <f>'Statements Summary 2027'!V14</f>
        <v>-</v>
      </c>
      <c r="K14" s="184" t="s">
        <v>197</v>
      </c>
      <c r="L14" s="184" t="s">
        <v>197</v>
      </c>
      <c r="M14" s="184" t="s">
        <v>197</v>
      </c>
      <c r="N14" s="184" t="s">
        <v>197</v>
      </c>
      <c r="O14" s="184" t="s">
        <v>197</v>
      </c>
      <c r="P14" s="184" t="s">
        <v>197</v>
      </c>
      <c r="Q14" s="184" t="s">
        <v>197</v>
      </c>
      <c r="R14" s="184" t="s">
        <v>197</v>
      </c>
      <c r="S14" s="184" t="s">
        <v>197</v>
      </c>
      <c r="T14" s="184" t="s">
        <v>197</v>
      </c>
      <c r="U14" s="184" t="s">
        <v>197</v>
      </c>
      <c r="V14" s="184" t="s">
        <v>197</v>
      </c>
    </row>
    <row r="15" spans="2:22" x14ac:dyDescent="0.3">
      <c r="B15" t="s">
        <v>46</v>
      </c>
      <c r="E15" s="184">
        <f>'Statements Summary 2023'!V15</f>
        <v>-1200</v>
      </c>
      <c r="F15" s="184">
        <f t="shared" si="0"/>
        <v>-1200</v>
      </c>
      <c r="G15" s="184">
        <f>'Statements Summary 2025'!V15</f>
        <v>-1200</v>
      </c>
      <c r="H15" s="184">
        <f>'Statements Summary 2026'!V15</f>
        <v>0</v>
      </c>
      <c r="I15" s="184">
        <f>'Statements Summary 2027'!V15</f>
        <v>0</v>
      </c>
      <c r="K15" s="184" t="s">
        <v>197</v>
      </c>
      <c r="L15" s="184">
        <f>'CF 2024'!H62</f>
        <v>-1200</v>
      </c>
      <c r="M15" s="184">
        <f>'CF 2024'!I62</f>
        <v>-1200</v>
      </c>
      <c r="N15" s="184">
        <f>'CF 2024'!J62</f>
        <v>-1200</v>
      </c>
      <c r="O15" s="184">
        <f>'CF 2024'!K62</f>
        <v>-1200</v>
      </c>
      <c r="P15" s="184">
        <f>'CF 2024'!L62</f>
        <v>-1200</v>
      </c>
      <c r="Q15" s="184">
        <f>'CF 2024'!M62</f>
        <v>-1200</v>
      </c>
      <c r="R15" s="184">
        <f>'CF 2024'!N62</f>
        <v>-1200</v>
      </c>
      <c r="S15" s="184">
        <f>'CF 2024'!O62</f>
        <v>-1200</v>
      </c>
      <c r="T15" s="184">
        <f>'CF 2024'!P62</f>
        <v>-1200</v>
      </c>
      <c r="U15" s="184">
        <f>'CF 2024'!Q62</f>
        <v>-1200</v>
      </c>
      <c r="V15" s="184">
        <f>'CF 2024'!R62</f>
        <v>-1200</v>
      </c>
    </row>
    <row r="16" spans="2:22" x14ac:dyDescent="0.3">
      <c r="B16" t="s">
        <v>202</v>
      </c>
      <c r="E16" s="184">
        <f>'Statements Summary 2023'!V16</f>
        <v>62824</v>
      </c>
      <c r="F16" s="184">
        <f t="shared" si="0"/>
        <v>71246</v>
      </c>
      <c r="G16" s="184">
        <f>'Statements Summary 2025'!V16</f>
        <v>77294</v>
      </c>
      <c r="H16" s="184">
        <f>'Statements Summary 2026'!V16</f>
        <v>84590</v>
      </c>
      <c r="I16" s="184">
        <f>'Statements Summary 2027'!V16</f>
        <v>84650</v>
      </c>
      <c r="K16" s="184">
        <f>'CF 2024'!G74</f>
        <v>0</v>
      </c>
      <c r="L16" s="184">
        <f>'CF 2024'!H51</f>
        <v>62526</v>
      </c>
      <c r="M16" s="184">
        <f>'CF 2024'!I51</f>
        <v>65326</v>
      </c>
      <c r="N16" s="184">
        <f>'CF 2024'!J51</f>
        <v>65634</v>
      </c>
      <c r="O16" s="184">
        <f>'CF 2024'!K51</f>
        <v>70470</v>
      </c>
      <c r="P16" s="184">
        <f>'CF 2024'!L51</f>
        <v>70982</v>
      </c>
      <c r="Q16" s="184">
        <f>'CF 2024'!M51</f>
        <v>70478</v>
      </c>
      <c r="R16" s="184">
        <f>'CF 2024'!N51</f>
        <v>70742</v>
      </c>
      <c r="S16" s="184">
        <f>'CF 2024'!O51</f>
        <v>71054</v>
      </c>
      <c r="T16" s="184">
        <f>'CF 2024'!P51</f>
        <v>71046</v>
      </c>
      <c r="U16" s="184">
        <f>'CF 2024'!Q51</f>
        <v>71654</v>
      </c>
      <c r="V16" s="184">
        <f>'CF 2024'!R51</f>
        <v>71246</v>
      </c>
    </row>
    <row r="17" spans="2:22" x14ac:dyDescent="0.3">
      <c r="B17" t="s">
        <v>47</v>
      </c>
      <c r="E17" s="184">
        <f>'Statements Summary 2023'!V17</f>
        <v>124448</v>
      </c>
      <c r="F17" s="184">
        <f t="shared" si="0"/>
        <v>141292</v>
      </c>
      <c r="G17" s="184">
        <f>'Statements Summary 2025'!V17</f>
        <v>153388</v>
      </c>
      <c r="H17" s="184">
        <f>'Statements Summary 2026'!V17</f>
        <v>169180</v>
      </c>
      <c r="I17" s="184">
        <f>'Statements Summary 2027'!V17</f>
        <v>169300</v>
      </c>
      <c r="K17" s="184">
        <f>'CF 2024'!G72+'CF 2024'!G49+'CF 2024'!G50</f>
        <v>122788</v>
      </c>
      <c r="L17" s="184">
        <f>'CF 2024'!H72+'CF 2024'!H49+'CF 2024'!H50</f>
        <v>123852</v>
      </c>
      <c r="M17" s="184">
        <f>'CF 2024'!I72+'CF 2024'!I49+'CF 2024'!I50</f>
        <v>129452</v>
      </c>
      <c r="N17" s="184">
        <f>'CF 2024'!J72+'CF 2024'!J49+'CF 2024'!J50</f>
        <v>130068</v>
      </c>
      <c r="O17" s="184">
        <f>'CF 2024'!K72+'CF 2024'!K49+'CF 2024'!K50</f>
        <v>139740</v>
      </c>
      <c r="P17" s="184">
        <f>'CF 2024'!L72+'CF 2024'!L49+'CF 2024'!L50</f>
        <v>140764</v>
      </c>
      <c r="Q17" s="184">
        <f>'CF 2024'!M72+'CF 2024'!M49+'CF 2024'!M50</f>
        <v>139756</v>
      </c>
      <c r="R17" s="184">
        <f>'CF 2024'!N72+'CF 2024'!N49+'CF 2024'!N50</f>
        <v>140284</v>
      </c>
      <c r="S17" s="184">
        <f>'CF 2024'!O72+'CF 2024'!O49+'CF 2024'!O50</f>
        <v>140908</v>
      </c>
      <c r="T17" s="184">
        <f>'CF 2024'!P72+'CF 2024'!P49+'CF 2024'!P50</f>
        <v>140892</v>
      </c>
      <c r="U17" s="184">
        <f>'CF 2024'!Q72+'CF 2024'!Q49+'CF 2024'!Q50</f>
        <v>142108</v>
      </c>
      <c r="V17" s="184">
        <f>'CF 2024'!R72+'CF 2024'!R49+'CF 2024'!R50</f>
        <v>141292</v>
      </c>
    </row>
    <row r="19" spans="2:22" x14ac:dyDescent="0.3">
      <c r="B19" s="162" t="s">
        <v>270</v>
      </c>
      <c r="C19" s="135"/>
      <c r="D19" s="135"/>
      <c r="E19" s="135"/>
      <c r="F19" s="135"/>
      <c r="G19" s="135"/>
      <c r="H19" s="135"/>
      <c r="I19" s="135"/>
      <c r="K19" s="364" t="s">
        <v>205</v>
      </c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</row>
    <row r="42" spans="2:22" x14ac:dyDescent="0.3">
      <c r="B42" s="162" t="s">
        <v>272</v>
      </c>
      <c r="C42" s="162"/>
      <c r="D42" s="162"/>
      <c r="E42" s="162"/>
      <c r="F42" s="135"/>
      <c r="G42" s="135"/>
      <c r="H42" s="135"/>
      <c r="I42" s="135"/>
      <c r="J42" s="135"/>
      <c r="K42" s="364" t="s">
        <v>206</v>
      </c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</row>
    <row r="44" spans="2:22" x14ac:dyDescent="0.3">
      <c r="B44" s="175" t="s">
        <v>20</v>
      </c>
      <c r="C44" s="175"/>
      <c r="D44" s="175"/>
      <c r="E44" s="176">
        <v>2023</v>
      </c>
      <c r="F44" s="176">
        <v>2024</v>
      </c>
      <c r="G44" s="176">
        <v>2025</v>
      </c>
      <c r="H44" s="176">
        <v>2026</v>
      </c>
      <c r="I44" s="176">
        <v>2027</v>
      </c>
      <c r="J44" s="175"/>
      <c r="K44" s="175" t="s">
        <v>25</v>
      </c>
      <c r="L44" s="175" t="s">
        <v>26</v>
      </c>
      <c r="M44" s="175" t="s">
        <v>27</v>
      </c>
      <c r="N44" s="175" t="s">
        <v>28</v>
      </c>
      <c r="O44" s="175" t="s">
        <v>29</v>
      </c>
      <c r="P44" s="175" t="s">
        <v>30</v>
      </c>
      <c r="Q44" s="175" t="s">
        <v>31</v>
      </c>
      <c r="R44" s="175" t="s">
        <v>32</v>
      </c>
      <c r="S44" s="175" t="s">
        <v>33</v>
      </c>
      <c r="T44" s="175" t="s">
        <v>34</v>
      </c>
      <c r="U44" s="175" t="s">
        <v>35</v>
      </c>
      <c r="V44" s="175" t="s">
        <v>36</v>
      </c>
    </row>
    <row r="45" spans="2:22" x14ac:dyDescent="0.3">
      <c r="B45" s="13" t="s">
        <v>2</v>
      </c>
      <c r="C45" s="13"/>
      <c r="D45" s="13"/>
      <c r="E45" s="177">
        <f>'Statements Summary 2023'!V44</f>
        <v>84955</v>
      </c>
      <c r="F45" s="177">
        <f t="shared" ref="F45:F65" si="1">V45</f>
        <v>93205</v>
      </c>
      <c r="G45" s="177">
        <f>'Statements Summary 2025'!V45</f>
        <v>97115</v>
      </c>
      <c r="H45" s="177">
        <f>'Statements Summary 2026'!V45</f>
        <v>104160</v>
      </c>
      <c r="I45" s="177">
        <f>'Statements Summary 2027'!V45</f>
        <v>104160</v>
      </c>
      <c r="K45" s="177">
        <f>'IS 2024'!F46</f>
        <v>84955</v>
      </c>
      <c r="L45" s="177">
        <f>'IS 2024'!G46</f>
        <v>85320</v>
      </c>
      <c r="M45" s="177">
        <f>'IS 2024'!H46</f>
        <v>88520</v>
      </c>
      <c r="N45" s="177">
        <f>'IS 2024'!I46</f>
        <v>88590</v>
      </c>
      <c r="O45" s="177">
        <f>'IS 2024'!J46</f>
        <v>94335</v>
      </c>
      <c r="P45" s="177">
        <f>'IS 2024'!K46</f>
        <v>94675</v>
      </c>
      <c r="Q45" s="177">
        <f>'IS 2024'!L46</f>
        <v>93745</v>
      </c>
      <c r="R45" s="177">
        <f>'IS 2024'!M46</f>
        <v>93775</v>
      </c>
      <c r="S45" s="177">
        <f>'IS 2024'!N46</f>
        <v>93865</v>
      </c>
      <c r="T45" s="177">
        <f>'IS 2024'!O46</f>
        <v>93555</v>
      </c>
      <c r="U45" s="177">
        <f>'IS 2024'!P46</f>
        <v>94015</v>
      </c>
      <c r="V45" s="177">
        <f>'IS 2024'!Q46</f>
        <v>93205</v>
      </c>
    </row>
    <row r="46" spans="2:22" x14ac:dyDescent="0.3">
      <c r="B46" t="s">
        <v>21</v>
      </c>
      <c r="E46" s="1">
        <f>'Statements Summary 2023'!V45</f>
        <v>0</v>
      </c>
      <c r="F46" s="2">
        <f t="shared" si="1"/>
        <v>-8.6156464393979688E-3</v>
      </c>
      <c r="G46" s="2">
        <f>'Statements Summary 2025'!V46</f>
        <v>1.7923588910434465E-2</v>
      </c>
      <c r="H46" s="2">
        <f>'Statements Summary 2026'!V46</f>
        <v>9.6936797208220238E-3</v>
      </c>
      <c r="I46" s="2">
        <f>'Statements Summary 2027'!V46</f>
        <v>0</v>
      </c>
      <c r="K46" s="2"/>
      <c r="L46" s="2">
        <f t="shared" ref="L46" si="2">(L45-K45)/K45</f>
        <v>4.2963922076393385E-3</v>
      </c>
      <c r="M46" s="2">
        <f>(M45-L45)/L45</f>
        <v>3.750586029067042E-2</v>
      </c>
      <c r="N46" s="2">
        <f>(N45-M45)/M45</f>
        <v>7.9078174423859019E-4</v>
      </c>
      <c r="O46" s="2">
        <f t="shared" ref="O46:T46" si="3">(O45-N45)/N45</f>
        <v>6.4849305790721304E-2</v>
      </c>
      <c r="P46" s="2">
        <f t="shared" si="3"/>
        <v>3.6041766046536281E-3</v>
      </c>
      <c r="Q46" s="2">
        <f t="shared" si="3"/>
        <v>-9.8230789543174019E-3</v>
      </c>
      <c r="R46" s="2">
        <f t="shared" si="3"/>
        <v>3.2001706757693745E-4</v>
      </c>
      <c r="S46" s="2">
        <f t="shared" si="3"/>
        <v>9.597440682484671E-4</v>
      </c>
      <c r="T46" s="2">
        <f t="shared" si="3"/>
        <v>-3.3026154583710647E-3</v>
      </c>
      <c r="U46" s="2">
        <f>(U45-T45)/T45</f>
        <v>4.9168938057826943E-3</v>
      </c>
      <c r="V46" s="2">
        <f t="shared" ref="V46" si="4">(V45-U45)/U45</f>
        <v>-8.6156464393979688E-3</v>
      </c>
    </row>
    <row r="47" spans="2:22" x14ac:dyDescent="0.3">
      <c r="B47" t="s">
        <v>3</v>
      </c>
      <c r="E47" s="1">
        <f>'Statements Summary 2023'!V46</f>
        <v>-4540</v>
      </c>
      <c r="F47" s="1">
        <f t="shared" si="1"/>
        <v>-4600</v>
      </c>
      <c r="G47" s="1">
        <f>'Statements Summary 2025'!V47</f>
        <v>-4800</v>
      </c>
      <c r="H47" s="1">
        <f>'Statements Summary 2026'!V47</f>
        <v>-5100</v>
      </c>
      <c r="I47" s="1">
        <f>'Statements Summary 2027'!V47</f>
        <v>-5400</v>
      </c>
      <c r="K47" s="1">
        <f>'IS 2024'!F47</f>
        <v>-4540</v>
      </c>
      <c r="L47" s="1">
        <f>'IS 2024'!G47</f>
        <v>-4540</v>
      </c>
      <c r="M47" s="1">
        <f>'IS 2024'!H47</f>
        <v>-4540</v>
      </c>
      <c r="N47" s="1">
        <f>'IS 2024'!I47</f>
        <v>-4600</v>
      </c>
      <c r="O47" s="1">
        <f>'IS 2024'!J47</f>
        <v>-4600</v>
      </c>
      <c r="P47" s="1">
        <f>'IS 2024'!K47</f>
        <v>-4600</v>
      </c>
      <c r="Q47" s="1">
        <f>'IS 2024'!L47</f>
        <v>-4600</v>
      </c>
      <c r="R47" s="1">
        <f>'IS 2024'!M47</f>
        <v>-4600</v>
      </c>
      <c r="S47" s="1">
        <f>'IS 2024'!N47</f>
        <v>-4600</v>
      </c>
      <c r="T47" s="1">
        <f>'IS 2024'!O47</f>
        <v>-4600</v>
      </c>
      <c r="U47" s="1">
        <f>'IS 2024'!P47</f>
        <v>-4600</v>
      </c>
      <c r="V47" s="1">
        <f>'IS 2024'!Q47</f>
        <v>-4600</v>
      </c>
    </row>
    <row r="48" spans="2:22" x14ac:dyDescent="0.3">
      <c r="B48" t="s">
        <v>22</v>
      </c>
      <c r="E48" s="2">
        <f>'Statements Summary 2023'!V47</f>
        <v>-5.3440056500500266E-2</v>
      </c>
      <c r="F48" s="2">
        <f t="shared" si="1"/>
        <v>-4.9353575451960729E-2</v>
      </c>
      <c r="G48" s="2">
        <f>'Statements Summary 2025'!V48</f>
        <v>-4.9425938320547806E-2</v>
      </c>
      <c r="H48" s="2">
        <f>'Statements Summary 2026'!V48</f>
        <v>-4.8963133640552998E-2</v>
      </c>
      <c r="I48" s="2">
        <f>'Statements Summary 2027'!V48</f>
        <v>-5.1843317972350228E-2</v>
      </c>
      <c r="K48" s="2">
        <f>K47/K45</f>
        <v>-5.3440056500500266E-2</v>
      </c>
      <c r="L48" s="2">
        <f t="shared" ref="L48:V48" si="5">L47/L45</f>
        <v>-5.3211439287388654E-2</v>
      </c>
      <c r="M48" s="2">
        <f t="shared" si="5"/>
        <v>-5.1287844554902845E-2</v>
      </c>
      <c r="N48" s="2">
        <f t="shared" si="5"/>
        <v>-5.1924596455581895E-2</v>
      </c>
      <c r="O48" s="2">
        <f t="shared" si="5"/>
        <v>-4.8762389357078495E-2</v>
      </c>
      <c r="P48" s="2">
        <f t="shared" si="5"/>
        <v>-4.8587272247161341E-2</v>
      </c>
      <c r="Q48" s="2">
        <f t="shared" si="5"/>
        <v>-4.906928369513041E-2</v>
      </c>
      <c r="R48" s="2">
        <f t="shared" si="5"/>
        <v>-4.9053585710477209E-2</v>
      </c>
      <c r="S48" s="2">
        <f t="shared" si="5"/>
        <v>-4.9006551962925478E-2</v>
      </c>
      <c r="T48" s="2">
        <f t="shared" si="5"/>
        <v>-4.9168938057826947E-2</v>
      </c>
      <c r="U48" s="2">
        <f t="shared" si="5"/>
        <v>-4.8928362495346489E-2</v>
      </c>
      <c r="V48" s="2">
        <f t="shared" si="5"/>
        <v>-4.9353575451960729E-2</v>
      </c>
    </row>
    <row r="49" spans="2:22" x14ac:dyDescent="0.3">
      <c r="B49" t="s">
        <v>4</v>
      </c>
      <c r="E49" s="1">
        <f>'Statements Summary 2023'!V48</f>
        <v>80415</v>
      </c>
      <c r="F49" s="1">
        <f t="shared" si="1"/>
        <v>88605</v>
      </c>
      <c r="G49" s="1">
        <f>'Statements Summary 2025'!V49</f>
        <v>92315</v>
      </c>
      <c r="H49" s="1">
        <f>'Statements Summary 2026'!V49</f>
        <v>99060</v>
      </c>
      <c r="I49" s="1">
        <f>'Statements Summary 2027'!V49</f>
        <v>98760</v>
      </c>
      <c r="K49" s="1">
        <f>'IS 2024'!F56</f>
        <v>80415</v>
      </c>
      <c r="L49" s="1">
        <f>'IS 2024'!G56</f>
        <v>80780</v>
      </c>
      <c r="M49" s="1">
        <f>'IS 2024'!H56</f>
        <v>83980</v>
      </c>
      <c r="N49" s="1">
        <f>'IS 2024'!I56</f>
        <v>83990</v>
      </c>
      <c r="O49" s="1">
        <f>'IS 2024'!J56</f>
        <v>89735</v>
      </c>
      <c r="P49" s="1">
        <f>'IS 2024'!K56</f>
        <v>90075</v>
      </c>
      <c r="Q49" s="1">
        <f>'IS 2024'!L56</f>
        <v>89145</v>
      </c>
      <c r="R49" s="1">
        <f>'IS 2024'!M56</f>
        <v>89175</v>
      </c>
      <c r="S49" s="1">
        <f>'IS 2024'!N56</f>
        <v>89265</v>
      </c>
      <c r="T49" s="1">
        <f>'IS 2024'!O56</f>
        <v>88955</v>
      </c>
      <c r="U49" s="1">
        <f>'IS 2024'!P56</f>
        <v>89415</v>
      </c>
      <c r="V49" s="1">
        <f>'IS 2024'!Q56</f>
        <v>88605</v>
      </c>
    </row>
    <row r="50" spans="2:22" x14ac:dyDescent="0.3">
      <c r="B50" t="s">
        <v>23</v>
      </c>
      <c r="E50" s="2">
        <f>'Statements Summary 2023'!V49</f>
        <v>0.94655994349949979</v>
      </c>
      <c r="F50" s="2">
        <f t="shared" si="1"/>
        <v>0.95064642454803927</v>
      </c>
      <c r="G50" s="2">
        <f>'Statements Summary 2025'!V50</f>
        <v>0.95057406167945224</v>
      </c>
      <c r="H50" s="2">
        <f>'Statements Summary 2026'!V50</f>
        <v>0.95103686635944695</v>
      </c>
      <c r="I50" s="2">
        <f>'Statements Summary 2027'!V50</f>
        <v>0.9481566820276498</v>
      </c>
      <c r="K50" s="2">
        <f>K49/K45</f>
        <v>0.94655994349949979</v>
      </c>
      <c r="L50" s="2">
        <f t="shared" ref="L50:V50" si="6">L49/L45</f>
        <v>0.9467885607126113</v>
      </c>
      <c r="M50" s="2">
        <f t="shared" si="6"/>
        <v>0.94871215544509713</v>
      </c>
      <c r="N50" s="2">
        <f t="shared" si="6"/>
        <v>0.9480754035444181</v>
      </c>
      <c r="O50" s="2">
        <f t="shared" si="6"/>
        <v>0.95123761064292145</v>
      </c>
      <c r="P50" s="2">
        <f t="shared" si="6"/>
        <v>0.95141272775283869</v>
      </c>
      <c r="Q50" s="2">
        <f t="shared" si="6"/>
        <v>0.95093071630486958</v>
      </c>
      <c r="R50" s="2">
        <f t="shared" si="6"/>
        <v>0.95094641428952276</v>
      </c>
      <c r="S50" s="2">
        <f t="shared" si="6"/>
        <v>0.95099344803707453</v>
      </c>
      <c r="T50" s="2">
        <f t="shared" si="6"/>
        <v>0.95083106194217304</v>
      </c>
      <c r="U50" s="2">
        <f t="shared" si="6"/>
        <v>0.95107163750465351</v>
      </c>
      <c r="V50" s="2">
        <f t="shared" si="6"/>
        <v>0.95064642454803927</v>
      </c>
    </row>
    <row r="51" spans="2:22" x14ac:dyDescent="0.3">
      <c r="B51" t="s">
        <v>5</v>
      </c>
      <c r="E51" s="1">
        <f>'Statements Summary 2023'!V50</f>
        <v>-775</v>
      </c>
      <c r="F51" s="1">
        <f t="shared" si="1"/>
        <v>-775</v>
      </c>
      <c r="G51" s="1">
        <f>'Statements Summary 2025'!V51</f>
        <v>-775</v>
      </c>
      <c r="H51" s="1">
        <f>'Statements Summary 2026'!V51</f>
        <v>-775</v>
      </c>
      <c r="I51" s="1">
        <f>'Statements Summary 2027'!V51</f>
        <v>-775</v>
      </c>
      <c r="K51" s="1">
        <f>'IS 2024'!F68</f>
        <v>-775</v>
      </c>
      <c r="L51" s="1">
        <f>'IS 2024'!G68</f>
        <v>-775</v>
      </c>
      <c r="M51" s="1">
        <f>'IS 2024'!H68</f>
        <v>-775</v>
      </c>
      <c r="N51" s="1">
        <f>'IS 2024'!I68</f>
        <v>-775</v>
      </c>
      <c r="O51" s="1">
        <f>'IS 2024'!J68</f>
        <v>-775</v>
      </c>
      <c r="P51" s="1">
        <f>'IS 2024'!K68</f>
        <v>-775</v>
      </c>
      <c r="Q51" s="1">
        <f>'IS 2024'!L68</f>
        <v>-775</v>
      </c>
      <c r="R51" s="1">
        <f>'IS 2024'!M68</f>
        <v>-775</v>
      </c>
      <c r="S51" s="1">
        <f>'IS 2024'!N68</f>
        <v>-775</v>
      </c>
      <c r="T51" s="1">
        <f>'IS 2024'!O68</f>
        <v>-775</v>
      </c>
      <c r="U51" s="1">
        <f>'IS 2024'!P68</f>
        <v>-775</v>
      </c>
      <c r="V51" s="1">
        <f>'IS 2024'!Q68</f>
        <v>-775</v>
      </c>
    </row>
    <row r="52" spans="2:22" x14ac:dyDescent="0.3">
      <c r="B52" t="s">
        <v>22</v>
      </c>
      <c r="E52" s="2">
        <f>'Statements Summary 2023'!V51</f>
        <v>-9.1224766052616091E-3</v>
      </c>
      <c r="F52" s="2">
        <f t="shared" si="1"/>
        <v>-8.3150045598412107E-3</v>
      </c>
      <c r="G52" s="2">
        <f>'Statements Summary 2025'!V52</f>
        <v>-7.9802296246717815E-3</v>
      </c>
      <c r="H52" s="2">
        <f>'Statements Summary 2026'!V52</f>
        <v>-7.4404761904761901E-3</v>
      </c>
      <c r="I52" s="2">
        <f>'Statements Summary 2027'!V52</f>
        <v>-7.4404761904761901E-3</v>
      </c>
      <c r="K52" s="2">
        <f>K51/K45</f>
        <v>-9.1224766052616091E-3</v>
      </c>
      <c r="L52" s="2">
        <f t="shared" ref="L52:V52" si="7">L51/L45</f>
        <v>-9.083450539146741E-3</v>
      </c>
      <c r="M52" s="2">
        <f t="shared" si="7"/>
        <v>-8.7550835969272475E-3</v>
      </c>
      <c r="N52" s="2">
        <f t="shared" si="7"/>
        <v>-8.7481657071904282E-3</v>
      </c>
      <c r="O52" s="2">
        <f t="shared" si="7"/>
        <v>-8.2154025547251808E-3</v>
      </c>
      <c r="P52" s="2">
        <f t="shared" si="7"/>
        <v>-8.1858991285978355E-3</v>
      </c>
      <c r="Q52" s="2">
        <f t="shared" si="7"/>
        <v>-8.2671075790708842E-3</v>
      </c>
      <c r="R52" s="2">
        <f t="shared" si="7"/>
        <v>-8.2644628099173556E-3</v>
      </c>
      <c r="S52" s="2">
        <f t="shared" si="7"/>
        <v>-8.2565386459276628E-3</v>
      </c>
      <c r="T52" s="2">
        <f t="shared" si="7"/>
        <v>-8.2838971727860616E-3</v>
      </c>
      <c r="U52" s="2">
        <f t="shared" si="7"/>
        <v>-8.2433654204116368E-3</v>
      </c>
      <c r="V52" s="2">
        <f t="shared" si="7"/>
        <v>-8.3150045598412107E-3</v>
      </c>
    </row>
    <row r="53" spans="2:22" x14ac:dyDescent="0.3">
      <c r="B53" t="s">
        <v>198</v>
      </c>
      <c r="E53" s="1">
        <f>'Statements Summary 2023'!V52</f>
        <v>-3800</v>
      </c>
      <c r="F53" s="1">
        <f t="shared" si="1"/>
        <v>-5111</v>
      </c>
      <c r="G53" s="1">
        <f>'Statements Summary 2025'!V53</f>
        <v>-5111</v>
      </c>
      <c r="H53" s="1">
        <f>'Statements Summary 2026'!V53</f>
        <v>-5111</v>
      </c>
      <c r="I53" s="1">
        <f>'Statements Summary 2027'!V53</f>
        <v>-5111</v>
      </c>
      <c r="K53" s="1">
        <f>'IS 2024'!F69</f>
        <v>-5063</v>
      </c>
      <c r="L53" s="1">
        <f>'IS 2024'!G69</f>
        <v>-5063</v>
      </c>
      <c r="M53" s="1">
        <f>'IS 2024'!H69</f>
        <v>-5063</v>
      </c>
      <c r="N53" s="1">
        <f>'IS 2024'!I69</f>
        <v>-5111</v>
      </c>
      <c r="O53" s="1">
        <f>'IS 2024'!J69</f>
        <v>-5111</v>
      </c>
      <c r="P53" s="1">
        <f>'IS 2024'!K69</f>
        <v>-5111</v>
      </c>
      <c r="Q53" s="1">
        <f>'IS 2024'!L69</f>
        <v>-5111</v>
      </c>
      <c r="R53" s="1">
        <f>'IS 2024'!M69</f>
        <v>-5111</v>
      </c>
      <c r="S53" s="1">
        <f>'IS 2024'!N69</f>
        <v>-5111</v>
      </c>
      <c r="T53" s="1">
        <f>'IS 2024'!O69</f>
        <v>-5111</v>
      </c>
      <c r="U53" s="1">
        <f>'IS 2024'!P69</f>
        <v>-5111</v>
      </c>
      <c r="V53" s="1">
        <f>'IS 2024'!Q69</f>
        <v>-5111</v>
      </c>
    </row>
    <row r="54" spans="2:22" x14ac:dyDescent="0.3">
      <c r="B54" t="s">
        <v>22</v>
      </c>
      <c r="E54" s="2">
        <f>'Statements Summary 2023'!V53</f>
        <v>-4.4729562709669823E-2</v>
      </c>
      <c r="F54" s="2">
        <f t="shared" si="1"/>
        <v>-5.4836113942385065E-2</v>
      </c>
      <c r="G54" s="2">
        <f>'Statements Summary 2025'!V54</f>
        <v>-5.2628327240899962E-2</v>
      </c>
      <c r="H54" s="2">
        <f>'Statements Summary 2026'!V54</f>
        <v>-4.9068740399385559E-2</v>
      </c>
      <c r="I54" s="2">
        <f>'Statements Summary 2027'!V54</f>
        <v>-4.9068740399385559E-2</v>
      </c>
      <c r="K54" s="2">
        <f>K53/K45</f>
        <v>-5.9596256841857452E-2</v>
      </c>
      <c r="L54" s="2">
        <f t="shared" ref="L54:V54" si="8">L53/L45</f>
        <v>-5.9341303328645102E-2</v>
      </c>
      <c r="M54" s="2">
        <f t="shared" si="8"/>
        <v>-5.7196113872571168E-2</v>
      </c>
      <c r="N54" s="2">
        <f t="shared" si="8"/>
        <v>-5.7692741844451972E-2</v>
      </c>
      <c r="O54" s="2">
        <f t="shared" si="8"/>
        <v>-5.4179254783484392E-2</v>
      </c>
      <c r="P54" s="2">
        <f t="shared" si="8"/>
        <v>-5.3984684446791657E-2</v>
      </c>
      <c r="Q54" s="2">
        <f t="shared" si="8"/>
        <v>-5.4520241079524238E-2</v>
      </c>
      <c r="R54" s="2">
        <f t="shared" si="8"/>
        <v>-5.4502799253532394E-2</v>
      </c>
      <c r="S54" s="2">
        <f t="shared" si="8"/>
        <v>-5.4450540670111333E-2</v>
      </c>
      <c r="T54" s="2">
        <f t="shared" si="8"/>
        <v>-5.4630965742076855E-2</v>
      </c>
      <c r="U54" s="2">
        <f t="shared" si="8"/>
        <v>-5.4363665372546936E-2</v>
      </c>
      <c r="V54" s="2">
        <f t="shared" si="8"/>
        <v>-5.4836113942385065E-2</v>
      </c>
    </row>
    <row r="55" spans="2:22" x14ac:dyDescent="0.3">
      <c r="B55" t="s">
        <v>24</v>
      </c>
      <c r="E55" s="1">
        <f>'Statements Summary 2023'!V54</f>
        <v>-8035</v>
      </c>
      <c r="F55" s="1">
        <f t="shared" si="1"/>
        <v>-8035</v>
      </c>
      <c r="G55" s="1">
        <f>'Statements Summary 2025'!V55</f>
        <v>-2685</v>
      </c>
      <c r="H55" s="1">
        <f>'Statements Summary 2026'!V55</f>
        <v>-2685</v>
      </c>
      <c r="I55" s="1">
        <f>'Statements Summary 2027'!V55</f>
        <v>-2685</v>
      </c>
      <c r="K55" s="1">
        <f>'IS 2023'!F87</f>
        <v>-8035</v>
      </c>
      <c r="L55" s="1">
        <f>'IS 2023'!G87</f>
        <v>-8035</v>
      </c>
      <c r="M55" s="1">
        <f>'IS 2023'!H87</f>
        <v>-8035</v>
      </c>
      <c r="N55" s="1">
        <f>'IS 2023'!I87</f>
        <v>-8035</v>
      </c>
      <c r="O55" s="1">
        <f>'IS 2023'!J87</f>
        <v>-8035</v>
      </c>
      <c r="P55" s="1">
        <f>'IS 2023'!K87</f>
        <v>-8035</v>
      </c>
      <c r="Q55" s="1">
        <f>'IS 2023'!L87</f>
        <v>-8035</v>
      </c>
      <c r="R55" s="1">
        <f>'IS 2023'!M87</f>
        <v>-8035</v>
      </c>
      <c r="S55" s="1">
        <f>'IS 2023'!N87</f>
        <v>-8035</v>
      </c>
      <c r="T55" s="1">
        <f>'IS 2023'!O87</f>
        <v>-8035</v>
      </c>
      <c r="U55" s="1">
        <f>'IS 2023'!P87</f>
        <v>-8035</v>
      </c>
      <c r="V55" s="1">
        <f>'IS 2023'!Q87</f>
        <v>-8035</v>
      </c>
    </row>
    <row r="56" spans="2:22" x14ac:dyDescent="0.3">
      <c r="B56" t="s">
        <v>22</v>
      </c>
      <c r="E56" s="2">
        <f>'Statements Summary 2023'!V55</f>
        <v>-9.4579483255841326E-2</v>
      </c>
      <c r="F56" s="2">
        <f t="shared" si="1"/>
        <v>-8.6207821468805318E-2</v>
      </c>
      <c r="G56" s="2">
        <f>'Statements Summary 2025'!V56</f>
        <v>-2.7647634248056427E-2</v>
      </c>
      <c r="H56" s="2">
        <f>'Statements Summary 2026'!V56</f>
        <v>-2.5777649769585253E-2</v>
      </c>
      <c r="I56" s="2">
        <f>'Statements Summary 2027'!V56</f>
        <v>-2.5777649769585253E-2</v>
      </c>
      <c r="K56" s="2">
        <f>K55/K45</f>
        <v>-9.4579483255841326E-2</v>
      </c>
      <c r="L56" s="2">
        <f t="shared" ref="L56:V56" si="9">L55/L45</f>
        <v>-9.4174871073605254E-2</v>
      </c>
      <c r="M56" s="2">
        <f t="shared" si="9"/>
        <v>-9.0770447356529602E-2</v>
      </c>
      <c r="N56" s="2">
        <f t="shared" si="9"/>
        <v>-9.0698724461000108E-2</v>
      </c>
      <c r="O56" s="2">
        <f t="shared" si="9"/>
        <v>-8.5175173583505598E-2</v>
      </c>
      <c r="P56" s="2">
        <f t="shared" si="9"/>
        <v>-8.4869289675204643E-2</v>
      </c>
      <c r="Q56" s="2">
        <f t="shared" si="9"/>
        <v>-8.5711237932689741E-2</v>
      </c>
      <c r="R56" s="2">
        <f t="shared" si="9"/>
        <v>-8.5683817648627036E-2</v>
      </c>
      <c r="S56" s="2">
        <f t="shared" si="9"/>
        <v>-8.5601661961327444E-2</v>
      </c>
      <c r="T56" s="2">
        <f t="shared" si="9"/>
        <v>-8.5885308107530325E-2</v>
      </c>
      <c r="U56" s="2">
        <f t="shared" si="9"/>
        <v>-8.5465085358719356E-2</v>
      </c>
      <c r="V56" s="2">
        <f t="shared" si="9"/>
        <v>-8.6207821468805318E-2</v>
      </c>
    </row>
    <row r="57" spans="2:22" x14ac:dyDescent="0.3">
      <c r="B57" s="13" t="s">
        <v>6</v>
      </c>
      <c r="C57" s="13"/>
      <c r="D57" s="13"/>
      <c r="E57" s="177">
        <f>'Statements Summary 2023'!V56</f>
        <v>71605</v>
      </c>
      <c r="F57" s="177">
        <f t="shared" si="1"/>
        <v>85145</v>
      </c>
      <c r="G57" s="177">
        <f>'Statements Summary 2025'!V57</f>
        <v>88855</v>
      </c>
      <c r="H57" s="177">
        <f>'Statements Summary 2026'!V57</f>
        <v>95600</v>
      </c>
      <c r="I57" s="177">
        <f>'Statements Summary 2027'!V57</f>
        <v>95300</v>
      </c>
      <c r="K57" s="177">
        <f>'IS 2024'!F89</f>
        <v>76955</v>
      </c>
      <c r="L57" s="177">
        <f>'IS 2024'!G89</f>
        <v>77320</v>
      </c>
      <c r="M57" s="177">
        <f>'IS 2024'!H89</f>
        <v>80520</v>
      </c>
      <c r="N57" s="177">
        <f>'IS 2024'!I89</f>
        <v>80530</v>
      </c>
      <c r="O57" s="177">
        <f>'IS 2024'!J89</f>
        <v>86275</v>
      </c>
      <c r="P57" s="177">
        <f>'IS 2024'!K89</f>
        <v>86615</v>
      </c>
      <c r="Q57" s="177">
        <f>'IS 2024'!L89</f>
        <v>85685</v>
      </c>
      <c r="R57" s="177">
        <f>'IS 2024'!M89</f>
        <v>85715</v>
      </c>
      <c r="S57" s="177">
        <f>'IS 2024'!N89</f>
        <v>85805</v>
      </c>
      <c r="T57" s="177">
        <f>'IS 2024'!O89</f>
        <v>85495</v>
      </c>
      <c r="U57" s="177">
        <f>'IS 2024'!P89</f>
        <v>85955</v>
      </c>
      <c r="V57" s="177">
        <f>'IS 2024'!Q89</f>
        <v>85145</v>
      </c>
    </row>
    <row r="58" spans="2:22" x14ac:dyDescent="0.3">
      <c r="B58" t="s">
        <v>15</v>
      </c>
      <c r="E58" s="2">
        <f>'Statements Summary 2023'!V57</f>
        <v>0.84285798363839681</v>
      </c>
      <c r="F58" s="2">
        <f t="shared" si="1"/>
        <v>0.9135239525776514</v>
      </c>
      <c r="G58" s="2">
        <f>'Statements Summary 2025'!V58</f>
        <v>0.91494619780672404</v>
      </c>
      <c r="H58" s="2">
        <f>'Statements Summary 2026'!V58</f>
        <v>0.9178187403993856</v>
      </c>
      <c r="I58" s="2">
        <f>'Statements Summary 2027'!V58</f>
        <v>0.91493855606758834</v>
      </c>
      <c r="K58" s="2">
        <f>K57/K45</f>
        <v>0.9058324995585898</v>
      </c>
      <c r="L58" s="2">
        <f t="shared" ref="L58:V58" si="10">L57/L45</f>
        <v>0.90623534927332394</v>
      </c>
      <c r="M58" s="2">
        <f t="shared" si="10"/>
        <v>0.90962494351558965</v>
      </c>
      <c r="N58" s="2">
        <f t="shared" si="10"/>
        <v>0.90901907664521953</v>
      </c>
      <c r="O58" s="2">
        <f t="shared" si="10"/>
        <v>0.91455981343085813</v>
      </c>
      <c r="P58" s="2">
        <f t="shared" si="10"/>
        <v>0.91486664906258253</v>
      </c>
      <c r="Q58" s="2">
        <f t="shared" si="10"/>
        <v>0.91402208117766282</v>
      </c>
      <c r="R58" s="2">
        <f t="shared" si="10"/>
        <v>0.91404958677685955</v>
      </c>
      <c r="S58" s="2">
        <f t="shared" si="10"/>
        <v>0.91413199808235235</v>
      </c>
      <c r="T58" s="2">
        <f t="shared" si="10"/>
        <v>0.91384746940302497</v>
      </c>
      <c r="U58" s="2">
        <f t="shared" si="10"/>
        <v>0.91426899962771901</v>
      </c>
      <c r="V58" s="2">
        <f t="shared" si="10"/>
        <v>0.9135239525776514</v>
      </c>
    </row>
    <row r="59" spans="2:22" x14ac:dyDescent="0.3">
      <c r="B59" t="s">
        <v>7</v>
      </c>
      <c r="E59" s="1">
        <f>'Statements Summary 2023'!V58</f>
        <v>-710</v>
      </c>
      <c r="F59" s="1">
        <f t="shared" si="1"/>
        <v>-710</v>
      </c>
      <c r="G59" s="1">
        <f>'Statements Summary 2025'!V59</f>
        <v>-710</v>
      </c>
      <c r="H59" s="1">
        <f>'Statements Summary 2026'!V59</f>
        <v>-710</v>
      </c>
      <c r="I59" s="1">
        <f>'Statements Summary 2027'!V59</f>
        <v>-710</v>
      </c>
      <c r="K59">
        <f>'IS 2024'!F90</f>
        <v>-710</v>
      </c>
      <c r="L59">
        <f>'IS 2024'!G90</f>
        <v>-710</v>
      </c>
      <c r="M59">
        <f>'IS 2024'!H90</f>
        <v>-710</v>
      </c>
      <c r="N59">
        <f>'IS 2024'!I90</f>
        <v>-710</v>
      </c>
      <c r="O59">
        <f>'IS 2024'!J90</f>
        <v>-710</v>
      </c>
      <c r="P59">
        <f>'IS 2024'!K90</f>
        <v>-710</v>
      </c>
      <c r="Q59">
        <f>'IS 2024'!L90</f>
        <v>-710</v>
      </c>
      <c r="R59">
        <f>'IS 2024'!M90</f>
        <v>-710</v>
      </c>
      <c r="S59">
        <f>'IS 2024'!N90</f>
        <v>-710</v>
      </c>
      <c r="T59">
        <f>'IS 2024'!O90</f>
        <v>-710</v>
      </c>
      <c r="U59">
        <f>'IS 2024'!P90</f>
        <v>-710</v>
      </c>
      <c r="V59">
        <f>'IS 2024'!Q90</f>
        <v>-710</v>
      </c>
    </row>
    <row r="60" spans="2:22" x14ac:dyDescent="0.3">
      <c r="B60" t="s">
        <v>8</v>
      </c>
      <c r="E60" s="1">
        <f>'Statements Summary 2023'!V59</f>
        <v>70895</v>
      </c>
      <c r="F60" s="1">
        <f t="shared" si="1"/>
        <v>84435</v>
      </c>
      <c r="G60" s="1">
        <f>'Statements Summary 2025'!V60</f>
        <v>89565</v>
      </c>
      <c r="H60" s="1">
        <f>'Statements Summary 2026'!V60</f>
        <v>94890</v>
      </c>
      <c r="I60" s="1">
        <f>'Statements Summary 2027'!V60</f>
        <v>94590</v>
      </c>
      <c r="K60" s="1">
        <f>'IS 2024'!F91</f>
        <v>76245</v>
      </c>
      <c r="L60" s="1">
        <f>'IS 2024'!G91</f>
        <v>76610</v>
      </c>
      <c r="M60" s="1">
        <f>'IS 2024'!H91</f>
        <v>79810</v>
      </c>
      <c r="N60" s="1">
        <f>'IS 2024'!I91</f>
        <v>79820</v>
      </c>
      <c r="O60" s="1">
        <f>'IS 2024'!J91</f>
        <v>85565</v>
      </c>
      <c r="P60" s="1">
        <f>'IS 2024'!K91</f>
        <v>85905</v>
      </c>
      <c r="Q60" s="1">
        <f>'IS 2024'!L91</f>
        <v>84975</v>
      </c>
      <c r="R60" s="1">
        <f>'IS 2024'!M91</f>
        <v>85005</v>
      </c>
      <c r="S60" s="1">
        <f>'IS 2024'!N91</f>
        <v>85095</v>
      </c>
      <c r="T60" s="1">
        <f>'IS 2024'!O91</f>
        <v>84785</v>
      </c>
      <c r="U60" s="1">
        <f>'IS 2024'!P91</f>
        <v>85245</v>
      </c>
      <c r="V60" s="1">
        <f>'IS 2024'!Q91</f>
        <v>84435</v>
      </c>
    </row>
    <row r="61" spans="2:22" x14ac:dyDescent="0.3">
      <c r="B61" t="s">
        <v>9</v>
      </c>
      <c r="E61" s="1">
        <f>'Statements Summary 2023'!V60</f>
        <v>-7360</v>
      </c>
      <c r="F61" s="1">
        <f t="shared" si="1"/>
        <v>-4480</v>
      </c>
      <c r="G61" s="1">
        <f>'Statements Summary 2025'!V61</f>
        <v>-1600</v>
      </c>
      <c r="H61" s="1">
        <f>'Statements Summary 2026'!V61</f>
        <v>0</v>
      </c>
      <c r="I61" s="1">
        <f>'Statements Summary 2027'!V61</f>
        <v>0</v>
      </c>
      <c r="K61" s="3">
        <f>'IS 2024'!F92</f>
        <v>-7120</v>
      </c>
      <c r="L61" s="3">
        <f>'IS 2024'!G92</f>
        <v>-6880</v>
      </c>
      <c r="M61" s="3">
        <f>'IS 2024'!H92</f>
        <v>-6640</v>
      </c>
      <c r="N61" s="3">
        <f>'IS 2024'!I92</f>
        <v>-6400</v>
      </c>
      <c r="O61" s="3">
        <f>'IS 2024'!J92</f>
        <v>-6160</v>
      </c>
      <c r="P61" s="3">
        <f>'IS 2024'!K92</f>
        <v>-5920</v>
      </c>
      <c r="Q61" s="3">
        <f>'IS 2024'!L92</f>
        <v>-5680</v>
      </c>
      <c r="R61" s="3">
        <f>'IS 2024'!M92</f>
        <v>-5440</v>
      </c>
      <c r="S61" s="3">
        <f>'IS 2024'!N92</f>
        <v>-5200</v>
      </c>
      <c r="T61" s="3">
        <f>'IS 2024'!O92</f>
        <v>-4960</v>
      </c>
      <c r="U61" s="3">
        <f>'IS 2024'!P92</f>
        <v>-4720</v>
      </c>
      <c r="V61" s="3">
        <f>'IS 2024'!Q92</f>
        <v>-4480</v>
      </c>
    </row>
    <row r="62" spans="2:22" x14ac:dyDescent="0.3">
      <c r="B62" t="s">
        <v>10</v>
      </c>
      <c r="E62" s="1">
        <f>'Statements Summary 2023'!V61</f>
        <v>71605</v>
      </c>
      <c r="F62" s="1">
        <f t="shared" si="1"/>
        <v>85145</v>
      </c>
      <c r="G62" s="1">
        <f>'Statements Summary 2025'!V62</f>
        <v>88855</v>
      </c>
      <c r="H62" s="1">
        <f>'Statements Summary 2026'!V62</f>
        <v>95600</v>
      </c>
      <c r="I62" s="1">
        <f>'Statements Summary 2027'!V62</f>
        <v>95300</v>
      </c>
      <c r="K62" s="1">
        <f>'IS 2024'!F93</f>
        <v>76955</v>
      </c>
      <c r="L62" s="1">
        <f>'IS 2024'!G93</f>
        <v>77320</v>
      </c>
      <c r="M62" s="1">
        <f>'IS 2024'!H93</f>
        <v>80520</v>
      </c>
      <c r="N62" s="1">
        <f>'IS 2024'!I93</f>
        <v>80530</v>
      </c>
      <c r="O62" s="1">
        <f>'IS 2024'!J93</f>
        <v>86275</v>
      </c>
      <c r="P62" s="1">
        <f>'IS 2024'!K93</f>
        <v>86615</v>
      </c>
      <c r="Q62" s="1">
        <f>'IS 2024'!L93</f>
        <v>85685</v>
      </c>
      <c r="R62" s="1">
        <f>'IS 2024'!M93</f>
        <v>85715</v>
      </c>
      <c r="S62" s="1">
        <f>'IS 2024'!N93</f>
        <v>85805</v>
      </c>
      <c r="T62" s="1">
        <f>'IS 2024'!O93</f>
        <v>85495</v>
      </c>
      <c r="U62" s="1">
        <f>'IS 2024'!P93</f>
        <v>85955</v>
      </c>
      <c r="V62" s="1">
        <f>'IS 2024'!Q93</f>
        <v>85145</v>
      </c>
    </row>
    <row r="63" spans="2:22" x14ac:dyDescent="0.3">
      <c r="B63" t="s">
        <v>11</v>
      </c>
      <c r="E63" s="1">
        <f>'Statements Summary 2023'!V62</f>
        <v>-14321</v>
      </c>
      <c r="F63" s="1">
        <f t="shared" si="1"/>
        <v>-17029</v>
      </c>
      <c r="G63" s="1">
        <f>'Statements Summary 2025'!V63</f>
        <v>-17771</v>
      </c>
      <c r="H63" s="1">
        <f>'Statements Summary 2026'!V63</f>
        <v>-19120</v>
      </c>
      <c r="I63" s="1">
        <f>'Statements Summary 2027'!V63</f>
        <v>-19120</v>
      </c>
      <c r="K63" s="1">
        <f>'IS 2024'!F94</f>
        <v>-15391</v>
      </c>
      <c r="L63" s="1">
        <f>'IS 2024'!G94</f>
        <v>-15464</v>
      </c>
      <c r="M63" s="1">
        <f>'IS 2024'!H94</f>
        <v>-16104</v>
      </c>
      <c r="N63" s="1">
        <f>'IS 2024'!I94</f>
        <v>-16106</v>
      </c>
      <c r="O63" s="1">
        <f>'IS 2024'!J94</f>
        <v>-17255</v>
      </c>
      <c r="P63" s="1">
        <f>'IS 2024'!K94</f>
        <v>-17323</v>
      </c>
      <c r="Q63" s="1">
        <f>'IS 2024'!L94</f>
        <v>-17137</v>
      </c>
      <c r="R63" s="1">
        <f>'IS 2024'!M94</f>
        <v>-17143</v>
      </c>
      <c r="S63" s="1">
        <f>'IS 2024'!N94</f>
        <v>-17161</v>
      </c>
      <c r="T63" s="1">
        <f>'IS 2024'!O94</f>
        <v>-17099</v>
      </c>
      <c r="U63" s="1">
        <f>'IS 2024'!P94</f>
        <v>-17191</v>
      </c>
      <c r="V63" s="1">
        <f>'IS 2024'!Q94</f>
        <v>-17029</v>
      </c>
    </row>
    <row r="64" spans="2:22" x14ac:dyDescent="0.3">
      <c r="B64" s="13" t="s">
        <v>12</v>
      </c>
      <c r="C64" s="13"/>
      <c r="D64" s="13"/>
      <c r="E64" s="177">
        <f>'Statements Summary 2023'!V63</f>
        <v>57284</v>
      </c>
      <c r="F64" s="177">
        <f t="shared" si="1"/>
        <v>68116</v>
      </c>
      <c r="G64" s="177">
        <f>'Statements Summary 2025'!V64</f>
        <v>71084</v>
      </c>
      <c r="H64" s="177">
        <f>'Statements Summary 2026'!V64</f>
        <v>76480</v>
      </c>
      <c r="I64" s="177">
        <f>'Statements Summary 2027'!V64</f>
        <v>76240</v>
      </c>
      <c r="K64" s="177">
        <f>'IS 2024'!F95</f>
        <v>61564</v>
      </c>
      <c r="L64" s="177">
        <f>'IS 2024'!G95</f>
        <v>61856</v>
      </c>
      <c r="M64" s="177">
        <f>'IS 2024'!H95</f>
        <v>64416</v>
      </c>
      <c r="N64" s="177">
        <f>'IS 2024'!I95</f>
        <v>64424</v>
      </c>
      <c r="O64" s="177">
        <f>'IS 2024'!J95</f>
        <v>69020</v>
      </c>
      <c r="P64" s="177">
        <f>'IS 2024'!K95</f>
        <v>69292</v>
      </c>
      <c r="Q64" s="177">
        <f>'IS 2024'!L95</f>
        <v>68548</v>
      </c>
      <c r="R64" s="177">
        <f>'IS 2024'!M95</f>
        <v>68572</v>
      </c>
      <c r="S64" s="177">
        <f>'IS 2024'!N95</f>
        <v>68644</v>
      </c>
      <c r="T64" s="177">
        <f>'IS 2024'!O95</f>
        <v>68396</v>
      </c>
      <c r="U64" s="177">
        <f>'IS 2024'!P95</f>
        <v>68764</v>
      </c>
      <c r="V64" s="177">
        <f>'IS 2024'!Q95</f>
        <v>68116</v>
      </c>
    </row>
    <row r="65" spans="2:22" x14ac:dyDescent="0.3">
      <c r="B65" t="s">
        <v>13</v>
      </c>
      <c r="E65" s="2">
        <f>'Statements Summary 2023'!V64</f>
        <v>0.67428638691071741</v>
      </c>
      <c r="F65" s="2">
        <f t="shared" si="1"/>
        <v>0.73081916206212116</v>
      </c>
      <c r="G65" s="2">
        <f>'Statements Summary 2025'!V65</f>
        <v>0.73195695824537921</v>
      </c>
      <c r="H65" s="2">
        <f>'Statements Summary 2026'!V65</f>
        <v>0.73425499231950841</v>
      </c>
      <c r="I65" s="2">
        <f>'Statements Summary 2027'!V65</f>
        <v>0.73195084485407069</v>
      </c>
      <c r="K65" s="2">
        <f>K64/K45</f>
        <v>0.72466599964687184</v>
      </c>
      <c r="L65" s="2">
        <f t="shared" ref="L65:V65" si="11">L64/L45</f>
        <v>0.72498827941865918</v>
      </c>
      <c r="M65" s="2">
        <f t="shared" si="11"/>
        <v>0.72769995481247174</v>
      </c>
      <c r="N65" s="2">
        <f t="shared" si="11"/>
        <v>0.72721526131617564</v>
      </c>
      <c r="O65" s="2">
        <f t="shared" si="11"/>
        <v>0.73164785074468652</v>
      </c>
      <c r="P65" s="2">
        <f t="shared" si="11"/>
        <v>0.73189331925006607</v>
      </c>
      <c r="Q65" s="2">
        <f t="shared" si="11"/>
        <v>0.73121766494213025</v>
      </c>
      <c r="R65" s="2">
        <f t="shared" si="11"/>
        <v>0.73123966942148755</v>
      </c>
      <c r="S65" s="2">
        <f t="shared" si="11"/>
        <v>0.73130559846588183</v>
      </c>
      <c r="T65" s="2">
        <f t="shared" si="11"/>
        <v>0.73107797552241993</v>
      </c>
      <c r="U65" s="2">
        <f t="shared" si="11"/>
        <v>0.73141519970217517</v>
      </c>
      <c r="V65" s="2">
        <f t="shared" si="11"/>
        <v>0.73081916206212116</v>
      </c>
    </row>
    <row r="67" spans="2:22" x14ac:dyDescent="0.3">
      <c r="B67" s="162" t="s">
        <v>272</v>
      </c>
      <c r="C67" s="135"/>
      <c r="D67" s="135"/>
      <c r="E67" s="135"/>
      <c r="F67" s="135"/>
      <c r="G67" s="135"/>
      <c r="H67" s="135"/>
      <c r="I67" s="135"/>
      <c r="K67" s="364" t="s">
        <v>206</v>
      </c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</row>
    <row r="85" spans="2:22" x14ac:dyDescent="0.3">
      <c r="B85" s="162" t="s">
        <v>273</v>
      </c>
      <c r="C85" s="162"/>
      <c r="D85" s="162"/>
      <c r="E85" s="162"/>
      <c r="F85" s="135"/>
      <c r="G85" s="135"/>
      <c r="H85" s="135"/>
      <c r="I85" s="135"/>
      <c r="J85" s="135"/>
      <c r="K85" s="364" t="s">
        <v>207</v>
      </c>
      <c r="L85" s="364"/>
      <c r="M85" s="364"/>
      <c r="N85" s="364"/>
      <c r="O85" s="364"/>
      <c r="P85" s="364"/>
      <c r="Q85" s="364"/>
      <c r="R85" s="364"/>
      <c r="S85" s="364"/>
      <c r="T85" s="364"/>
      <c r="U85" s="364"/>
      <c r="V85" s="364"/>
    </row>
    <row r="87" spans="2:22" x14ac:dyDescent="0.3">
      <c r="B87" s="175" t="s">
        <v>20</v>
      </c>
      <c r="C87" s="175"/>
      <c r="D87" s="175"/>
      <c r="E87" s="176">
        <v>2023</v>
      </c>
      <c r="F87" s="176">
        <v>2024</v>
      </c>
      <c r="G87" s="176">
        <v>2025</v>
      </c>
      <c r="H87" s="176">
        <v>2026</v>
      </c>
      <c r="I87" s="176">
        <v>2027</v>
      </c>
      <c r="J87" s="175"/>
      <c r="K87" s="176" t="s">
        <v>25</v>
      </c>
      <c r="L87" s="176" t="s">
        <v>26</v>
      </c>
      <c r="M87" s="176" t="s">
        <v>27</v>
      </c>
      <c r="N87" s="176" t="s">
        <v>28</v>
      </c>
      <c r="O87" s="176" t="s">
        <v>29</v>
      </c>
      <c r="P87" s="176" t="s">
        <v>30</v>
      </c>
      <c r="Q87" s="176" t="s">
        <v>31</v>
      </c>
      <c r="R87" s="176" t="s">
        <v>32</v>
      </c>
      <c r="S87" s="176" t="s">
        <v>33</v>
      </c>
      <c r="T87" s="176" t="s">
        <v>34</v>
      </c>
      <c r="U87" s="176" t="s">
        <v>35</v>
      </c>
      <c r="V87" s="176" t="s">
        <v>36</v>
      </c>
    </row>
    <row r="88" spans="2:22" x14ac:dyDescent="0.3">
      <c r="B88" t="s">
        <v>48</v>
      </c>
      <c r="E88" s="184">
        <f>'Statements Summary 2023'!E86</f>
        <v>662004</v>
      </c>
      <c r="F88" s="184">
        <f>'Statements Summary 2023'!F86</f>
        <v>1470756</v>
      </c>
      <c r="G88" s="184">
        <f>'Statements Summary 2023'!G86</f>
        <v>2333740</v>
      </c>
      <c r="H88" s="184">
        <f>'Statements Summary 2023'!H86</f>
        <v>3292122</v>
      </c>
      <c r="I88" s="184">
        <f>'Statements Summary 2023'!I86</f>
        <v>4323334</v>
      </c>
      <c r="K88" s="184">
        <f>'BS 2024'!F14</f>
        <v>722798</v>
      </c>
      <c r="L88" s="184">
        <f>'BS 2024'!G14</f>
        <v>784124</v>
      </c>
      <c r="M88" s="184">
        <f>'BS 2024'!H14</f>
        <v>848250</v>
      </c>
      <c r="N88" s="184">
        <f>'BS 2024'!I14</f>
        <v>912684</v>
      </c>
      <c r="O88" s="184">
        <f>'BS 2024'!J14</f>
        <v>981954</v>
      </c>
      <c r="P88" s="184">
        <f>'BS 2024'!K14</f>
        <v>1051736</v>
      </c>
      <c r="Q88" s="184">
        <f>'BS 2024'!L14</f>
        <v>1121014</v>
      </c>
      <c r="R88" s="184">
        <f>'BS 2024'!M14</f>
        <v>1190556</v>
      </c>
      <c r="S88" s="184">
        <f>'BS 2024'!N14</f>
        <v>1260410</v>
      </c>
      <c r="T88" s="184">
        <f>'BS 2024'!O14</f>
        <v>1330256</v>
      </c>
      <c r="U88" s="184">
        <f>'BS 2024'!P14</f>
        <v>1400710</v>
      </c>
      <c r="V88" s="184">
        <f>'BS 2024'!Q14</f>
        <v>1470756</v>
      </c>
    </row>
    <row r="89" spans="2:22" x14ac:dyDescent="0.3">
      <c r="B89" t="s">
        <v>49</v>
      </c>
      <c r="E89" s="184">
        <f>'Statements Summary 2023'!E87</f>
        <v>58520</v>
      </c>
      <c r="F89" s="184">
        <f>'Statements Summary 2023'!F87</f>
        <v>67040</v>
      </c>
      <c r="G89" s="184">
        <f>'Statements Summary 2023'!G87</f>
        <v>75560</v>
      </c>
      <c r="H89" s="184">
        <f>'Statements Summary 2023'!H87</f>
        <v>84080</v>
      </c>
      <c r="I89" s="184">
        <f>'Statements Summary 2023'!I87</f>
        <v>92600</v>
      </c>
      <c r="K89" s="184">
        <f>'BS 2024'!F19</f>
        <v>59230</v>
      </c>
      <c r="L89" s="184">
        <f>'BS 2024'!G19</f>
        <v>59940</v>
      </c>
      <c r="M89" s="184">
        <f>'BS 2024'!H19</f>
        <v>60650</v>
      </c>
      <c r="N89" s="184">
        <f>'BS 2024'!I19</f>
        <v>61360</v>
      </c>
      <c r="O89" s="184">
        <f>'BS 2024'!J19</f>
        <v>62070</v>
      </c>
      <c r="P89" s="184">
        <f>'BS 2024'!K19</f>
        <v>62780</v>
      </c>
      <c r="Q89" s="184">
        <f>'BS 2024'!L19</f>
        <v>63490</v>
      </c>
      <c r="R89" s="184">
        <f>'BS 2024'!M19</f>
        <v>64200</v>
      </c>
      <c r="S89" s="184">
        <f>'BS 2024'!N19</f>
        <v>64910</v>
      </c>
      <c r="T89" s="184">
        <f>'BS 2024'!O19</f>
        <v>65620</v>
      </c>
      <c r="U89" s="184">
        <f>'BS 2024'!P19</f>
        <v>66330</v>
      </c>
      <c r="V89" s="184">
        <f>'BS 2024'!Q19</f>
        <v>67040</v>
      </c>
    </row>
    <row r="90" spans="2:22" x14ac:dyDescent="0.3">
      <c r="B90" t="s">
        <v>50</v>
      </c>
      <c r="E90" s="184">
        <f>'Statements Summary 2023'!E88</f>
        <v>720524</v>
      </c>
      <c r="F90" s="184">
        <f>'Statements Summary 2023'!F88</f>
        <v>1537796</v>
      </c>
      <c r="G90" s="184">
        <f>'Statements Summary 2023'!G88</f>
        <v>2409300</v>
      </c>
      <c r="H90" s="184">
        <f>'Statements Summary 2023'!H88</f>
        <v>3376202</v>
      </c>
      <c r="I90" s="184">
        <f>'Statements Summary 2023'!I88</f>
        <v>4415934</v>
      </c>
      <c r="K90" s="184">
        <f>'BS 2024'!F20</f>
        <v>782028</v>
      </c>
      <c r="L90" s="184">
        <f>'BS 2024'!G20</f>
        <v>844064</v>
      </c>
      <c r="M90" s="184">
        <f>'BS 2024'!H20</f>
        <v>908900</v>
      </c>
      <c r="N90" s="184">
        <f>'BS 2024'!I20</f>
        <v>974044</v>
      </c>
      <c r="O90" s="184">
        <f>'BS 2024'!J20</f>
        <v>1044024</v>
      </c>
      <c r="P90" s="184">
        <f>'BS 2024'!K20</f>
        <v>1114516</v>
      </c>
      <c r="Q90" s="184">
        <f>'BS 2024'!L20</f>
        <v>1184504</v>
      </c>
      <c r="R90" s="184">
        <f>'BS 2024'!M20</f>
        <v>1254756</v>
      </c>
      <c r="S90" s="184">
        <f>'BS 2024'!N20</f>
        <v>1325320</v>
      </c>
      <c r="T90" s="184">
        <f>'BS 2024'!O20</f>
        <v>1395876</v>
      </c>
      <c r="U90" s="184">
        <f>'BS 2024'!P20</f>
        <v>1467040</v>
      </c>
      <c r="V90" s="184">
        <f>'BS 2024'!Q20</f>
        <v>1537796</v>
      </c>
    </row>
    <row r="91" spans="2:22" x14ac:dyDescent="0.3">
      <c r="B91" t="s">
        <v>51</v>
      </c>
      <c r="E91" s="184">
        <f>'Statements Summary 2023'!E89</f>
        <v>-14321</v>
      </c>
      <c r="F91" s="184">
        <f>'Statements Summary 2023'!F89</f>
        <v>-17029</v>
      </c>
      <c r="G91" s="184">
        <f>'Statements Summary 2023'!G89</f>
        <v>-17771</v>
      </c>
      <c r="H91" s="184">
        <f>'Statements Summary 2023'!H89</f>
        <v>-19120</v>
      </c>
      <c r="I91" s="184">
        <f>'Statements Summary 2023'!I89</f>
        <v>-19060</v>
      </c>
      <c r="K91" s="184"/>
      <c r="L91" s="184">
        <f>'BS 2024'!G25</f>
        <v>-15464</v>
      </c>
      <c r="M91" s="184">
        <f>'BS 2024'!H25</f>
        <v>-16104</v>
      </c>
      <c r="N91" s="184">
        <f>'BS 2024'!I25</f>
        <v>-16106</v>
      </c>
      <c r="O91" s="184">
        <f>'BS 2024'!J25</f>
        <v>-17255</v>
      </c>
      <c r="P91" s="184">
        <f>'BS 2024'!K25</f>
        <v>-17323</v>
      </c>
      <c r="Q91" s="184">
        <f>'BS 2024'!L25</f>
        <v>-17137</v>
      </c>
      <c r="R91" s="184">
        <f>'BS 2024'!M25</f>
        <v>-17143</v>
      </c>
      <c r="S91" s="184">
        <f>'BS 2024'!N25</f>
        <v>-17161</v>
      </c>
      <c r="T91" s="184">
        <f>'BS 2024'!O25</f>
        <v>-17099</v>
      </c>
      <c r="U91" s="184">
        <f>'BS 2024'!P25</f>
        <v>-17191</v>
      </c>
      <c r="V91" s="184">
        <f>'BS 2024'!Q25</f>
        <v>-17029</v>
      </c>
    </row>
    <row r="92" spans="2:22" x14ac:dyDescent="0.3">
      <c r="B92" t="s">
        <v>203</v>
      </c>
      <c r="E92" s="184">
        <f>'Statements Summary 2023'!E90</f>
        <v>-36800</v>
      </c>
      <c r="F92" s="184">
        <f>'Statements Summary 2023'!F90</f>
        <v>-22400</v>
      </c>
      <c r="G92" s="184">
        <f>'Statements Summary 2023'!G90</f>
        <v>-8000</v>
      </c>
      <c r="H92" s="184">
        <f>'Statements Summary 2023'!H90</f>
        <v>0</v>
      </c>
      <c r="I92" s="184">
        <f>'Statements Summary 2023'!I90</f>
        <v>0</v>
      </c>
      <c r="K92" s="184">
        <f>'BS 2024'!F27</f>
        <v>-35600</v>
      </c>
      <c r="L92" s="184">
        <f>'BS 2024'!G27</f>
        <v>-34400</v>
      </c>
      <c r="M92" s="184">
        <f>'BS 2024'!H27</f>
        <v>-33200</v>
      </c>
      <c r="N92" s="184">
        <f>'BS 2024'!I27</f>
        <v>-32000</v>
      </c>
      <c r="O92" s="184">
        <f>'BS 2024'!J27</f>
        <v>-30800</v>
      </c>
      <c r="P92" s="184">
        <f>'BS 2024'!K27</f>
        <v>-29600</v>
      </c>
      <c r="Q92" s="184">
        <f>'BS 2024'!L27</f>
        <v>-28400</v>
      </c>
      <c r="R92" s="184">
        <f>'BS 2024'!M27</f>
        <v>-27200</v>
      </c>
      <c r="S92" s="184">
        <f>'BS 2024'!N27</f>
        <v>-26000</v>
      </c>
      <c r="T92" s="184">
        <f>'BS 2024'!O27</f>
        <v>-24800</v>
      </c>
      <c r="U92" s="184">
        <f>'BS 2024'!P27</f>
        <v>-23600</v>
      </c>
      <c r="V92" s="184">
        <f>'BS 2024'!Q27</f>
        <v>-22400</v>
      </c>
    </row>
    <row r="93" spans="2:22" x14ac:dyDescent="0.3">
      <c r="B93" t="s">
        <v>53</v>
      </c>
      <c r="E93" s="184">
        <f>'Statements Summary 2023'!E91</f>
        <v>-51121</v>
      </c>
      <c r="F93" s="184">
        <f>'Statements Summary 2023'!F91</f>
        <v>-39429</v>
      </c>
      <c r="G93" s="184">
        <f>'Statements Summary 2023'!G91</f>
        <v>-25771</v>
      </c>
      <c r="H93" s="184">
        <f>'Statements Summary 2023'!H91</f>
        <v>-19120</v>
      </c>
      <c r="I93" s="184">
        <f>'Statements Summary 2023'!I91</f>
        <v>-19060</v>
      </c>
      <c r="K93" s="184">
        <f>'BS 2024'!F32</f>
        <v>-50991</v>
      </c>
      <c r="L93" s="184">
        <f>'BS 2024'!G32</f>
        <v>-49864</v>
      </c>
      <c r="M93" s="184">
        <f>'BS 2024'!H32</f>
        <v>-49304</v>
      </c>
      <c r="N93" s="184">
        <f>'BS 2024'!I32</f>
        <v>-48106</v>
      </c>
      <c r="O93" s="184">
        <f>'BS 2024'!J32</f>
        <v>-48055</v>
      </c>
      <c r="P93" s="184">
        <f>'BS 2024'!K32</f>
        <v>-46923</v>
      </c>
      <c r="Q93" s="184">
        <f>'BS 2024'!L32</f>
        <v>-45537</v>
      </c>
      <c r="R93" s="184">
        <f>'BS 2024'!M32</f>
        <v>-44343</v>
      </c>
      <c r="S93" s="184">
        <f>'BS 2024'!N32</f>
        <v>-43161</v>
      </c>
      <c r="T93" s="184">
        <f>'BS 2024'!O32</f>
        <v>-41899</v>
      </c>
      <c r="U93" s="184">
        <f>'BS 2024'!P32</f>
        <v>-40791</v>
      </c>
      <c r="V93" s="184">
        <f>'BS 2024'!Q32</f>
        <v>-39429</v>
      </c>
    </row>
    <row r="94" spans="2:22" x14ac:dyDescent="0.3">
      <c r="B94" t="s">
        <v>54</v>
      </c>
      <c r="E94" s="184">
        <f>'Statements Summary 2023'!E92</f>
        <v>669403</v>
      </c>
      <c r="F94" s="184">
        <f>'Statements Summary 2023'!F92</f>
        <v>1498367</v>
      </c>
      <c r="G94" s="184">
        <f>'Statements Summary 2023'!G92</f>
        <v>2393300</v>
      </c>
      <c r="H94" s="184">
        <f>'Statements Summary 2023'!H92</f>
        <v>3357082</v>
      </c>
      <c r="I94" s="184">
        <f>'Statements Summary 2023'!I92</f>
        <v>4396874</v>
      </c>
      <c r="K94" s="184">
        <f>'BS 2024'!F33</f>
        <v>731037</v>
      </c>
      <c r="L94" s="184">
        <f>'BS 2024'!G33</f>
        <v>794200</v>
      </c>
      <c r="M94" s="184">
        <f>'BS 2024'!H33</f>
        <v>859596</v>
      </c>
      <c r="N94" s="184">
        <f>'BS 2024'!I33</f>
        <v>925938</v>
      </c>
      <c r="O94" s="184">
        <f>'BS 2024'!J33</f>
        <v>995969</v>
      </c>
      <c r="P94" s="184">
        <f>'BS 2024'!K33</f>
        <v>1067593</v>
      </c>
      <c r="Q94" s="184">
        <f>'BS 2024'!L33</f>
        <v>1138967</v>
      </c>
      <c r="R94" s="184">
        <f>'BS 2024'!M33</f>
        <v>1210413</v>
      </c>
      <c r="S94" s="184">
        <f>'BS 2024'!N33</f>
        <v>1282159</v>
      </c>
      <c r="T94" s="184">
        <f>'BS 2024'!O33</f>
        <v>1353977</v>
      </c>
      <c r="U94" s="184">
        <f>'BS 2024'!P33</f>
        <v>1426249</v>
      </c>
      <c r="V94" s="184">
        <f>'BS 2024'!Q33</f>
        <v>1498367</v>
      </c>
    </row>
    <row r="95" spans="2:22" x14ac:dyDescent="0.3">
      <c r="B95" t="s">
        <v>55</v>
      </c>
      <c r="E95" s="184">
        <f>'Statements Summary 2023'!E93</f>
        <v>662004</v>
      </c>
      <c r="F95" s="184">
        <f>'Statements Summary 2023'!F93</f>
        <v>1470756</v>
      </c>
      <c r="G95" s="184">
        <f>'Statements Summary 2023'!G93</f>
        <v>2333740</v>
      </c>
      <c r="H95" s="184">
        <f>'Statements Summary 2023'!H93</f>
        <v>3292122</v>
      </c>
      <c r="I95" s="184">
        <f>'Statements Summary 2023'!I93</f>
        <v>4323334</v>
      </c>
      <c r="K95" s="184">
        <f>'BS 2024'!F14</f>
        <v>722798</v>
      </c>
      <c r="L95" s="184">
        <f>'BS 2024'!G14</f>
        <v>784124</v>
      </c>
      <c r="M95" s="184">
        <f>'BS 2024'!H14</f>
        <v>848250</v>
      </c>
      <c r="N95" s="184">
        <f>'BS 2024'!I14</f>
        <v>912684</v>
      </c>
      <c r="O95" s="184">
        <f>'BS 2024'!J14</f>
        <v>981954</v>
      </c>
      <c r="P95" s="184">
        <f>'BS 2024'!K14</f>
        <v>1051736</v>
      </c>
      <c r="Q95" s="184">
        <f>'BS 2024'!L14</f>
        <v>1121014</v>
      </c>
      <c r="R95" s="184">
        <f>'BS 2024'!M14</f>
        <v>1190556</v>
      </c>
      <c r="S95" s="184">
        <f>'BS 2024'!N14</f>
        <v>1260410</v>
      </c>
      <c r="T95" s="184">
        <f>'BS 2024'!O14</f>
        <v>1330256</v>
      </c>
      <c r="U95" s="184">
        <f>'BS 2024'!P14</f>
        <v>1400710</v>
      </c>
      <c r="V95" s="184">
        <f>'BS 2024'!Q14</f>
        <v>1470756</v>
      </c>
    </row>
    <row r="96" spans="2:22" x14ac:dyDescent="0.3">
      <c r="B96" t="s">
        <v>56</v>
      </c>
      <c r="E96" s="184" t="str">
        <f>'Statements Summary 2023'!E94</f>
        <v>-</v>
      </c>
      <c r="F96" s="184" t="str">
        <f>'Statements Summary 2023'!F94</f>
        <v>-</v>
      </c>
      <c r="G96" s="184" t="str">
        <f>'Statements Summary 2023'!G94</f>
        <v>-</v>
      </c>
      <c r="H96" s="184" t="str">
        <f>'Statements Summary 2023'!H94</f>
        <v>-</v>
      </c>
      <c r="I96" s="184" t="str">
        <f>'Statements Summary 2023'!I94</f>
        <v>-</v>
      </c>
      <c r="K96" s="184" t="s">
        <v>197</v>
      </c>
      <c r="L96" s="184" t="s">
        <v>197</v>
      </c>
      <c r="M96" s="184" t="s">
        <v>197</v>
      </c>
      <c r="N96" s="184" t="s">
        <v>197</v>
      </c>
      <c r="O96" s="184" t="s">
        <v>197</v>
      </c>
      <c r="P96" s="184" t="s">
        <v>197</v>
      </c>
      <c r="Q96" s="184" t="s">
        <v>197</v>
      </c>
      <c r="R96" s="184" t="s">
        <v>197</v>
      </c>
      <c r="S96" s="184" t="s">
        <v>197</v>
      </c>
      <c r="T96" s="184" t="s">
        <v>197</v>
      </c>
      <c r="U96" s="184" t="s">
        <v>197</v>
      </c>
      <c r="V96" s="184" t="s">
        <v>197</v>
      </c>
    </row>
    <row r="97" spans="2:22" x14ac:dyDescent="0.3">
      <c r="B97" t="s">
        <v>57</v>
      </c>
      <c r="E97" s="184">
        <f>'Statements Summary 2023'!E95</f>
        <v>0</v>
      </c>
      <c r="F97" s="184">
        <f>'Statements Summary 2023'!F95</f>
        <v>0</v>
      </c>
      <c r="G97" s="184">
        <f>'Statements Summary 2023'!G95</f>
        <v>0</v>
      </c>
      <c r="H97" s="184">
        <f>'Statements Summary 2023'!H95</f>
        <v>0</v>
      </c>
      <c r="I97" s="184">
        <f>'Statements Summary 2023'!I95</f>
        <v>0</v>
      </c>
      <c r="K97" s="184" t="s">
        <v>197</v>
      </c>
      <c r="L97" s="184" t="s">
        <v>197</v>
      </c>
      <c r="M97" s="184" t="s">
        <v>197</v>
      </c>
      <c r="N97" s="184" t="s">
        <v>197</v>
      </c>
      <c r="O97" s="184" t="s">
        <v>197</v>
      </c>
      <c r="P97" s="184" t="s">
        <v>197</v>
      </c>
      <c r="Q97" s="184" t="s">
        <v>197</v>
      </c>
      <c r="R97" s="184" t="s">
        <v>197</v>
      </c>
      <c r="S97" s="184" t="s">
        <v>197</v>
      </c>
      <c r="T97" s="184" t="s">
        <v>197</v>
      </c>
      <c r="U97" s="184" t="s">
        <v>197</v>
      </c>
      <c r="V97" s="184"/>
    </row>
    <row r="98" spans="2:22" x14ac:dyDescent="0.3">
      <c r="B98" t="s">
        <v>58</v>
      </c>
      <c r="E98" s="184">
        <f>'Statements Summary 2023'!E96</f>
        <v>669403</v>
      </c>
      <c r="F98" s="184">
        <f>'Statements Summary 2023'!F96</f>
        <v>1498367</v>
      </c>
      <c r="G98" s="184">
        <f>'Statements Summary 2023'!G96</f>
        <v>2393300</v>
      </c>
      <c r="H98" s="184">
        <f>'Statements Summary 2023'!H96</f>
        <v>3357082</v>
      </c>
      <c r="I98" s="184">
        <f>'Statements Summary 2023'!I96</f>
        <v>4396874</v>
      </c>
      <c r="K98" s="184">
        <f>K94</f>
        <v>731037</v>
      </c>
      <c r="L98" s="184">
        <f t="shared" ref="L98:V98" si="12">L94</f>
        <v>794200</v>
      </c>
      <c r="M98" s="184">
        <f t="shared" si="12"/>
        <v>859596</v>
      </c>
      <c r="N98" s="184">
        <f t="shared" si="12"/>
        <v>925938</v>
      </c>
      <c r="O98" s="184">
        <f t="shared" si="12"/>
        <v>995969</v>
      </c>
      <c r="P98" s="184">
        <f t="shared" si="12"/>
        <v>1067593</v>
      </c>
      <c r="Q98" s="184">
        <f t="shared" si="12"/>
        <v>1138967</v>
      </c>
      <c r="R98" s="184">
        <f t="shared" si="12"/>
        <v>1210413</v>
      </c>
      <c r="S98" s="184">
        <f t="shared" si="12"/>
        <v>1282159</v>
      </c>
      <c r="T98" s="184">
        <f t="shared" si="12"/>
        <v>1353977</v>
      </c>
      <c r="U98" s="184">
        <f t="shared" si="12"/>
        <v>1426249</v>
      </c>
      <c r="V98" s="184">
        <f t="shared" si="12"/>
        <v>1498367</v>
      </c>
    </row>
    <row r="99" spans="2:22" x14ac:dyDescent="0.3">
      <c r="B99" t="s">
        <v>59</v>
      </c>
      <c r="E99" s="184">
        <f>'Statements Summary 2023'!E97</f>
        <v>669403</v>
      </c>
      <c r="F99" s="184">
        <f>'Statements Summary 2023'!F97</f>
        <v>1498367</v>
      </c>
      <c r="G99" s="184">
        <f>'Statements Summary 2023'!G97</f>
        <v>2393300</v>
      </c>
      <c r="H99" s="184">
        <f>'Statements Summary 2023'!H97</f>
        <v>3357082</v>
      </c>
      <c r="I99" s="184">
        <f>'Statements Summary 2023'!I97</f>
        <v>4396874</v>
      </c>
      <c r="K99" s="184">
        <f>K98</f>
        <v>731037</v>
      </c>
      <c r="L99" s="184">
        <f t="shared" ref="L99:V99" si="13">L98</f>
        <v>794200</v>
      </c>
      <c r="M99" s="184">
        <f t="shared" si="13"/>
        <v>859596</v>
      </c>
      <c r="N99" s="184">
        <f t="shared" si="13"/>
        <v>925938</v>
      </c>
      <c r="O99" s="184">
        <f t="shared" si="13"/>
        <v>995969</v>
      </c>
      <c r="P99" s="184">
        <f t="shared" si="13"/>
        <v>1067593</v>
      </c>
      <c r="Q99" s="184">
        <f t="shared" si="13"/>
        <v>1138967</v>
      </c>
      <c r="R99" s="184">
        <f t="shared" si="13"/>
        <v>1210413</v>
      </c>
      <c r="S99" s="184">
        <f t="shared" si="13"/>
        <v>1282159</v>
      </c>
      <c r="T99" s="184">
        <f t="shared" si="13"/>
        <v>1353977</v>
      </c>
      <c r="U99" s="184">
        <f t="shared" si="13"/>
        <v>1426249</v>
      </c>
      <c r="V99" s="184">
        <f t="shared" si="13"/>
        <v>1498367</v>
      </c>
    </row>
    <row r="101" spans="2:22" x14ac:dyDescent="0.3">
      <c r="B101" s="162" t="s">
        <v>273</v>
      </c>
      <c r="C101" s="135"/>
      <c r="D101" s="135"/>
      <c r="E101" s="135"/>
      <c r="F101" s="135"/>
      <c r="G101" s="135"/>
      <c r="H101" s="135"/>
      <c r="I101" s="135"/>
      <c r="K101" s="364" t="s">
        <v>207</v>
      </c>
      <c r="L101" s="364"/>
      <c r="M101" s="364"/>
      <c r="N101" s="364"/>
      <c r="O101" s="364"/>
      <c r="P101" s="364"/>
      <c r="Q101" s="364"/>
      <c r="R101" s="364"/>
      <c r="S101" s="364"/>
      <c r="T101" s="364"/>
      <c r="U101" s="364"/>
      <c r="V101" s="364"/>
    </row>
  </sheetData>
  <mergeCells count="6">
    <mergeCell ref="K101:V101"/>
    <mergeCell ref="K19:V19"/>
    <mergeCell ref="K2:V2"/>
    <mergeCell ref="K42:V42"/>
    <mergeCell ref="K67:V67"/>
    <mergeCell ref="K85:V8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3A31-AF77-4355-8357-95967E1F0259}">
  <sheetPr codeName="Sheet25"/>
  <dimension ref="A1:AP112"/>
  <sheetViews>
    <sheetView showGridLines="0" topLeftCell="A43" workbookViewId="0">
      <selection activeCell="I47" sqref="I47:T47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.21875" style="117" bestFit="1" customWidth="1"/>
    <col min="7" max="8" width="10.109375" bestFit="1" customWidth="1"/>
    <col min="9" max="9" width="9.88671875" customWidth="1"/>
    <col min="10" max="10" width="10.5546875" bestFit="1" customWidth="1"/>
    <col min="11" max="11" width="10.109375" bestFit="1" customWidth="1"/>
    <col min="12" max="13" width="10.5546875" bestFit="1" customWidth="1"/>
    <col min="14" max="14" width="9.5546875" customWidth="1"/>
    <col min="15" max="15" width="10.109375" bestFit="1" customWidth="1"/>
    <col min="16" max="19" width="10.5546875" bestFit="1" customWidth="1"/>
    <col min="20" max="20" width="9.3320312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22" t="s">
        <v>145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42" x14ac:dyDescent="0.3">
      <c r="A3" s="9"/>
      <c r="B3" s="9" t="s">
        <v>147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42" x14ac:dyDescent="0.3">
      <c r="A5" s="131"/>
      <c r="B5" s="134" t="s">
        <v>177</v>
      </c>
      <c r="C5" s="131"/>
      <c r="D5" s="131"/>
      <c r="E5" s="131"/>
      <c r="F5" s="181">
        <v>2025</v>
      </c>
      <c r="G5" s="181">
        <v>2025</v>
      </c>
      <c r="H5" s="181">
        <v>2025</v>
      </c>
      <c r="I5" s="181">
        <v>2025</v>
      </c>
      <c r="J5" s="181">
        <v>2025</v>
      </c>
      <c r="K5" s="181">
        <v>2025</v>
      </c>
      <c r="L5" s="181">
        <v>2025</v>
      </c>
      <c r="M5" s="181">
        <v>2025</v>
      </c>
      <c r="N5" s="181">
        <v>2025</v>
      </c>
      <c r="O5" s="181">
        <v>2025</v>
      </c>
      <c r="P5" s="181">
        <v>2025</v>
      </c>
      <c r="Q5" s="181">
        <v>2025</v>
      </c>
      <c r="R5" s="181">
        <v>2026</v>
      </c>
      <c r="S5" s="181">
        <v>2026</v>
      </c>
      <c r="T5" s="181">
        <v>2026</v>
      </c>
      <c r="U5" s="162" t="s">
        <v>70</v>
      </c>
    </row>
    <row r="6" spans="1:42" ht="15" thickBot="1" x14ac:dyDescent="0.35">
      <c r="A6" s="133"/>
      <c r="B6" s="141" t="s">
        <v>63</v>
      </c>
      <c r="C6" s="133"/>
      <c r="D6" s="133"/>
      <c r="E6" s="133"/>
      <c r="F6" s="180" t="s">
        <v>25</v>
      </c>
      <c r="G6" s="180" t="s">
        <v>26</v>
      </c>
      <c r="H6" s="180" t="s">
        <v>27</v>
      </c>
      <c r="I6" s="180" t="s">
        <v>28</v>
      </c>
      <c r="J6" s="180" t="s">
        <v>29</v>
      </c>
      <c r="K6" s="180" t="s">
        <v>30</v>
      </c>
      <c r="L6" s="180" t="s">
        <v>31</v>
      </c>
      <c r="M6" s="180" t="s">
        <v>32</v>
      </c>
      <c r="N6" s="180" t="s">
        <v>33</v>
      </c>
      <c r="O6" s="180" t="s">
        <v>34</v>
      </c>
      <c r="P6" s="180" t="s">
        <v>35</v>
      </c>
      <c r="Q6" s="180" t="s">
        <v>36</v>
      </c>
      <c r="R6" s="180" t="s">
        <v>25</v>
      </c>
      <c r="S6" s="180" t="s">
        <v>26</v>
      </c>
      <c r="T6" s="180" t="s">
        <v>27</v>
      </c>
      <c r="U6" s="147"/>
    </row>
    <row r="7" spans="1:42" s="116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1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25" t="s">
        <v>283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x14ac:dyDescent="0.3">
      <c r="A9" s="9"/>
      <c r="B9" s="9"/>
      <c r="C9" s="12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x14ac:dyDescent="0.3">
      <c r="A10" s="9"/>
      <c r="B10" s="9"/>
      <c r="C10" s="125" t="s">
        <v>2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42" ht="10.199999999999999" customHeight="1" x14ac:dyDescent="0.3">
      <c r="A11" s="9"/>
      <c r="B11" s="9"/>
      <c r="C11" s="12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42" x14ac:dyDescent="0.3">
      <c r="A12" s="9"/>
      <c r="B12" s="9"/>
      <c r="C12" s="126" t="str">
        <f>'IS 2024'!C12</f>
        <v>Equipment 1</v>
      </c>
      <c r="D12" s="9"/>
      <c r="E12" s="9"/>
      <c r="F12" s="139">
        <f>'IS 2024'!R12</f>
        <v>1240</v>
      </c>
      <c r="G12" s="139">
        <f>'IS 2024'!S12</f>
        <v>1280</v>
      </c>
      <c r="H12" s="139">
        <f>'IS 2024'!T12</f>
        <v>1240</v>
      </c>
      <c r="I12" s="139">
        <f>'Days Total Hire Sheet 2025'!AT94</f>
        <v>1280</v>
      </c>
      <c r="J12" s="139">
        <f>'Days Total Hire Sheet 2025'!AV94</f>
        <v>1320</v>
      </c>
      <c r="K12" s="139">
        <f>'Days Total Hire Sheet 2025'!AX94</f>
        <v>1360</v>
      </c>
      <c r="L12" s="139">
        <f>'Days Total Hire Sheet 2025'!BA94</f>
        <v>1320</v>
      </c>
      <c r="M12" s="139">
        <f>'Days Total Hire Sheet 2025'!BC94</f>
        <v>1320</v>
      </c>
      <c r="N12" s="139">
        <f>'Days Total Hire Sheet 2025'!BE94</f>
        <v>1320</v>
      </c>
      <c r="O12" s="139">
        <f>'Days Total Hire Sheet 2025'!BH94</f>
        <v>1320</v>
      </c>
      <c r="P12" s="139">
        <f>'Days Total Hire Sheet 2025'!BJ94</f>
        <v>1320</v>
      </c>
      <c r="Q12" s="139">
        <f>'Days Total Hire Sheet 2025'!BL94</f>
        <v>1320</v>
      </c>
      <c r="R12" s="139">
        <f>'Days Total Hire Sheet 2026'!AM94</f>
        <v>1400</v>
      </c>
      <c r="S12" s="139">
        <f>'Days Total Hire Sheet 2026'!AO94</f>
        <v>1440</v>
      </c>
      <c r="T12" s="139">
        <f>'Days Total Hire Sheet 2026'!AQ94</f>
        <v>1480</v>
      </c>
      <c r="U12" s="9"/>
    </row>
    <row r="13" spans="1:42" x14ac:dyDescent="0.3">
      <c r="A13" s="9"/>
      <c r="B13" s="9"/>
      <c r="C13" s="126" t="str">
        <f>'IS 2024'!C13</f>
        <v>Equipment 2</v>
      </c>
      <c r="D13" s="9"/>
      <c r="E13" s="9"/>
      <c r="F13" s="139">
        <f>'IS 2024'!R13</f>
        <v>1395</v>
      </c>
      <c r="G13" s="139">
        <f>'IS 2024'!S13</f>
        <v>1440</v>
      </c>
      <c r="H13" s="139">
        <f>'IS 2024'!T13</f>
        <v>1395</v>
      </c>
      <c r="I13" s="139">
        <f>'Days Total Hire Sheet 2025'!AT95</f>
        <v>1395</v>
      </c>
      <c r="J13" s="139">
        <f>'Days Total Hire Sheet 2025'!AV95</f>
        <v>1485</v>
      </c>
      <c r="K13" s="139">
        <f>'Days Total Hire Sheet 2025'!AX95</f>
        <v>1485</v>
      </c>
      <c r="L13" s="139">
        <f>'Days Total Hire Sheet 2025'!BA95</f>
        <v>1485</v>
      </c>
      <c r="M13" s="139">
        <f>'Days Total Hire Sheet 2025'!BC95</f>
        <v>1485</v>
      </c>
      <c r="N13" s="139">
        <f>'Days Total Hire Sheet 2025'!BE95</f>
        <v>1485</v>
      </c>
      <c r="O13" s="139">
        <f>'Days Total Hire Sheet 2025'!BH95</f>
        <v>1485</v>
      </c>
      <c r="P13" s="139">
        <f>'Days Total Hire Sheet 2025'!BJ95</f>
        <v>1485</v>
      </c>
      <c r="Q13" s="139">
        <f>'Days Total Hire Sheet 2025'!BL95</f>
        <v>1485</v>
      </c>
      <c r="R13" s="139">
        <f>'Days Total Hire Sheet 2026'!AM95</f>
        <v>1485</v>
      </c>
      <c r="S13" s="139">
        <f>'Days Total Hire Sheet 2026'!AO95</f>
        <v>1485</v>
      </c>
      <c r="T13" s="139">
        <f>'Days Total Hire Sheet 2026'!AQ95</f>
        <v>1530</v>
      </c>
      <c r="U13" s="9"/>
    </row>
    <row r="14" spans="1:42" x14ac:dyDescent="0.3">
      <c r="A14" s="9"/>
      <c r="B14" s="9"/>
      <c r="C14" s="126" t="str">
        <f>'IS 2024'!C14</f>
        <v>Equipment 3</v>
      </c>
      <c r="D14" s="9"/>
      <c r="E14" s="9"/>
      <c r="F14" s="139">
        <f>'IS 2024'!R14</f>
        <v>1530</v>
      </c>
      <c r="G14" s="139">
        <f>'IS 2024'!S14</f>
        <v>1530</v>
      </c>
      <c r="H14" s="139">
        <f>'IS 2024'!T14</f>
        <v>1305</v>
      </c>
      <c r="I14" s="139">
        <f>'Days Total Hire Sheet 2025'!AT96</f>
        <v>1305</v>
      </c>
      <c r="J14" s="139">
        <f>'Days Total Hire Sheet 2025'!AV96</f>
        <v>1530</v>
      </c>
      <c r="K14" s="139">
        <f>'Days Total Hire Sheet 2025'!AX96</f>
        <v>1530</v>
      </c>
      <c r="L14" s="139">
        <f>'Days Total Hire Sheet 2025'!BA96</f>
        <v>1530</v>
      </c>
      <c r="M14" s="139">
        <f>'Days Total Hire Sheet 2025'!BC96</f>
        <v>1530</v>
      </c>
      <c r="N14" s="139">
        <f>'Days Total Hire Sheet 2025'!BE96</f>
        <v>1530</v>
      </c>
      <c r="O14" s="139">
        <f>'Days Total Hire Sheet 2025'!BH96</f>
        <v>1530</v>
      </c>
      <c r="P14" s="139">
        <f>'Days Total Hire Sheet 2025'!BJ96</f>
        <v>1530</v>
      </c>
      <c r="Q14" s="139">
        <f>'Days Total Hire Sheet 2025'!BL96</f>
        <v>1530</v>
      </c>
      <c r="R14" s="139">
        <f>'Days Total Hire Sheet 2026'!AM96</f>
        <v>1530</v>
      </c>
      <c r="S14" s="139">
        <f>'Days Total Hire Sheet 2026'!AO96</f>
        <v>1530</v>
      </c>
      <c r="T14" s="139">
        <f>'Days Total Hire Sheet 2026'!AQ96</f>
        <v>1530</v>
      </c>
      <c r="U14" s="9"/>
    </row>
    <row r="15" spans="1:42" x14ac:dyDescent="0.3">
      <c r="A15" s="9"/>
      <c r="B15" s="9"/>
      <c r="C15" s="126" t="str">
        <f>'IS 2024'!C15</f>
        <v>Equipment 4</v>
      </c>
      <c r="D15" s="9"/>
      <c r="E15" s="9"/>
      <c r="F15" s="139">
        <f>'IS 2024'!R15</f>
        <v>1650</v>
      </c>
      <c r="G15" s="139">
        <f>'IS 2024'!S15</f>
        <v>1705</v>
      </c>
      <c r="H15" s="139">
        <f>'IS 2024'!T15</f>
        <v>1650</v>
      </c>
      <c r="I15" s="139">
        <f>'Days Total Hire Sheet 2025'!AT97</f>
        <v>1650</v>
      </c>
      <c r="J15" s="139">
        <f>'Days Total Hire Sheet 2025'!AV97</f>
        <v>1705</v>
      </c>
      <c r="K15" s="139">
        <f>'Days Total Hire Sheet 2025'!AX97</f>
        <v>1650</v>
      </c>
      <c r="L15" s="139">
        <f>'Days Total Hire Sheet 2025'!BA97</f>
        <v>1705</v>
      </c>
      <c r="M15" s="139">
        <f>'Days Total Hire Sheet 2025'!BC97</f>
        <v>1815</v>
      </c>
      <c r="N15" s="139">
        <f>'Days Total Hire Sheet 2025'!BE97</f>
        <v>1650</v>
      </c>
      <c r="O15" s="139">
        <f>'Days Total Hire Sheet 2025'!BH97</f>
        <v>1760</v>
      </c>
      <c r="P15" s="139">
        <f>'Days Total Hire Sheet 2025'!BJ97</f>
        <v>1705</v>
      </c>
      <c r="Q15" s="139">
        <f>'Days Total Hire Sheet 2025'!BL97</f>
        <v>1760</v>
      </c>
      <c r="R15" s="139">
        <f>'Days Total Hire Sheet 2026'!AM97</f>
        <v>1760</v>
      </c>
      <c r="S15" s="139">
        <f>'Days Total Hire Sheet 2026'!AO97</f>
        <v>1815</v>
      </c>
      <c r="T15" s="139">
        <f>'Days Total Hire Sheet 2026'!AQ97</f>
        <v>1760</v>
      </c>
      <c r="U15" s="9"/>
    </row>
    <row r="16" spans="1:42" x14ac:dyDescent="0.3">
      <c r="A16" s="9"/>
      <c r="B16" s="9"/>
      <c r="C16" s="126" t="str">
        <f>'IS 2024'!C16</f>
        <v>Equipment 5</v>
      </c>
      <c r="D16" s="9"/>
      <c r="E16" s="9"/>
      <c r="F16" s="139">
        <f>'IS 2024'!R16</f>
        <v>1705</v>
      </c>
      <c r="G16" s="139">
        <f>'IS 2024'!S16</f>
        <v>1705</v>
      </c>
      <c r="H16" s="139">
        <f>'IS 2024'!T16</f>
        <v>1705</v>
      </c>
      <c r="I16" s="139">
        <f>'Days Total Hire Sheet 2025'!AT98</f>
        <v>1705</v>
      </c>
      <c r="J16" s="139">
        <f>'Days Total Hire Sheet 2025'!AV98</f>
        <v>1705</v>
      </c>
      <c r="K16" s="139">
        <f>'Days Total Hire Sheet 2025'!AX98</f>
        <v>1705</v>
      </c>
      <c r="L16" s="139">
        <f>'Days Total Hire Sheet 2025'!BA98</f>
        <v>1705</v>
      </c>
      <c r="M16" s="139">
        <f>'Days Total Hire Sheet 2025'!BC98</f>
        <v>1815</v>
      </c>
      <c r="N16" s="139">
        <f>'Days Total Hire Sheet 2025'!BE98</f>
        <v>1815</v>
      </c>
      <c r="O16" s="139">
        <f>'Days Total Hire Sheet 2025'!BH98</f>
        <v>1815</v>
      </c>
      <c r="P16" s="139">
        <f>'Days Total Hire Sheet 2025'!BJ98</f>
        <v>1815</v>
      </c>
      <c r="Q16" s="139">
        <f>'Days Total Hire Sheet 2025'!BL98</f>
        <v>1705</v>
      </c>
      <c r="R16" s="139">
        <f>'Days Total Hire Sheet 2026'!AM98</f>
        <v>1705</v>
      </c>
      <c r="S16" s="139">
        <f>'Days Total Hire Sheet 2026'!AO98</f>
        <v>1760</v>
      </c>
      <c r="T16" s="139">
        <f>'Days Total Hire Sheet 2026'!AQ98</f>
        <v>1705</v>
      </c>
      <c r="U16" s="9"/>
    </row>
    <row r="17" spans="1:21" x14ac:dyDescent="0.3">
      <c r="A17" s="9"/>
      <c r="B17" s="9"/>
      <c r="C17" s="126" t="str">
        <f>'IS 2024'!C17</f>
        <v>Equipment 6</v>
      </c>
      <c r="D17" s="9"/>
      <c r="E17" s="9"/>
      <c r="F17" s="139">
        <f>'IS 2024'!R17</f>
        <v>2160</v>
      </c>
      <c r="G17" s="139">
        <f>'IS 2024'!S17</f>
        <v>2160</v>
      </c>
      <c r="H17" s="139">
        <f>'IS 2024'!T17</f>
        <v>1860</v>
      </c>
      <c r="I17" s="139">
        <f>'Days Total Hire Sheet 2025'!AT99</f>
        <v>1800</v>
      </c>
      <c r="J17" s="139">
        <f>'Days Total Hire Sheet 2025'!AV99</f>
        <v>2160</v>
      </c>
      <c r="K17" s="139">
        <f>'Days Total Hire Sheet 2025'!AX99</f>
        <v>2160</v>
      </c>
      <c r="L17" s="139">
        <f>'Days Total Hire Sheet 2025'!BA99</f>
        <v>2100</v>
      </c>
      <c r="M17" s="139">
        <f>'Days Total Hire Sheet 2025'!BC99</f>
        <v>2160</v>
      </c>
      <c r="N17" s="139">
        <f>'Days Total Hire Sheet 2025'!BE99</f>
        <v>2160</v>
      </c>
      <c r="O17" s="139">
        <f>'Days Total Hire Sheet 2025'!BH99</f>
        <v>2160</v>
      </c>
      <c r="P17" s="139">
        <f>'Days Total Hire Sheet 2025'!BJ99</f>
        <v>2160</v>
      </c>
      <c r="Q17" s="139">
        <f>'Days Total Hire Sheet 2025'!BL99</f>
        <v>2100</v>
      </c>
      <c r="R17" s="139">
        <f>'Days Total Hire Sheet 2026'!AM99</f>
        <v>2160</v>
      </c>
      <c r="S17" s="139">
        <f>'Days Total Hire Sheet 2026'!AO99</f>
        <v>2160</v>
      </c>
      <c r="T17" s="139">
        <f>'Days Total Hire Sheet 2026'!AQ99</f>
        <v>2160</v>
      </c>
      <c r="U17" s="9"/>
    </row>
    <row r="18" spans="1:21" x14ac:dyDescent="0.3">
      <c r="A18" s="9"/>
      <c r="B18" s="9"/>
      <c r="C18" s="126" t="str">
        <f>'IS 2024'!C18</f>
        <v>Equipment 7</v>
      </c>
      <c r="D18" s="9"/>
      <c r="E18" s="9"/>
      <c r="F18" s="139">
        <f>'IS 2024'!R18</f>
        <v>1595</v>
      </c>
      <c r="G18" s="139">
        <f>'IS 2024'!S18</f>
        <v>1595</v>
      </c>
      <c r="H18" s="139">
        <f>'IS 2024'!T18</f>
        <v>1595</v>
      </c>
      <c r="I18" s="139">
        <f>'Days Total Hire Sheet 2025'!AT100</f>
        <v>1705</v>
      </c>
      <c r="J18" s="139">
        <f>'Days Total Hire Sheet 2025'!AV100</f>
        <v>1595</v>
      </c>
      <c r="K18" s="139">
        <f>'Days Total Hire Sheet 2025'!AX100</f>
        <v>1595</v>
      </c>
      <c r="L18" s="139">
        <f>'Days Total Hire Sheet 2025'!BA100</f>
        <v>1760</v>
      </c>
      <c r="M18" s="139">
        <f>'Days Total Hire Sheet 2025'!BC100</f>
        <v>1650</v>
      </c>
      <c r="N18" s="139">
        <f>'Days Total Hire Sheet 2025'!BE100</f>
        <v>1650</v>
      </c>
      <c r="O18" s="139">
        <f>'Days Total Hire Sheet 2025'!BH100</f>
        <v>1650</v>
      </c>
      <c r="P18" s="139">
        <f>'Days Total Hire Sheet 2025'!BJ100</f>
        <v>1815</v>
      </c>
      <c r="Q18" s="139">
        <f>'Days Total Hire Sheet 2025'!BL100</f>
        <v>1870</v>
      </c>
      <c r="R18" s="139">
        <f>'Days Total Hire Sheet 2026'!AM100</f>
        <v>1870</v>
      </c>
      <c r="S18" s="139">
        <f>'Days Total Hire Sheet 2026'!AO100</f>
        <v>1870</v>
      </c>
      <c r="T18" s="139">
        <f>'Days Total Hire Sheet 2026'!AQ100</f>
        <v>1870</v>
      </c>
      <c r="U18" s="9"/>
    </row>
    <row r="19" spans="1:21" x14ac:dyDescent="0.3">
      <c r="A19" s="9"/>
      <c r="B19" s="9"/>
      <c r="C19" s="126" t="str">
        <f>'IS 2024'!C19</f>
        <v>Equipment 8</v>
      </c>
      <c r="D19" s="9"/>
      <c r="E19" s="9"/>
      <c r="F19" s="139">
        <f>'IS 2024'!R19</f>
        <v>2145</v>
      </c>
      <c r="G19" s="139">
        <f>'IS 2024'!S19</f>
        <v>2145</v>
      </c>
      <c r="H19" s="139">
        <f>'IS 2024'!T19</f>
        <v>2145</v>
      </c>
      <c r="I19" s="139">
        <f>'Days Total Hire Sheet 2025'!AT101</f>
        <v>2145</v>
      </c>
      <c r="J19" s="139">
        <f>'Days Total Hire Sheet 2025'!AV101</f>
        <v>1885</v>
      </c>
      <c r="K19" s="139">
        <f>'Days Total Hire Sheet 2025'!AX101</f>
        <v>2145</v>
      </c>
      <c r="L19" s="139">
        <f>'Days Total Hire Sheet 2025'!BA101</f>
        <v>2210</v>
      </c>
      <c r="M19" s="139">
        <f>'Days Total Hire Sheet 2025'!BC101</f>
        <v>2145</v>
      </c>
      <c r="N19" s="139">
        <f>'Days Total Hire Sheet 2025'!BE101</f>
        <v>2145</v>
      </c>
      <c r="O19" s="139">
        <f>'Days Total Hire Sheet 2025'!BH101</f>
        <v>2210</v>
      </c>
      <c r="P19" s="139">
        <f>'Days Total Hire Sheet 2025'!BJ101</f>
        <v>2145</v>
      </c>
      <c r="Q19" s="139">
        <f>'Days Total Hire Sheet 2025'!BL101</f>
        <v>2145</v>
      </c>
      <c r="R19" s="139">
        <f>'Days Total Hire Sheet 2026'!AM101</f>
        <v>2145</v>
      </c>
      <c r="S19" s="139">
        <f>'Days Total Hire Sheet 2026'!AO101</f>
        <v>2145</v>
      </c>
      <c r="T19" s="139">
        <f>'Days Total Hire Sheet 2026'!AQ101</f>
        <v>2145</v>
      </c>
      <c r="U19" s="9"/>
    </row>
    <row r="20" spans="1:21" x14ac:dyDescent="0.3">
      <c r="A20" s="9"/>
      <c r="B20" s="9"/>
      <c r="C20" s="126" t="str">
        <f>'IS 2024'!C20</f>
        <v>Equipment 9</v>
      </c>
      <c r="D20" s="9"/>
      <c r="E20" s="9"/>
      <c r="F20" s="139">
        <f>'IS 2024'!R20</f>
        <v>2380</v>
      </c>
      <c r="G20" s="139">
        <f>'IS 2024'!S20</f>
        <v>2380</v>
      </c>
      <c r="H20" s="139">
        <f>'IS 2024'!T20</f>
        <v>2380</v>
      </c>
      <c r="I20" s="139">
        <f>'Days Total Hire Sheet 2025'!AT102</f>
        <v>2380</v>
      </c>
      <c r="J20" s="139">
        <f>'Days Total Hire Sheet 2025'!AV102</f>
        <v>2380</v>
      </c>
      <c r="K20" s="139">
        <f>'Days Total Hire Sheet 2025'!AX102</f>
        <v>2380</v>
      </c>
      <c r="L20" s="139">
        <f>'Days Total Hire Sheet 2025'!BA102</f>
        <v>2380</v>
      </c>
      <c r="M20" s="139">
        <f>'Days Total Hire Sheet 2025'!BC102</f>
        <v>2310</v>
      </c>
      <c r="N20" s="139">
        <f>'Days Total Hire Sheet 2025'!BE102</f>
        <v>2380</v>
      </c>
      <c r="O20" s="139">
        <f>'Days Total Hire Sheet 2025'!BH102</f>
        <v>2380</v>
      </c>
      <c r="P20" s="139">
        <f>'Days Total Hire Sheet 2025'!BJ102</f>
        <v>2380</v>
      </c>
      <c r="Q20" s="139">
        <f>'Days Total Hire Sheet 2025'!BL102</f>
        <v>2450</v>
      </c>
      <c r="R20" s="139">
        <f>'Days Total Hire Sheet 2026'!AM102</f>
        <v>2380</v>
      </c>
      <c r="S20" s="139">
        <f>'Days Total Hire Sheet 2026'!AO102</f>
        <v>2380</v>
      </c>
      <c r="T20" s="139">
        <f>'Days Total Hire Sheet 2026'!AQ102</f>
        <v>2380</v>
      </c>
      <c r="U20" s="9"/>
    </row>
    <row r="21" spans="1:21" x14ac:dyDescent="0.3">
      <c r="A21" s="9"/>
      <c r="B21" s="9"/>
      <c r="C21" s="126" t="str">
        <f>'IS 2024'!C21</f>
        <v>Equipment 10</v>
      </c>
      <c r="D21" s="9"/>
      <c r="E21" s="9"/>
      <c r="F21" s="139">
        <f>'IS 2024'!R21</f>
        <v>2450</v>
      </c>
      <c r="G21" s="139">
        <f>'IS 2024'!S21</f>
        <v>2450</v>
      </c>
      <c r="H21" s="139">
        <f>'IS 2024'!T21</f>
        <v>2450</v>
      </c>
      <c r="I21" s="139">
        <f>'Days Total Hire Sheet 2025'!AT103</f>
        <v>2450</v>
      </c>
      <c r="J21" s="139">
        <f>'Days Total Hire Sheet 2025'!AV103</f>
        <v>2450</v>
      </c>
      <c r="K21" s="139">
        <f>'Days Total Hire Sheet 2025'!AX103</f>
        <v>2450</v>
      </c>
      <c r="L21" s="139">
        <f>'Days Total Hire Sheet 2025'!BA103</f>
        <v>2310</v>
      </c>
      <c r="M21" s="139">
        <f>'Days Total Hire Sheet 2025'!BC103</f>
        <v>2450</v>
      </c>
      <c r="N21" s="139">
        <f>'Days Total Hire Sheet 2025'!BE103</f>
        <v>2450</v>
      </c>
      <c r="O21" s="139">
        <f>'Days Total Hire Sheet 2025'!BH103</f>
        <v>2450</v>
      </c>
      <c r="P21" s="139">
        <f>'Days Total Hire Sheet 2025'!BJ103</f>
        <v>2450</v>
      </c>
      <c r="Q21" s="139">
        <f>'Days Total Hire Sheet 2025'!BL103</f>
        <v>2450</v>
      </c>
      <c r="R21" s="139">
        <f>'Days Total Hire Sheet 2026'!AM103</f>
        <v>2450</v>
      </c>
      <c r="S21" s="139">
        <f>'Days Total Hire Sheet 2026'!AO103</f>
        <v>2450</v>
      </c>
      <c r="T21" s="139">
        <f>'Days Total Hire Sheet 2026'!AQ103</f>
        <v>2450</v>
      </c>
      <c r="U21" s="9"/>
    </row>
    <row r="22" spans="1:21" x14ac:dyDescent="0.3">
      <c r="A22" s="9"/>
      <c r="B22" s="9"/>
      <c r="C22" s="126" t="str">
        <f>'IS 2024'!C22</f>
        <v>Equipment 11</v>
      </c>
      <c r="D22" s="9"/>
      <c r="E22" s="9"/>
      <c r="F22" s="139">
        <f>'IS 2024'!R22</f>
        <v>2975</v>
      </c>
      <c r="G22" s="139">
        <f>'IS 2024'!S22</f>
        <v>2975</v>
      </c>
      <c r="H22" s="139">
        <f>'IS 2024'!T22</f>
        <v>2635</v>
      </c>
      <c r="I22" s="139">
        <f>'Days Total Hire Sheet 2025'!AT104</f>
        <v>2635</v>
      </c>
      <c r="J22" s="139">
        <f>'Days Total Hire Sheet 2025'!AV104</f>
        <v>2975</v>
      </c>
      <c r="K22" s="139">
        <f>'Days Total Hire Sheet 2025'!AX104</f>
        <v>2975</v>
      </c>
      <c r="L22" s="139">
        <f>'Days Total Hire Sheet 2025'!BA104</f>
        <v>2975</v>
      </c>
      <c r="M22" s="139">
        <f>'Days Total Hire Sheet 2025'!BC104</f>
        <v>2975</v>
      </c>
      <c r="N22" s="139">
        <f>'Days Total Hire Sheet 2025'!BE104</f>
        <v>2975</v>
      </c>
      <c r="O22" s="139">
        <f>'Days Total Hire Sheet 2025'!BH104</f>
        <v>2975</v>
      </c>
      <c r="P22" s="139">
        <f>'Days Total Hire Sheet 2025'!BJ104</f>
        <v>2975</v>
      </c>
      <c r="Q22" s="139">
        <f>'Days Total Hire Sheet 2025'!BL104</f>
        <v>2975</v>
      </c>
      <c r="R22" s="139">
        <f>'Days Total Hire Sheet 2026'!AM104</f>
        <v>3060</v>
      </c>
      <c r="S22" s="139">
        <f>'Days Total Hire Sheet 2026'!AO104</f>
        <v>2975</v>
      </c>
      <c r="T22" s="139">
        <f>'Days Total Hire Sheet 2026'!AQ104</f>
        <v>2975</v>
      </c>
      <c r="U22" s="9"/>
    </row>
    <row r="23" spans="1:21" x14ac:dyDescent="0.3">
      <c r="A23" s="9"/>
      <c r="B23" s="9"/>
      <c r="C23" s="126" t="str">
        <f>'IS 2024'!C23</f>
        <v>Equipment 12</v>
      </c>
      <c r="D23" s="9"/>
      <c r="E23" s="9"/>
      <c r="F23" s="139">
        <f>'IS 2024'!R23</f>
        <v>3400</v>
      </c>
      <c r="G23" s="139">
        <f>'IS 2024'!S23</f>
        <v>3400</v>
      </c>
      <c r="H23" s="139">
        <f>'IS 2024'!T23</f>
        <v>3400</v>
      </c>
      <c r="I23" s="139">
        <f>'Days Total Hire Sheet 2025'!AT105</f>
        <v>3315</v>
      </c>
      <c r="J23" s="139">
        <f>'Days Total Hire Sheet 2025'!AV105</f>
        <v>3400</v>
      </c>
      <c r="K23" s="139">
        <f>'Days Total Hire Sheet 2025'!AX105</f>
        <v>3485</v>
      </c>
      <c r="L23" s="139">
        <f>'Days Total Hire Sheet 2025'!BA105</f>
        <v>3400</v>
      </c>
      <c r="M23" s="139">
        <f>'Days Total Hire Sheet 2025'!BC105</f>
        <v>3400</v>
      </c>
      <c r="N23" s="139">
        <f>'Days Total Hire Sheet 2025'!BE105</f>
        <v>3400</v>
      </c>
      <c r="O23" s="139">
        <f>'Days Total Hire Sheet 2025'!BH105</f>
        <v>3400</v>
      </c>
      <c r="P23" s="139">
        <f>'Days Total Hire Sheet 2025'!BJ105</f>
        <v>3400</v>
      </c>
      <c r="Q23" s="139">
        <f>'Days Total Hire Sheet 2025'!BL105</f>
        <v>3315</v>
      </c>
      <c r="R23" s="139">
        <f>'Days Total Hire Sheet 2026'!AM105</f>
        <v>3315</v>
      </c>
      <c r="S23" s="139">
        <f>'Days Total Hire Sheet 2026'!AO105</f>
        <v>3400</v>
      </c>
      <c r="T23" s="139">
        <f>'Days Total Hire Sheet 2026'!AQ105</f>
        <v>3400</v>
      </c>
      <c r="U23" s="9"/>
    </row>
    <row r="24" spans="1:21" x14ac:dyDescent="0.3">
      <c r="A24" s="9"/>
      <c r="B24" s="9"/>
      <c r="C24" s="126" t="str">
        <f>'IS 2024'!C24</f>
        <v>Equipment 13</v>
      </c>
      <c r="D24" s="9"/>
      <c r="E24" s="9"/>
      <c r="F24" s="139">
        <f>'IS 2024'!R24</f>
        <v>2430</v>
      </c>
      <c r="G24" s="139">
        <f>'IS 2024'!S24</f>
        <v>2430</v>
      </c>
      <c r="H24" s="139">
        <f>'IS 2024'!T24</f>
        <v>2430</v>
      </c>
      <c r="I24" s="139">
        <f>'Days Total Hire Sheet 2025'!AT106</f>
        <v>2430</v>
      </c>
      <c r="J24" s="139">
        <f>'Days Total Hire Sheet 2025'!AV106</f>
        <v>2430</v>
      </c>
      <c r="K24" s="139">
        <f>'Days Total Hire Sheet 2025'!AX106</f>
        <v>2430</v>
      </c>
      <c r="L24" s="139">
        <f>'Days Total Hire Sheet 2025'!BA106</f>
        <v>2430</v>
      </c>
      <c r="M24" s="139">
        <f>'Days Total Hire Sheet 2025'!BC106</f>
        <v>3060</v>
      </c>
      <c r="N24" s="139">
        <f>'Days Total Hire Sheet 2025'!BE106</f>
        <v>2430</v>
      </c>
      <c r="O24" s="139">
        <f>'Days Total Hire Sheet 2025'!BH106</f>
        <v>3240</v>
      </c>
      <c r="P24" s="139">
        <f>'Days Total Hire Sheet 2025'!BJ106</f>
        <v>2790</v>
      </c>
      <c r="Q24" s="139">
        <f>'Days Total Hire Sheet 2025'!BL106</f>
        <v>2610</v>
      </c>
      <c r="R24" s="139">
        <f>'Days Total Hire Sheet 2026'!AM106</f>
        <v>2700</v>
      </c>
      <c r="S24" s="139">
        <f>'Days Total Hire Sheet 2026'!AO106</f>
        <v>2610</v>
      </c>
      <c r="T24" s="139">
        <f>'Days Total Hire Sheet 2026'!AQ106</f>
        <v>2880</v>
      </c>
      <c r="U24" s="9"/>
    </row>
    <row r="25" spans="1:21" x14ac:dyDescent="0.3">
      <c r="A25" s="9"/>
      <c r="B25" s="9"/>
      <c r="C25" s="126" t="str">
        <f>'IS 2024'!C25</f>
        <v>Equipment 14</v>
      </c>
      <c r="D25" s="9"/>
      <c r="E25" s="9"/>
      <c r="F25" s="139">
        <f>'IS 2024'!R25</f>
        <v>4125</v>
      </c>
      <c r="G25" s="139">
        <f>'IS 2024'!S25</f>
        <v>4125</v>
      </c>
      <c r="H25" s="139">
        <f>'IS 2024'!T25</f>
        <v>4125</v>
      </c>
      <c r="I25" s="139">
        <f>'Days Total Hire Sheet 2025'!AT107</f>
        <v>4125</v>
      </c>
      <c r="J25" s="139">
        <f>'Days Total Hire Sheet 2025'!AV107</f>
        <v>4125</v>
      </c>
      <c r="K25" s="139">
        <f>'Days Total Hire Sheet 2025'!AX107</f>
        <v>4125</v>
      </c>
      <c r="L25" s="139">
        <f>'Days Total Hire Sheet 2025'!BA107</f>
        <v>4125</v>
      </c>
      <c r="M25" s="139">
        <f>'Days Total Hire Sheet 2025'!BC107</f>
        <v>4125</v>
      </c>
      <c r="N25" s="139">
        <f>'Days Total Hire Sheet 2025'!BE107</f>
        <v>4125</v>
      </c>
      <c r="O25" s="139">
        <f>'Days Total Hire Sheet 2025'!BH107</f>
        <v>4125</v>
      </c>
      <c r="P25" s="139">
        <f>'Days Total Hire Sheet 2025'!BJ107</f>
        <v>4125</v>
      </c>
      <c r="Q25" s="139">
        <f>'Days Total Hire Sheet 2025'!BL107</f>
        <v>4250</v>
      </c>
      <c r="R25" s="139">
        <f>'Days Total Hire Sheet 2026'!AM107</f>
        <v>4125</v>
      </c>
      <c r="S25" s="139">
        <f>'Days Total Hire Sheet 2026'!AO107</f>
        <v>4125</v>
      </c>
      <c r="T25" s="139">
        <f>'Days Total Hire Sheet 2026'!AQ107</f>
        <v>4125</v>
      </c>
      <c r="U25" s="9"/>
    </row>
    <row r="26" spans="1:21" x14ac:dyDescent="0.3">
      <c r="A26" s="9"/>
      <c r="B26" s="9"/>
      <c r="C26" s="126" t="str">
        <f>'IS 2024'!C26</f>
        <v>Equipment 15</v>
      </c>
      <c r="D26" s="9"/>
      <c r="E26" s="9"/>
      <c r="F26" s="139">
        <f>'IS 2024'!R26</f>
        <v>8100</v>
      </c>
      <c r="G26" s="139">
        <f>'IS 2024'!S26</f>
        <v>8100</v>
      </c>
      <c r="H26" s="139">
        <f>'IS 2024'!T26</f>
        <v>6975</v>
      </c>
      <c r="I26" s="139">
        <f>'Days Total Hire Sheet 2025'!AT108</f>
        <v>6975</v>
      </c>
      <c r="J26" s="139">
        <f>'Days Total Hire Sheet 2025'!AV108</f>
        <v>8100</v>
      </c>
      <c r="K26" s="139">
        <f>'Days Total Hire Sheet 2025'!AX108</f>
        <v>8100</v>
      </c>
      <c r="L26" s="139">
        <f>'Days Total Hire Sheet 2025'!BA108</f>
        <v>8100</v>
      </c>
      <c r="M26" s="139">
        <f>'Days Total Hire Sheet 2025'!BC108</f>
        <v>8100</v>
      </c>
      <c r="N26" s="139">
        <f>'Days Total Hire Sheet 2025'!BE108</f>
        <v>8100</v>
      </c>
      <c r="O26" s="139">
        <f>'Days Total Hire Sheet 2025'!BH108</f>
        <v>8100</v>
      </c>
      <c r="P26" s="139">
        <f>'Days Total Hire Sheet 2025'!BJ108</f>
        <v>8100</v>
      </c>
      <c r="Q26" s="139">
        <f>'Days Total Hire Sheet 2025'!BL108</f>
        <v>8775</v>
      </c>
      <c r="R26" s="139">
        <f>'Days Total Hire Sheet 2026'!AM108</f>
        <v>8775</v>
      </c>
      <c r="S26" s="139">
        <f>'Days Total Hire Sheet 2026'!AO108</f>
        <v>8775</v>
      </c>
      <c r="T26" s="139">
        <f>'Days Total Hire Sheet 2026'!AQ108</f>
        <v>8775</v>
      </c>
      <c r="U26" s="9"/>
    </row>
    <row r="27" spans="1:21" x14ac:dyDescent="0.3">
      <c r="A27" s="9"/>
      <c r="B27" s="9"/>
      <c r="C27" s="126" t="str">
        <f>'IS 2024'!C27</f>
        <v>Equipment 16</v>
      </c>
      <c r="D27" s="9"/>
      <c r="E27" s="9"/>
      <c r="F27" s="139">
        <f>'IS 2024'!R27</f>
        <v>1240</v>
      </c>
      <c r="G27" s="139">
        <f>'IS 2024'!S27</f>
        <v>1280</v>
      </c>
      <c r="H27" s="139">
        <f>'IS 2024'!T27</f>
        <v>1240</v>
      </c>
      <c r="I27" s="139">
        <f>'Days Total Hire Sheet 2025'!AT109</f>
        <v>1280</v>
      </c>
      <c r="J27" s="139">
        <f>'Days Total Hire Sheet 2025'!AV109</f>
        <v>1320</v>
      </c>
      <c r="K27" s="139">
        <f>'Days Total Hire Sheet 2025'!AX109</f>
        <v>1360</v>
      </c>
      <c r="L27" s="139">
        <f>'Days Total Hire Sheet 2025'!BA109</f>
        <v>1320</v>
      </c>
      <c r="M27" s="139">
        <f>'Days Total Hire Sheet 2025'!BC109</f>
        <v>1320</v>
      </c>
      <c r="N27" s="139">
        <f>'Days Total Hire Sheet 2025'!BE109</f>
        <v>1320</v>
      </c>
      <c r="O27" s="139">
        <f>'Days Total Hire Sheet 2025'!BH109</f>
        <v>1320</v>
      </c>
      <c r="P27" s="139">
        <f>'Days Total Hire Sheet 2025'!BJ109</f>
        <v>1320</v>
      </c>
      <c r="Q27" s="139">
        <f>'Days Total Hire Sheet 2025'!BL109</f>
        <v>1320</v>
      </c>
      <c r="R27" s="139">
        <f>'Days Total Hire Sheet 2026'!AM109</f>
        <v>1400</v>
      </c>
      <c r="S27" s="139">
        <f>'Days Total Hire Sheet 2026'!AO109</f>
        <v>1440</v>
      </c>
      <c r="T27" s="139">
        <f>'Days Total Hire Sheet 2026'!AQ109</f>
        <v>1480</v>
      </c>
      <c r="U27" s="9"/>
    </row>
    <row r="28" spans="1:21" x14ac:dyDescent="0.3">
      <c r="A28" s="9"/>
      <c r="B28" s="9"/>
      <c r="C28" s="126" t="str">
        <f>'IS 2024'!C28</f>
        <v>Equipment 17</v>
      </c>
      <c r="D28" s="9"/>
      <c r="E28" s="9"/>
      <c r="F28" s="139">
        <f>'IS 2024'!R28</f>
        <v>1395</v>
      </c>
      <c r="G28" s="139">
        <f>'IS 2024'!S28</f>
        <v>1440</v>
      </c>
      <c r="H28" s="139">
        <f>'IS 2024'!T28</f>
        <v>1395</v>
      </c>
      <c r="I28" s="139">
        <f>'Days Total Hire Sheet 2025'!AT110</f>
        <v>1395</v>
      </c>
      <c r="J28" s="139">
        <f>'Days Total Hire Sheet 2025'!AV110</f>
        <v>1485</v>
      </c>
      <c r="K28" s="139">
        <f>'Days Total Hire Sheet 2025'!AX110</f>
        <v>1485</v>
      </c>
      <c r="L28" s="139">
        <f>'Days Total Hire Sheet 2025'!BA110</f>
        <v>1485</v>
      </c>
      <c r="M28" s="139">
        <f>'Days Total Hire Sheet 2025'!BC110</f>
        <v>1485</v>
      </c>
      <c r="N28" s="139">
        <f>'Days Total Hire Sheet 2025'!BE110</f>
        <v>1485</v>
      </c>
      <c r="O28" s="139">
        <f>'Days Total Hire Sheet 2025'!BH110</f>
        <v>1485</v>
      </c>
      <c r="P28" s="139">
        <f>'Days Total Hire Sheet 2025'!BJ110</f>
        <v>1485</v>
      </c>
      <c r="Q28" s="139">
        <f>'Days Total Hire Sheet 2025'!BL110</f>
        <v>1485</v>
      </c>
      <c r="R28" s="139">
        <f>'Days Total Hire Sheet 2026'!AM110</f>
        <v>1485</v>
      </c>
      <c r="S28" s="139">
        <f>'Days Total Hire Sheet 2026'!AO110</f>
        <v>1485</v>
      </c>
      <c r="T28" s="139">
        <f>'Days Total Hire Sheet 2026'!AQ110</f>
        <v>1530</v>
      </c>
      <c r="U28" s="9"/>
    </row>
    <row r="29" spans="1:21" x14ac:dyDescent="0.3">
      <c r="A29" s="9"/>
      <c r="B29" s="9"/>
      <c r="C29" s="126" t="str">
        <f>'IS 2024'!C29</f>
        <v>Equipment 18</v>
      </c>
      <c r="D29" s="9"/>
      <c r="E29" s="9"/>
      <c r="F29" s="139">
        <f>'IS 2024'!R29</f>
        <v>1530</v>
      </c>
      <c r="G29" s="139">
        <f>'IS 2024'!S29</f>
        <v>1530</v>
      </c>
      <c r="H29" s="139">
        <f>'IS 2024'!T29</f>
        <v>1305</v>
      </c>
      <c r="I29" s="139">
        <f>'Days Total Hire Sheet 2025'!AT111</f>
        <v>1305</v>
      </c>
      <c r="J29" s="139">
        <f>'Days Total Hire Sheet 2025'!AV111</f>
        <v>1530</v>
      </c>
      <c r="K29" s="139">
        <f>'Days Total Hire Sheet 2025'!AX111</f>
        <v>1530</v>
      </c>
      <c r="L29" s="139">
        <f>'Days Total Hire Sheet 2025'!BA111</f>
        <v>1530</v>
      </c>
      <c r="M29" s="139">
        <f>'Days Total Hire Sheet 2025'!BC111</f>
        <v>1530</v>
      </c>
      <c r="N29" s="139">
        <f>'Days Total Hire Sheet 2025'!BE111</f>
        <v>1530</v>
      </c>
      <c r="O29" s="139">
        <f>'Days Total Hire Sheet 2025'!BH111</f>
        <v>1530</v>
      </c>
      <c r="P29" s="139">
        <f>'Days Total Hire Sheet 2025'!BJ111</f>
        <v>1530</v>
      </c>
      <c r="Q29" s="139">
        <f>'Days Total Hire Sheet 2025'!BL111</f>
        <v>1530</v>
      </c>
      <c r="R29" s="139">
        <f>'Days Total Hire Sheet 2026'!AM111</f>
        <v>1530</v>
      </c>
      <c r="S29" s="139">
        <f>'Days Total Hire Sheet 2026'!AO111</f>
        <v>1530</v>
      </c>
      <c r="T29" s="139">
        <f>'Days Total Hire Sheet 2026'!AQ111</f>
        <v>1530</v>
      </c>
      <c r="U29" s="9"/>
    </row>
    <row r="30" spans="1:21" x14ac:dyDescent="0.3">
      <c r="A30" s="9"/>
      <c r="B30" s="9"/>
      <c r="C30" s="126" t="str">
        <f>'IS 2024'!C30</f>
        <v>Equipment 19</v>
      </c>
      <c r="D30" s="9"/>
      <c r="E30" s="9"/>
      <c r="F30" s="139">
        <f>'IS 2024'!R30</f>
        <v>1650</v>
      </c>
      <c r="G30" s="139">
        <f>'IS 2024'!S30</f>
        <v>1705</v>
      </c>
      <c r="H30" s="139">
        <f>'IS 2024'!T30</f>
        <v>1650</v>
      </c>
      <c r="I30" s="139">
        <f>'Days Total Hire Sheet 2025'!AT112</f>
        <v>1650</v>
      </c>
      <c r="J30" s="139">
        <f>'Days Total Hire Sheet 2025'!AV112</f>
        <v>1705</v>
      </c>
      <c r="K30" s="139">
        <f>'Days Total Hire Sheet 2025'!AX112</f>
        <v>1650</v>
      </c>
      <c r="L30" s="139">
        <f>'Days Total Hire Sheet 2025'!BA112</f>
        <v>1705</v>
      </c>
      <c r="M30" s="139">
        <f>'Days Total Hire Sheet 2025'!BC112</f>
        <v>1815</v>
      </c>
      <c r="N30" s="139">
        <f>'Days Total Hire Sheet 2025'!BE112</f>
        <v>1650</v>
      </c>
      <c r="O30" s="139">
        <f>'Days Total Hire Sheet 2025'!BH112</f>
        <v>1760</v>
      </c>
      <c r="P30" s="139">
        <f>'Days Total Hire Sheet 2025'!BJ112</f>
        <v>1705</v>
      </c>
      <c r="Q30" s="139">
        <f>'Days Total Hire Sheet 2025'!BL112</f>
        <v>1760</v>
      </c>
      <c r="R30" s="139">
        <f>'Days Total Hire Sheet 2026'!AM112</f>
        <v>1760</v>
      </c>
      <c r="S30" s="139">
        <f>'Days Total Hire Sheet 2026'!AO112</f>
        <v>1815</v>
      </c>
      <c r="T30" s="139">
        <f>'Days Total Hire Sheet 2026'!AQ112</f>
        <v>1760</v>
      </c>
      <c r="U30" s="9"/>
    </row>
    <row r="31" spans="1:21" x14ac:dyDescent="0.3">
      <c r="A31" s="9"/>
      <c r="B31" s="9"/>
      <c r="C31" s="126" t="str">
        <f>'IS 2024'!C31</f>
        <v>Equipment 20</v>
      </c>
      <c r="D31" s="9"/>
      <c r="E31" s="9"/>
      <c r="F31" s="139">
        <f>'IS 2024'!R31</f>
        <v>1705</v>
      </c>
      <c r="G31" s="139">
        <f>'IS 2024'!S31</f>
        <v>1705</v>
      </c>
      <c r="H31" s="139">
        <f>'IS 2024'!T31</f>
        <v>1705</v>
      </c>
      <c r="I31" s="139">
        <f>'Days Total Hire Sheet 2025'!AT113</f>
        <v>1705</v>
      </c>
      <c r="J31" s="139">
        <f>'Days Total Hire Sheet 2025'!AV113</f>
        <v>1705</v>
      </c>
      <c r="K31" s="139">
        <f>'Days Total Hire Sheet 2025'!AX113</f>
        <v>1705</v>
      </c>
      <c r="L31" s="139">
        <f>'Days Total Hire Sheet 2025'!BA113</f>
        <v>1705</v>
      </c>
      <c r="M31" s="139">
        <f>'Days Total Hire Sheet 2025'!BC113</f>
        <v>1815</v>
      </c>
      <c r="N31" s="139">
        <f>'Days Total Hire Sheet 2025'!BE113</f>
        <v>1815</v>
      </c>
      <c r="O31" s="139">
        <f>'Days Total Hire Sheet 2025'!BH113</f>
        <v>1815</v>
      </c>
      <c r="P31" s="139">
        <f>'Days Total Hire Sheet 2025'!BJ113</f>
        <v>1815</v>
      </c>
      <c r="Q31" s="139">
        <f>'Days Total Hire Sheet 2025'!BL113</f>
        <v>1705</v>
      </c>
      <c r="R31" s="139">
        <f>'Days Total Hire Sheet 2026'!AM113</f>
        <v>1705</v>
      </c>
      <c r="S31" s="139">
        <f>'Days Total Hire Sheet 2026'!AO113</f>
        <v>1760</v>
      </c>
      <c r="T31" s="139">
        <f>'Days Total Hire Sheet 2026'!AQ113</f>
        <v>1705</v>
      </c>
      <c r="U31" s="9"/>
    </row>
    <row r="32" spans="1:21" x14ac:dyDescent="0.3">
      <c r="A32" s="9"/>
      <c r="B32" s="9"/>
      <c r="C32" s="126" t="str">
        <f>'IS 2024'!C32</f>
        <v>Equipment 21</v>
      </c>
      <c r="D32" s="9"/>
      <c r="E32" s="9"/>
      <c r="F32" s="139">
        <f>'IS 2024'!R32</f>
        <v>2160</v>
      </c>
      <c r="G32" s="139">
        <f>'IS 2024'!S32</f>
        <v>2160</v>
      </c>
      <c r="H32" s="139">
        <f>'IS 2024'!T32</f>
        <v>1860</v>
      </c>
      <c r="I32" s="139">
        <f>'Days Total Hire Sheet 2025'!AT114</f>
        <v>1800</v>
      </c>
      <c r="J32" s="139">
        <f>'Days Total Hire Sheet 2025'!AV114</f>
        <v>2160</v>
      </c>
      <c r="K32" s="139">
        <f>'Days Total Hire Sheet 2025'!AX114</f>
        <v>2160</v>
      </c>
      <c r="L32" s="139">
        <f>'Days Total Hire Sheet 2025'!BA114</f>
        <v>2100</v>
      </c>
      <c r="M32" s="139">
        <f>'Days Total Hire Sheet 2025'!BC114</f>
        <v>2160</v>
      </c>
      <c r="N32" s="139">
        <f>'Days Total Hire Sheet 2025'!BE114</f>
        <v>2160</v>
      </c>
      <c r="O32" s="139">
        <f>'Days Total Hire Sheet 2025'!BH114</f>
        <v>2160</v>
      </c>
      <c r="P32" s="139">
        <f>'Days Total Hire Sheet 2025'!BJ114</f>
        <v>2160</v>
      </c>
      <c r="Q32" s="139">
        <f>'Days Total Hire Sheet 2025'!BL114</f>
        <v>2100</v>
      </c>
      <c r="R32" s="139">
        <f>'Days Total Hire Sheet 2026'!AM114</f>
        <v>2160</v>
      </c>
      <c r="S32" s="139">
        <f>'Days Total Hire Sheet 2026'!AO114</f>
        <v>2160</v>
      </c>
      <c r="T32" s="139">
        <f>'Days Total Hire Sheet 2026'!AQ114</f>
        <v>2160</v>
      </c>
      <c r="U32" s="9"/>
    </row>
    <row r="33" spans="1:21" x14ac:dyDescent="0.3">
      <c r="A33" s="9"/>
      <c r="B33" s="9"/>
      <c r="C33" s="126" t="str">
        <f>'IS 2024'!C33</f>
        <v>Equipment 22</v>
      </c>
      <c r="D33" s="9"/>
      <c r="E33" s="9"/>
      <c r="F33" s="139">
        <f>'IS 2024'!R33</f>
        <v>1595</v>
      </c>
      <c r="G33" s="139">
        <f>'IS 2024'!S33</f>
        <v>1595</v>
      </c>
      <c r="H33" s="139">
        <f>'IS 2024'!T33</f>
        <v>1595</v>
      </c>
      <c r="I33" s="139">
        <f>'Days Total Hire Sheet 2025'!AT115</f>
        <v>1705</v>
      </c>
      <c r="J33" s="139">
        <f>'Days Total Hire Sheet 2025'!AV115</f>
        <v>1595</v>
      </c>
      <c r="K33" s="139">
        <f>'Days Total Hire Sheet 2025'!AX115</f>
        <v>1595</v>
      </c>
      <c r="L33" s="139">
        <f>'Days Total Hire Sheet 2025'!BA115</f>
        <v>1760</v>
      </c>
      <c r="M33" s="139">
        <f>'Days Total Hire Sheet 2025'!BC115</f>
        <v>1650</v>
      </c>
      <c r="N33" s="139">
        <f>'Days Total Hire Sheet 2025'!BE115</f>
        <v>1650</v>
      </c>
      <c r="O33" s="139">
        <f>'Days Total Hire Sheet 2025'!BH115</f>
        <v>1650</v>
      </c>
      <c r="P33" s="139">
        <f>'Days Total Hire Sheet 2025'!BJ115</f>
        <v>1815</v>
      </c>
      <c r="Q33" s="139">
        <f>'Days Total Hire Sheet 2025'!BL115</f>
        <v>1870</v>
      </c>
      <c r="R33" s="139">
        <f>'Days Total Hire Sheet 2026'!AM115</f>
        <v>1870</v>
      </c>
      <c r="S33" s="139">
        <f>'Days Total Hire Sheet 2026'!AO115</f>
        <v>1870</v>
      </c>
      <c r="T33" s="139">
        <f>'Days Total Hire Sheet 2026'!AQ115</f>
        <v>1870</v>
      </c>
      <c r="U33" s="9"/>
    </row>
    <row r="34" spans="1:21" x14ac:dyDescent="0.3">
      <c r="A34" s="9"/>
      <c r="B34" s="9"/>
      <c r="C34" s="126" t="str">
        <f>'IS 2024'!C34</f>
        <v>Equipment 23</v>
      </c>
      <c r="D34" s="9"/>
      <c r="E34" s="9"/>
      <c r="F34" s="139">
        <f>'IS 2024'!R34</f>
        <v>2145</v>
      </c>
      <c r="G34" s="139">
        <f>'IS 2024'!S34</f>
        <v>2145</v>
      </c>
      <c r="H34" s="139">
        <f>'IS 2024'!T34</f>
        <v>2145</v>
      </c>
      <c r="I34" s="139">
        <f>'Days Total Hire Sheet 2025'!AT116</f>
        <v>2145</v>
      </c>
      <c r="J34" s="139">
        <f>'Days Total Hire Sheet 2025'!AV116</f>
        <v>1885</v>
      </c>
      <c r="K34" s="139">
        <f>'Days Total Hire Sheet 2025'!AX116</f>
        <v>2145</v>
      </c>
      <c r="L34" s="139">
        <f>'Days Total Hire Sheet 2025'!BA116</f>
        <v>2210</v>
      </c>
      <c r="M34" s="139">
        <f>'Days Total Hire Sheet 2025'!BC116</f>
        <v>2145</v>
      </c>
      <c r="N34" s="139">
        <f>'Days Total Hire Sheet 2025'!BE116</f>
        <v>2145</v>
      </c>
      <c r="O34" s="139">
        <f>'Days Total Hire Sheet 2025'!BH116</f>
        <v>2210</v>
      </c>
      <c r="P34" s="139">
        <f>'Days Total Hire Sheet 2025'!BJ116</f>
        <v>2145</v>
      </c>
      <c r="Q34" s="139">
        <f>'Days Total Hire Sheet 2025'!BL116</f>
        <v>2145</v>
      </c>
      <c r="R34" s="139">
        <f>'Days Total Hire Sheet 2026'!AM116</f>
        <v>2145</v>
      </c>
      <c r="S34" s="139">
        <f>'Days Total Hire Sheet 2026'!AO116</f>
        <v>2145</v>
      </c>
      <c r="T34" s="139">
        <f>'Days Total Hire Sheet 2026'!AQ116</f>
        <v>2145</v>
      </c>
      <c r="U34" s="9"/>
    </row>
    <row r="35" spans="1:21" x14ac:dyDescent="0.3">
      <c r="A35" s="9"/>
      <c r="B35" s="9"/>
      <c r="C35" s="126" t="str">
        <f>'IS 2024'!C35</f>
        <v>Equipment 24</v>
      </c>
      <c r="D35" s="9"/>
      <c r="E35" s="9"/>
      <c r="F35" s="139">
        <f>'IS 2024'!R35</f>
        <v>2380</v>
      </c>
      <c r="G35" s="139">
        <f>'IS 2024'!S35</f>
        <v>2380</v>
      </c>
      <c r="H35" s="139">
        <f>'IS 2024'!T35</f>
        <v>2380</v>
      </c>
      <c r="I35" s="139">
        <f>'Days Total Hire Sheet 2025'!AT117</f>
        <v>2380</v>
      </c>
      <c r="J35" s="139">
        <f>'Days Total Hire Sheet 2025'!AV117</f>
        <v>2380</v>
      </c>
      <c r="K35" s="139">
        <f>'Days Total Hire Sheet 2025'!AX117</f>
        <v>2380</v>
      </c>
      <c r="L35" s="139">
        <f>'Days Total Hire Sheet 2025'!BA117</f>
        <v>2380</v>
      </c>
      <c r="M35" s="139">
        <f>'Days Total Hire Sheet 2025'!BC117</f>
        <v>2310</v>
      </c>
      <c r="N35" s="139">
        <f>'Days Total Hire Sheet 2025'!BE117</f>
        <v>2380</v>
      </c>
      <c r="O35" s="139">
        <f>'Days Total Hire Sheet 2025'!BH117</f>
        <v>2380</v>
      </c>
      <c r="P35" s="139">
        <f>'Days Total Hire Sheet 2025'!BJ117</f>
        <v>2380</v>
      </c>
      <c r="Q35" s="139">
        <f>'Days Total Hire Sheet 2025'!BL117</f>
        <v>2450</v>
      </c>
      <c r="R35" s="139">
        <f>'Days Total Hire Sheet 2026'!AM117</f>
        <v>2380</v>
      </c>
      <c r="S35" s="139">
        <f>'Days Total Hire Sheet 2026'!AO117</f>
        <v>2380</v>
      </c>
      <c r="T35" s="139">
        <f>'Days Total Hire Sheet 2026'!AQ117</f>
        <v>2380</v>
      </c>
      <c r="U35" s="9"/>
    </row>
    <row r="36" spans="1:21" x14ac:dyDescent="0.3">
      <c r="A36" s="9"/>
      <c r="B36" s="9"/>
      <c r="C36" s="126" t="str">
        <f>'IS 2024'!C36</f>
        <v>Equipment 25</v>
      </c>
      <c r="D36" s="9"/>
      <c r="E36" s="9"/>
      <c r="F36" s="139">
        <f>'IS 2024'!R36</f>
        <v>2450</v>
      </c>
      <c r="G36" s="139">
        <f>'IS 2024'!S36</f>
        <v>2450</v>
      </c>
      <c r="H36" s="139">
        <f>'IS 2024'!T36</f>
        <v>2450</v>
      </c>
      <c r="I36" s="139">
        <f>'Days Total Hire Sheet 2025'!AT118</f>
        <v>2450</v>
      </c>
      <c r="J36" s="139">
        <f>'Days Total Hire Sheet 2025'!AV118</f>
        <v>2450</v>
      </c>
      <c r="K36" s="139">
        <f>'Days Total Hire Sheet 2025'!AX118</f>
        <v>2450</v>
      </c>
      <c r="L36" s="139">
        <f>'Days Total Hire Sheet 2025'!BA118</f>
        <v>2310</v>
      </c>
      <c r="M36" s="139">
        <f>'Days Total Hire Sheet 2025'!BC118</f>
        <v>2450</v>
      </c>
      <c r="N36" s="139">
        <f>'Days Total Hire Sheet 2025'!BE118</f>
        <v>2450</v>
      </c>
      <c r="O36" s="139">
        <f>'Days Total Hire Sheet 2025'!BH118</f>
        <v>2450</v>
      </c>
      <c r="P36" s="139">
        <f>'Days Total Hire Sheet 2025'!BJ118</f>
        <v>2450</v>
      </c>
      <c r="Q36" s="139">
        <f>'Days Total Hire Sheet 2025'!BL118</f>
        <v>2450</v>
      </c>
      <c r="R36" s="139">
        <f>'Days Total Hire Sheet 2026'!AM118</f>
        <v>2450</v>
      </c>
      <c r="S36" s="139">
        <f>'Days Total Hire Sheet 2026'!AO118</f>
        <v>2450</v>
      </c>
      <c r="T36" s="139">
        <f>'Days Total Hire Sheet 2026'!AQ118</f>
        <v>2450</v>
      </c>
      <c r="U36" s="9"/>
    </row>
    <row r="37" spans="1:21" x14ac:dyDescent="0.3">
      <c r="A37" s="9"/>
      <c r="B37" s="9"/>
      <c r="C37" s="126" t="str">
        <f>'IS 2024'!C37</f>
        <v>Equipment 26</v>
      </c>
      <c r="D37" s="9"/>
      <c r="E37" s="9"/>
      <c r="F37" s="139">
        <f>'IS 2024'!R37</f>
        <v>2975</v>
      </c>
      <c r="G37" s="139">
        <f>'IS 2024'!S37</f>
        <v>2975</v>
      </c>
      <c r="H37" s="139">
        <f>'IS 2024'!T37</f>
        <v>2635</v>
      </c>
      <c r="I37" s="139">
        <f>'Days Total Hire Sheet 2025'!AT119</f>
        <v>2635</v>
      </c>
      <c r="J37" s="139">
        <f>'Days Total Hire Sheet 2025'!AV119</f>
        <v>2975</v>
      </c>
      <c r="K37" s="139">
        <f>'Days Total Hire Sheet 2025'!AX119</f>
        <v>2975</v>
      </c>
      <c r="L37" s="139">
        <f>'Days Total Hire Sheet 2025'!BA119</f>
        <v>2975</v>
      </c>
      <c r="M37" s="139">
        <f>'Days Total Hire Sheet 2025'!BC119</f>
        <v>2975</v>
      </c>
      <c r="N37" s="139">
        <f>'Days Total Hire Sheet 2025'!BE119</f>
        <v>2975</v>
      </c>
      <c r="O37" s="139">
        <f>'Days Total Hire Sheet 2025'!BH119</f>
        <v>2975</v>
      </c>
      <c r="P37" s="139">
        <f>'Days Total Hire Sheet 2025'!BJ119</f>
        <v>2975</v>
      </c>
      <c r="Q37" s="139">
        <f>'Days Total Hire Sheet 2025'!BL119</f>
        <v>2975</v>
      </c>
      <c r="R37" s="139">
        <f>'Days Total Hire Sheet 2026'!AM119</f>
        <v>3060</v>
      </c>
      <c r="S37" s="139">
        <f>'Days Total Hire Sheet 2026'!AO119</f>
        <v>2975</v>
      </c>
      <c r="T37" s="139">
        <f>'Days Total Hire Sheet 2026'!AQ119</f>
        <v>2975</v>
      </c>
      <c r="U37" s="9"/>
    </row>
    <row r="38" spans="1:21" x14ac:dyDescent="0.3">
      <c r="A38" s="9"/>
      <c r="B38" s="9"/>
      <c r="C38" s="126" t="str">
        <f>'IS 2024'!C38</f>
        <v>Equipment 27</v>
      </c>
      <c r="D38" s="9"/>
      <c r="E38" s="9"/>
      <c r="F38" s="139">
        <f>'IS 2024'!R38</f>
        <v>3400</v>
      </c>
      <c r="G38" s="139">
        <f>'IS 2024'!S38</f>
        <v>3400</v>
      </c>
      <c r="H38" s="139">
        <f>'IS 2024'!T38</f>
        <v>3400</v>
      </c>
      <c r="I38" s="139">
        <f>'Days Total Hire Sheet 2025'!AT120</f>
        <v>3315</v>
      </c>
      <c r="J38" s="139">
        <f>'Days Total Hire Sheet 2025'!AV120</f>
        <v>3400</v>
      </c>
      <c r="K38" s="139">
        <f>'Days Total Hire Sheet 2025'!AX120</f>
        <v>3485</v>
      </c>
      <c r="L38" s="139">
        <f>'Days Total Hire Sheet 2025'!BA120</f>
        <v>3400</v>
      </c>
      <c r="M38" s="139">
        <f>'Days Total Hire Sheet 2025'!BC120</f>
        <v>3400</v>
      </c>
      <c r="N38" s="139">
        <f>'Days Total Hire Sheet 2025'!BE120</f>
        <v>3400</v>
      </c>
      <c r="O38" s="139">
        <f>'Days Total Hire Sheet 2025'!BH120</f>
        <v>3400</v>
      </c>
      <c r="P38" s="139">
        <f>'Days Total Hire Sheet 2025'!BJ120</f>
        <v>3400</v>
      </c>
      <c r="Q38" s="139">
        <f>'Days Total Hire Sheet 2025'!BL120</f>
        <v>3315</v>
      </c>
      <c r="R38" s="139">
        <f>'Days Total Hire Sheet 2026'!AM120</f>
        <v>3315</v>
      </c>
      <c r="S38" s="139">
        <f>'Days Total Hire Sheet 2026'!AO120</f>
        <v>3400</v>
      </c>
      <c r="T38" s="139">
        <f>'Days Total Hire Sheet 2026'!AQ120</f>
        <v>3400</v>
      </c>
      <c r="U38" s="9"/>
    </row>
    <row r="39" spans="1:21" x14ac:dyDescent="0.3">
      <c r="A39" s="9"/>
      <c r="B39" s="9"/>
      <c r="C39" s="126" t="str">
        <f>'IS 2024'!C39</f>
        <v>Equipment 28</v>
      </c>
      <c r="D39" s="9"/>
      <c r="E39" s="9"/>
      <c r="F39" s="139">
        <f>'IS 2024'!R39</f>
        <v>2430</v>
      </c>
      <c r="G39" s="139">
        <f>'IS 2024'!S39</f>
        <v>2430</v>
      </c>
      <c r="H39" s="139">
        <f>'IS 2024'!T39</f>
        <v>2430</v>
      </c>
      <c r="I39" s="139">
        <f>'Days Total Hire Sheet 2025'!AT121</f>
        <v>2430</v>
      </c>
      <c r="J39" s="139">
        <f>'Days Total Hire Sheet 2025'!AV121</f>
        <v>2430</v>
      </c>
      <c r="K39" s="139">
        <f>'Days Total Hire Sheet 2025'!AX121</f>
        <v>2430</v>
      </c>
      <c r="L39" s="139">
        <f>'Days Total Hire Sheet 2025'!BA121</f>
        <v>2430</v>
      </c>
      <c r="M39" s="139">
        <f>'Days Total Hire Sheet 2025'!BC121</f>
        <v>3060</v>
      </c>
      <c r="N39" s="139">
        <f>'Days Total Hire Sheet 2025'!BE121</f>
        <v>2430</v>
      </c>
      <c r="O39" s="139">
        <f>'Days Total Hire Sheet 2025'!BH121</f>
        <v>3240</v>
      </c>
      <c r="P39" s="139">
        <f>'Days Total Hire Sheet 2025'!BJ121</f>
        <v>2790</v>
      </c>
      <c r="Q39" s="139">
        <f>'Days Total Hire Sheet 2025'!BL121</f>
        <v>2610</v>
      </c>
      <c r="R39" s="139">
        <f>'Days Total Hire Sheet 2026'!AM121</f>
        <v>2700</v>
      </c>
      <c r="S39" s="139">
        <f>'Days Total Hire Sheet 2026'!AO121</f>
        <v>2610</v>
      </c>
      <c r="T39" s="139">
        <f>'Days Total Hire Sheet 2026'!AQ121</f>
        <v>2880</v>
      </c>
      <c r="U39" s="9"/>
    </row>
    <row r="40" spans="1:21" x14ac:dyDescent="0.3">
      <c r="A40" s="9"/>
      <c r="B40" s="9"/>
      <c r="C40" s="126" t="str">
        <f>'IS 2024'!C40</f>
        <v>Equipment 29</v>
      </c>
      <c r="D40" s="9"/>
      <c r="E40" s="9"/>
      <c r="F40" s="139">
        <f>'IS 2024'!R40</f>
        <v>4125</v>
      </c>
      <c r="G40" s="139">
        <f>'IS 2024'!S40</f>
        <v>4125</v>
      </c>
      <c r="H40" s="139">
        <f>'IS 2024'!T40</f>
        <v>4125</v>
      </c>
      <c r="I40" s="139">
        <f>'Days Total Hire Sheet 2025'!AT122</f>
        <v>4125</v>
      </c>
      <c r="J40" s="139">
        <f>'Days Total Hire Sheet 2025'!AV122</f>
        <v>4125</v>
      </c>
      <c r="K40" s="139">
        <f>'Days Total Hire Sheet 2025'!AX122</f>
        <v>4125</v>
      </c>
      <c r="L40" s="139">
        <f>'Days Total Hire Sheet 2025'!BA122</f>
        <v>4125</v>
      </c>
      <c r="M40" s="139">
        <f>'Days Total Hire Sheet 2025'!BC122</f>
        <v>4125</v>
      </c>
      <c r="N40" s="139">
        <f>'Days Total Hire Sheet 2025'!BE122</f>
        <v>4125</v>
      </c>
      <c r="O40" s="139">
        <f>'Days Total Hire Sheet 2025'!BH122</f>
        <v>4125</v>
      </c>
      <c r="P40" s="139">
        <f>'Days Total Hire Sheet 2025'!BJ122</f>
        <v>4125</v>
      </c>
      <c r="Q40" s="139">
        <f>'Days Total Hire Sheet 2025'!BL122</f>
        <v>4250</v>
      </c>
      <c r="R40" s="139">
        <f>'Days Total Hire Sheet 2026'!AM122</f>
        <v>4125</v>
      </c>
      <c r="S40" s="139">
        <f>'Days Total Hire Sheet 2026'!AO122</f>
        <v>4125</v>
      </c>
      <c r="T40" s="139">
        <f>'Days Total Hire Sheet 2026'!AQ122</f>
        <v>4125</v>
      </c>
      <c r="U40" s="9"/>
    </row>
    <row r="41" spans="1:21" x14ac:dyDescent="0.3">
      <c r="A41" s="9"/>
      <c r="B41" s="9"/>
      <c r="C41" s="126" t="str">
        <f>'IS 2024'!C41</f>
        <v>Equipment 30</v>
      </c>
      <c r="D41" s="9"/>
      <c r="E41" s="9"/>
      <c r="F41" s="139">
        <f>'IS 2024'!R41</f>
        <v>8100</v>
      </c>
      <c r="G41" s="139">
        <f>'IS 2024'!S41</f>
        <v>8100</v>
      </c>
      <c r="H41" s="139">
        <f>'IS 2024'!T41</f>
        <v>6975</v>
      </c>
      <c r="I41" s="139">
        <f>'Days Total Hire Sheet 2025'!AT123</f>
        <v>6975</v>
      </c>
      <c r="J41" s="139">
        <f>'Days Total Hire Sheet 2025'!AV123</f>
        <v>8100</v>
      </c>
      <c r="K41" s="139">
        <f>'Days Total Hire Sheet 2025'!AX123</f>
        <v>8100</v>
      </c>
      <c r="L41" s="139">
        <f>'Days Total Hire Sheet 2025'!BA123</f>
        <v>8100</v>
      </c>
      <c r="M41" s="139">
        <f>'Days Total Hire Sheet 2025'!BC123</f>
        <v>8100</v>
      </c>
      <c r="N41" s="139">
        <f>'Days Total Hire Sheet 2025'!BE123</f>
        <v>8100</v>
      </c>
      <c r="O41" s="139">
        <f>'Days Total Hire Sheet 2025'!BH123</f>
        <v>8100</v>
      </c>
      <c r="P41" s="139">
        <f>'Days Total Hire Sheet 2025'!BJ123</f>
        <v>8100</v>
      </c>
      <c r="Q41" s="139">
        <f>'Days Total Hire Sheet 2025'!BL123</f>
        <v>8775</v>
      </c>
      <c r="R41" s="139">
        <f>'Days Total Hire Sheet 2026'!AM123</f>
        <v>8775</v>
      </c>
      <c r="S41" s="139">
        <f>'Days Total Hire Sheet 2026'!AO123</f>
        <v>8775</v>
      </c>
      <c r="T41" s="139">
        <f>'Days Total Hire Sheet 2026'!AQ123</f>
        <v>8775</v>
      </c>
      <c r="U41" s="9"/>
    </row>
    <row r="42" spans="1:21" x14ac:dyDescent="0.3">
      <c r="A42" s="9"/>
      <c r="B42" s="9"/>
      <c r="C42" s="126" t="str">
        <f>'IS 2024'!C42</f>
        <v>Equipment 31</v>
      </c>
      <c r="D42" s="9"/>
      <c r="E42" s="9"/>
      <c r="F42" s="139">
        <f>'IS 2024'!R42</f>
        <v>2430</v>
      </c>
      <c r="G42" s="139">
        <f>'IS 2024'!S42</f>
        <v>2430</v>
      </c>
      <c r="H42" s="139">
        <f>'IS 2024'!T42</f>
        <v>2430</v>
      </c>
      <c r="I42" s="139">
        <f>'Days Total Hire Sheet 2025'!AT124</f>
        <v>2430</v>
      </c>
      <c r="J42" s="139">
        <f>'Days Total Hire Sheet 2025'!AV124</f>
        <v>2430</v>
      </c>
      <c r="K42" s="139">
        <f>'Days Total Hire Sheet 2025'!AX124</f>
        <v>2430</v>
      </c>
      <c r="L42" s="139">
        <f>'Days Total Hire Sheet 2025'!BA124</f>
        <v>2430</v>
      </c>
      <c r="M42" s="139">
        <f>'Days Total Hire Sheet 2025'!BC124</f>
        <v>3060</v>
      </c>
      <c r="N42" s="139">
        <f>'Days Total Hire Sheet 2025'!BE124</f>
        <v>2430</v>
      </c>
      <c r="O42" s="139">
        <f>'Days Total Hire Sheet 2025'!BH124</f>
        <v>3240</v>
      </c>
      <c r="P42" s="139">
        <f>'Days Total Hire Sheet 2025'!BJ124</f>
        <v>2790</v>
      </c>
      <c r="Q42" s="139">
        <f>'Days Total Hire Sheet 2025'!BL124</f>
        <v>2610</v>
      </c>
      <c r="R42" s="139">
        <f>'Days Total Hire Sheet 2026'!AM124</f>
        <v>2700</v>
      </c>
      <c r="S42" s="139">
        <f>'Days Total Hire Sheet 2026'!AO124</f>
        <v>2610</v>
      </c>
      <c r="T42" s="139">
        <f>'Days Total Hire Sheet 2026'!AQ124</f>
        <v>2880</v>
      </c>
      <c r="U42" s="9"/>
    </row>
    <row r="43" spans="1:21" x14ac:dyDescent="0.3">
      <c r="A43" s="9"/>
      <c r="B43" s="9"/>
      <c r="C43" s="126" t="str">
        <f>'IS 2024'!C43</f>
        <v>Equipment 32</v>
      </c>
      <c r="D43" s="9"/>
      <c r="E43" s="9"/>
      <c r="F43" s="139">
        <f>'IS 2024'!R43</f>
        <v>4125</v>
      </c>
      <c r="G43" s="139">
        <f>'IS 2024'!S43</f>
        <v>4125</v>
      </c>
      <c r="H43" s="139">
        <f>'IS 2024'!T43</f>
        <v>4125</v>
      </c>
      <c r="I43" s="139">
        <f>'Days Total Hire Sheet 2025'!AT125</f>
        <v>4125</v>
      </c>
      <c r="J43" s="139">
        <f>'Days Total Hire Sheet 2025'!AV125</f>
        <v>4125</v>
      </c>
      <c r="K43" s="139">
        <f>'Days Total Hire Sheet 2025'!AX125</f>
        <v>4125</v>
      </c>
      <c r="L43" s="139">
        <f>'Days Total Hire Sheet 2025'!BA125</f>
        <v>4125</v>
      </c>
      <c r="M43" s="139">
        <f>'Days Total Hire Sheet 2025'!BC125</f>
        <v>4125</v>
      </c>
      <c r="N43" s="139">
        <f>'Days Total Hire Sheet 2025'!BE125</f>
        <v>4125</v>
      </c>
      <c r="O43" s="139">
        <f>'Days Total Hire Sheet 2025'!BH125</f>
        <v>4125</v>
      </c>
      <c r="P43" s="139">
        <f>'Days Total Hire Sheet 2025'!BJ125</f>
        <v>4125</v>
      </c>
      <c r="Q43" s="139">
        <f>'Days Total Hire Sheet 2025'!BL125</f>
        <v>4250</v>
      </c>
      <c r="R43" s="139">
        <f>'Days Total Hire Sheet 2026'!AM125</f>
        <v>4125</v>
      </c>
      <c r="S43" s="139">
        <f>'Days Total Hire Sheet 2026'!AO125</f>
        <v>4125</v>
      </c>
      <c r="T43" s="139">
        <f>'Days Total Hire Sheet 2026'!AQ125</f>
        <v>4125</v>
      </c>
      <c r="U43" s="9"/>
    </row>
    <row r="44" spans="1:21" x14ac:dyDescent="0.3">
      <c r="A44" s="9"/>
      <c r="B44" s="9"/>
      <c r="C44" s="126" t="str">
        <f>'IS 2024'!C44</f>
        <v>Equipment 33</v>
      </c>
      <c r="D44" s="9"/>
      <c r="E44" s="9"/>
      <c r="F44" s="139">
        <f>'IS 2024'!R44</f>
        <v>8100</v>
      </c>
      <c r="G44" s="139">
        <f>'IS 2024'!S44</f>
        <v>8100</v>
      </c>
      <c r="H44" s="139">
        <f>'IS 2024'!T44</f>
        <v>6975</v>
      </c>
      <c r="I44" s="139">
        <f>'Days Total Hire Sheet 2025'!AT126</f>
        <v>6975</v>
      </c>
      <c r="J44" s="139">
        <f>'Days Total Hire Sheet 2025'!AV126</f>
        <v>8100</v>
      </c>
      <c r="K44" s="139">
        <f>'Days Total Hire Sheet 2025'!AX126</f>
        <v>8100</v>
      </c>
      <c r="L44" s="139">
        <f>'Days Total Hire Sheet 2025'!BA126</f>
        <v>8100</v>
      </c>
      <c r="M44" s="139">
        <f>'Days Total Hire Sheet 2025'!BC126</f>
        <v>8100</v>
      </c>
      <c r="N44" s="139">
        <f>'Days Total Hire Sheet 2025'!BE126</f>
        <v>8100</v>
      </c>
      <c r="O44" s="139">
        <f>'Days Total Hire Sheet 2025'!BH126</f>
        <v>8100</v>
      </c>
      <c r="P44" s="139">
        <f>'Days Total Hire Sheet 2025'!BJ126</f>
        <v>8100</v>
      </c>
      <c r="Q44" s="139">
        <f>'Days Total Hire Sheet 2025'!BL126</f>
        <v>8775</v>
      </c>
      <c r="R44" s="139">
        <f>'Days Total Hire Sheet 2026'!AM126</f>
        <v>8775</v>
      </c>
      <c r="S44" s="139">
        <f>'Days Total Hire Sheet 2026'!AO126</f>
        <v>8775</v>
      </c>
      <c r="T44" s="139">
        <f>'Days Total Hire Sheet 2026'!AQ126</f>
        <v>8775</v>
      </c>
      <c r="U44" s="9"/>
    </row>
    <row r="45" spans="1:21" x14ac:dyDescent="0.3">
      <c r="A45" s="9"/>
      <c r="B45" s="9"/>
      <c r="C45" s="126"/>
      <c r="D45" s="9"/>
      <c r="E45" s="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9"/>
    </row>
    <row r="46" spans="1:21" x14ac:dyDescent="0.3">
      <c r="A46" s="131"/>
      <c r="B46" s="131"/>
      <c r="C46" s="134" t="s">
        <v>119</v>
      </c>
      <c r="D46" s="131"/>
      <c r="E46" s="131"/>
      <c r="F46" s="132">
        <f>SUM(F12:F44)</f>
        <v>93215</v>
      </c>
      <c r="G46" s="132">
        <f t="shared" ref="G46:T46" si="0">SUM(G12:G44)</f>
        <v>93495</v>
      </c>
      <c r="H46" s="132">
        <f t="shared" si="0"/>
        <v>88110</v>
      </c>
      <c r="I46" s="132">
        <f t="shared" si="0"/>
        <v>88120</v>
      </c>
      <c r="J46" s="132">
        <f t="shared" si="0"/>
        <v>93145</v>
      </c>
      <c r="K46" s="132">
        <f t="shared" si="0"/>
        <v>93805</v>
      </c>
      <c r="L46" s="132">
        <f t="shared" si="0"/>
        <v>93725</v>
      </c>
      <c r="M46" s="132">
        <f t="shared" si="0"/>
        <v>95965</v>
      </c>
      <c r="N46" s="132">
        <f t="shared" si="0"/>
        <v>93885</v>
      </c>
      <c r="O46" s="132">
        <f t="shared" si="0"/>
        <v>96665</v>
      </c>
      <c r="P46" s="132">
        <f t="shared" si="0"/>
        <v>95405</v>
      </c>
      <c r="Q46" s="132">
        <f t="shared" si="0"/>
        <v>97115</v>
      </c>
      <c r="R46" s="132">
        <f t="shared" si="0"/>
        <v>97320</v>
      </c>
      <c r="S46" s="132">
        <f t="shared" si="0"/>
        <v>97350</v>
      </c>
      <c r="T46" s="132">
        <f t="shared" si="0"/>
        <v>98110</v>
      </c>
      <c r="U46" s="143">
        <f>SUM(F46:Q46)</f>
        <v>1122650</v>
      </c>
    </row>
    <row r="47" spans="1:21" x14ac:dyDescent="0.3">
      <c r="A47" s="133"/>
      <c r="B47" s="133"/>
      <c r="C47" s="141" t="s">
        <v>120</v>
      </c>
      <c r="D47" s="133"/>
      <c r="E47" s="133"/>
      <c r="F47" s="142">
        <v>-4600</v>
      </c>
      <c r="G47" s="142">
        <v>-4600</v>
      </c>
      <c r="H47" s="142">
        <v>-4600</v>
      </c>
      <c r="I47" s="142">
        <v>-4800</v>
      </c>
      <c r="J47" s="142">
        <v>-4800</v>
      </c>
      <c r="K47" s="142">
        <v>-4800</v>
      </c>
      <c r="L47" s="142">
        <v>-4800</v>
      </c>
      <c r="M47" s="142">
        <v>-4800</v>
      </c>
      <c r="N47" s="142">
        <v>-4800</v>
      </c>
      <c r="O47" s="142">
        <v>-4800</v>
      </c>
      <c r="P47" s="142">
        <v>-4800</v>
      </c>
      <c r="Q47" s="142">
        <v>-4800</v>
      </c>
      <c r="R47" s="142">
        <v>-4800</v>
      </c>
      <c r="S47" s="142">
        <v>-4800</v>
      </c>
      <c r="T47" s="142">
        <v>-4800</v>
      </c>
      <c r="U47" s="137">
        <f t="shared" ref="U47:U94" si="1">SUM(F47:Q47)</f>
        <v>-57000</v>
      </c>
    </row>
    <row r="48" spans="1:21" x14ac:dyDescent="0.3">
      <c r="A48" s="9"/>
      <c r="B48" s="9"/>
      <c r="C48" s="126" t="s">
        <v>208</v>
      </c>
      <c r="D48" s="9"/>
      <c r="E48" s="9"/>
      <c r="F48" s="123">
        <v>-2050</v>
      </c>
      <c r="G48" s="123">
        <v>-2050</v>
      </c>
      <c r="H48" s="123">
        <v>-2050</v>
      </c>
      <c r="I48" s="123">
        <v>-2050</v>
      </c>
      <c r="J48" s="123">
        <v>-2050</v>
      </c>
      <c r="K48" s="123">
        <v>-2050</v>
      </c>
      <c r="L48" s="123">
        <v>-2050</v>
      </c>
      <c r="M48" s="123">
        <v>-2050</v>
      </c>
      <c r="N48" s="123">
        <v>-2050</v>
      </c>
      <c r="O48" s="123">
        <v>-2050</v>
      </c>
      <c r="P48" s="123">
        <v>-2050</v>
      </c>
      <c r="Q48" s="123">
        <v>-2050</v>
      </c>
      <c r="R48" s="123">
        <v>-2050</v>
      </c>
      <c r="S48" s="123">
        <v>-2050</v>
      </c>
      <c r="T48" s="123">
        <v>-2050</v>
      </c>
      <c r="U48" s="139">
        <f t="shared" si="1"/>
        <v>-24600</v>
      </c>
    </row>
    <row r="49" spans="1:21" x14ac:dyDescent="0.3">
      <c r="A49" s="9"/>
      <c r="B49" s="9"/>
      <c r="C49" s="126" t="s">
        <v>209</v>
      </c>
      <c r="D49" s="9"/>
      <c r="E49" s="9"/>
      <c r="F49" s="124">
        <v>-700</v>
      </c>
      <c r="G49" s="124">
        <v>-700</v>
      </c>
      <c r="H49" s="124">
        <v>-700</v>
      </c>
      <c r="I49" s="124">
        <v>-700</v>
      </c>
      <c r="J49" s="124">
        <v>-700</v>
      </c>
      <c r="K49" s="124">
        <v>-700</v>
      </c>
      <c r="L49" s="124">
        <v>-700</v>
      </c>
      <c r="M49" s="124">
        <v>-700</v>
      </c>
      <c r="N49" s="124">
        <v>-700</v>
      </c>
      <c r="O49" s="124">
        <v>-700</v>
      </c>
      <c r="P49" s="124">
        <v>-700</v>
      </c>
      <c r="Q49" s="124">
        <v>-700</v>
      </c>
      <c r="R49" s="124">
        <v>-700</v>
      </c>
      <c r="S49" s="124">
        <v>-700</v>
      </c>
      <c r="T49" s="124">
        <v>-700</v>
      </c>
      <c r="U49" s="139">
        <f t="shared" si="1"/>
        <v>-8400</v>
      </c>
    </row>
    <row r="50" spans="1:21" x14ac:dyDescent="0.3">
      <c r="A50" s="9"/>
      <c r="B50" s="9"/>
      <c r="C50" s="126" t="s">
        <v>210</v>
      </c>
      <c r="D50" s="9"/>
      <c r="E50" s="9"/>
      <c r="F50" s="124">
        <v>-125</v>
      </c>
      <c r="G50" s="124">
        <v>-125</v>
      </c>
      <c r="H50" s="124">
        <v>-125</v>
      </c>
      <c r="I50" s="124">
        <v>-125</v>
      </c>
      <c r="J50" s="124">
        <v>-125</v>
      </c>
      <c r="K50" s="124">
        <v>-125</v>
      </c>
      <c r="L50" s="124">
        <v>-125</v>
      </c>
      <c r="M50" s="124">
        <v>-125</v>
      </c>
      <c r="N50" s="124">
        <v>-125</v>
      </c>
      <c r="O50" s="124">
        <v>-125</v>
      </c>
      <c r="P50" s="124">
        <v>-125</v>
      </c>
      <c r="Q50" s="124">
        <v>-125</v>
      </c>
      <c r="R50" s="124">
        <v>-125</v>
      </c>
      <c r="S50" s="124">
        <v>-125</v>
      </c>
      <c r="T50" s="124">
        <v>-125</v>
      </c>
      <c r="U50" s="139">
        <f t="shared" si="1"/>
        <v>-1500</v>
      </c>
    </row>
    <row r="51" spans="1:21" x14ac:dyDescent="0.3">
      <c r="A51" s="9"/>
      <c r="B51" s="9"/>
      <c r="C51" s="126" t="s">
        <v>211</v>
      </c>
      <c r="D51" s="9"/>
      <c r="E51" s="9"/>
      <c r="F51" s="124">
        <v>-65</v>
      </c>
      <c r="G51" s="124">
        <v>-65</v>
      </c>
      <c r="H51" s="124">
        <v>-65</v>
      </c>
      <c r="I51" s="124">
        <v>-65</v>
      </c>
      <c r="J51" s="124">
        <v>-65</v>
      </c>
      <c r="K51" s="124">
        <v>-65</v>
      </c>
      <c r="L51" s="124">
        <v>-65</v>
      </c>
      <c r="M51" s="124">
        <v>-65</v>
      </c>
      <c r="N51" s="124">
        <v>-65</v>
      </c>
      <c r="O51" s="124">
        <v>-65</v>
      </c>
      <c r="P51" s="124">
        <v>-65</v>
      </c>
      <c r="Q51" s="124">
        <v>-65</v>
      </c>
      <c r="R51" s="124">
        <v>-65</v>
      </c>
      <c r="S51" s="124">
        <v>-65</v>
      </c>
      <c r="T51" s="124">
        <v>-65</v>
      </c>
      <c r="U51" s="139">
        <f t="shared" si="1"/>
        <v>-780</v>
      </c>
    </row>
    <row r="52" spans="1:21" x14ac:dyDescent="0.3">
      <c r="A52" s="9"/>
      <c r="B52" s="9"/>
      <c r="C52" s="126" t="s">
        <v>212</v>
      </c>
      <c r="D52" s="9"/>
      <c r="E52" s="9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</row>
    <row r="53" spans="1:21" x14ac:dyDescent="0.3">
      <c r="A53" s="9"/>
      <c r="B53" s="9"/>
      <c r="C53" s="126" t="s">
        <v>213</v>
      </c>
      <c r="D53" s="9"/>
      <c r="E53" s="9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1"/>
    </row>
    <row r="54" spans="1:21" x14ac:dyDescent="0.3">
      <c r="A54" s="9"/>
      <c r="B54" s="9"/>
      <c r="C54" s="124"/>
      <c r="D54" s="9"/>
      <c r="E54" s="9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1"/>
    </row>
    <row r="55" spans="1:21" x14ac:dyDescent="0.3">
      <c r="A55" s="144"/>
      <c r="B55" s="144"/>
      <c r="C55" s="145" t="s">
        <v>4</v>
      </c>
      <c r="D55" s="144"/>
      <c r="E55" s="144"/>
      <c r="F55" s="146">
        <f>SUM(F46+F47)</f>
        <v>88615</v>
      </c>
      <c r="G55" s="146">
        <f t="shared" ref="G55:T55" si="2">SUM(G46+G47)</f>
        <v>88895</v>
      </c>
      <c r="H55" s="146">
        <f t="shared" si="2"/>
        <v>83510</v>
      </c>
      <c r="I55" s="146">
        <f t="shared" si="2"/>
        <v>83320</v>
      </c>
      <c r="J55" s="146">
        <f t="shared" si="2"/>
        <v>88345</v>
      </c>
      <c r="K55" s="146">
        <f t="shared" si="2"/>
        <v>89005</v>
      </c>
      <c r="L55" s="146">
        <f t="shared" si="2"/>
        <v>88925</v>
      </c>
      <c r="M55" s="146">
        <f t="shared" si="2"/>
        <v>91165</v>
      </c>
      <c r="N55" s="146">
        <f t="shared" si="2"/>
        <v>89085</v>
      </c>
      <c r="O55" s="146">
        <f t="shared" si="2"/>
        <v>91865</v>
      </c>
      <c r="P55" s="146">
        <f t="shared" si="2"/>
        <v>90605</v>
      </c>
      <c r="Q55" s="146">
        <f t="shared" si="2"/>
        <v>92315</v>
      </c>
      <c r="R55" s="146">
        <f t="shared" si="2"/>
        <v>92520</v>
      </c>
      <c r="S55" s="146">
        <f t="shared" si="2"/>
        <v>92550</v>
      </c>
      <c r="T55" s="146">
        <f t="shared" si="2"/>
        <v>93310</v>
      </c>
      <c r="U55" s="271">
        <f t="shared" si="1"/>
        <v>1065650</v>
      </c>
    </row>
    <row r="56" spans="1:21" ht="15" customHeight="1" x14ac:dyDescent="0.3">
      <c r="A56" s="9"/>
      <c r="B56" s="9"/>
      <c r="C56" s="124"/>
      <c r="D56" s="9"/>
      <c r="E56" s="9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1"/>
    </row>
    <row r="57" spans="1:21" ht="15" customHeight="1" x14ac:dyDescent="0.3">
      <c r="A57" s="9"/>
      <c r="B57" s="9"/>
      <c r="C57" s="125" t="s">
        <v>5</v>
      </c>
      <c r="D57" s="9"/>
      <c r="E57" s="9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1"/>
    </row>
    <row r="58" spans="1:21" ht="15" customHeight="1" x14ac:dyDescent="0.3">
      <c r="A58" s="9"/>
      <c r="B58" s="9"/>
      <c r="C58" s="126" t="s">
        <v>121</v>
      </c>
      <c r="D58" s="9"/>
      <c r="E58" s="9"/>
      <c r="F58" s="139">
        <v>-250</v>
      </c>
      <c r="G58" s="139">
        <v>-250</v>
      </c>
      <c r="H58" s="139">
        <v>-250</v>
      </c>
      <c r="I58" s="139">
        <v>-250</v>
      </c>
      <c r="J58" s="139">
        <v>-250</v>
      </c>
      <c r="K58" s="139">
        <v>-250</v>
      </c>
      <c r="L58" s="139">
        <v>-250</v>
      </c>
      <c r="M58" s="139">
        <v>-250</v>
      </c>
      <c r="N58" s="139">
        <v>-250</v>
      </c>
      <c r="O58" s="139">
        <v>-250</v>
      </c>
      <c r="P58" s="139">
        <v>-250</v>
      </c>
      <c r="Q58" s="139">
        <v>-250</v>
      </c>
      <c r="R58" s="139">
        <v>-250</v>
      </c>
      <c r="S58" s="139">
        <v>-250</v>
      </c>
      <c r="T58" s="139">
        <v>-250</v>
      </c>
      <c r="U58" s="139">
        <f t="shared" si="1"/>
        <v>-3000</v>
      </c>
    </row>
    <row r="59" spans="1:21" ht="15" customHeight="1" x14ac:dyDescent="0.3">
      <c r="A59" s="9"/>
      <c r="B59" s="9"/>
      <c r="C59" s="126" t="s">
        <v>122</v>
      </c>
      <c r="D59" s="9"/>
      <c r="E59" s="9"/>
      <c r="F59" s="139">
        <v>-340</v>
      </c>
      <c r="G59" s="139">
        <v>-340</v>
      </c>
      <c r="H59" s="139">
        <v>-340</v>
      </c>
      <c r="I59" s="139">
        <v>-340</v>
      </c>
      <c r="J59" s="139">
        <v>-340</v>
      </c>
      <c r="K59" s="139">
        <v>-340</v>
      </c>
      <c r="L59" s="139">
        <v>-340</v>
      </c>
      <c r="M59" s="139">
        <v>-340</v>
      </c>
      <c r="N59" s="139">
        <v>-340</v>
      </c>
      <c r="O59" s="139">
        <v>-340</v>
      </c>
      <c r="P59" s="139">
        <v>-340</v>
      </c>
      <c r="Q59" s="139">
        <v>-340</v>
      </c>
      <c r="R59" s="139">
        <v>-340</v>
      </c>
      <c r="S59" s="139">
        <v>-340</v>
      </c>
      <c r="T59" s="139">
        <v>-340</v>
      </c>
      <c r="U59" s="139">
        <f t="shared" si="1"/>
        <v>-4080</v>
      </c>
    </row>
    <row r="60" spans="1:21" ht="15" customHeight="1" x14ac:dyDescent="0.3">
      <c r="A60" s="9"/>
      <c r="B60" s="9"/>
      <c r="C60" s="126" t="s">
        <v>123</v>
      </c>
      <c r="D60" s="9"/>
      <c r="E60" s="9"/>
      <c r="F60" s="139">
        <v>-120</v>
      </c>
      <c r="G60" s="139">
        <v>-120</v>
      </c>
      <c r="H60" s="139">
        <v>-120</v>
      </c>
      <c r="I60" s="139">
        <v>-120</v>
      </c>
      <c r="J60" s="139">
        <v>-120</v>
      </c>
      <c r="K60" s="139">
        <v>-120</v>
      </c>
      <c r="L60" s="139">
        <v>-120</v>
      </c>
      <c r="M60" s="139">
        <v>-120</v>
      </c>
      <c r="N60" s="139">
        <v>-120</v>
      </c>
      <c r="O60" s="139">
        <v>-120</v>
      </c>
      <c r="P60" s="139">
        <v>-120</v>
      </c>
      <c r="Q60" s="139">
        <v>-120</v>
      </c>
      <c r="R60" s="139">
        <v>-120</v>
      </c>
      <c r="S60" s="139">
        <v>-120</v>
      </c>
      <c r="T60" s="139">
        <v>-120</v>
      </c>
      <c r="U60" s="139">
        <f t="shared" si="1"/>
        <v>-1440</v>
      </c>
    </row>
    <row r="61" spans="1:21" ht="15" customHeight="1" x14ac:dyDescent="0.3">
      <c r="A61" s="9"/>
      <c r="B61" s="9"/>
      <c r="C61" s="126" t="s">
        <v>124</v>
      </c>
      <c r="D61" s="9"/>
      <c r="E61" s="9"/>
      <c r="F61" s="311">
        <v>-65</v>
      </c>
      <c r="G61" s="311">
        <v>-65</v>
      </c>
      <c r="H61" s="311">
        <v>-65</v>
      </c>
      <c r="I61" s="311">
        <v>-65</v>
      </c>
      <c r="J61" s="311">
        <v>-65</v>
      </c>
      <c r="K61" s="311">
        <v>-65</v>
      </c>
      <c r="L61" s="311">
        <v>-65</v>
      </c>
      <c r="M61" s="311">
        <v>-65</v>
      </c>
      <c r="N61" s="311">
        <v>-65</v>
      </c>
      <c r="O61" s="311">
        <v>-65</v>
      </c>
      <c r="P61" s="311">
        <v>-65</v>
      </c>
      <c r="Q61" s="311">
        <v>-65</v>
      </c>
      <c r="R61" s="311">
        <v>-65</v>
      </c>
      <c r="S61" s="311">
        <v>-65</v>
      </c>
      <c r="T61" s="311">
        <v>-65</v>
      </c>
      <c r="U61" s="139">
        <f t="shared" si="1"/>
        <v>-780</v>
      </c>
    </row>
    <row r="62" spans="1:21" ht="15" customHeight="1" x14ac:dyDescent="0.3">
      <c r="A62" s="9"/>
      <c r="B62" s="9"/>
      <c r="C62" s="126" t="s">
        <v>125</v>
      </c>
      <c r="D62" s="9"/>
      <c r="E62" s="9"/>
      <c r="F62" s="140" t="s">
        <v>148</v>
      </c>
      <c r="G62" s="140" t="s">
        <v>148</v>
      </c>
      <c r="H62" s="140" t="s">
        <v>148</v>
      </c>
      <c r="I62" s="140" t="s">
        <v>148</v>
      </c>
      <c r="J62" s="140" t="s">
        <v>148</v>
      </c>
      <c r="K62" s="140" t="s">
        <v>148</v>
      </c>
      <c r="L62" s="140" t="s">
        <v>148</v>
      </c>
      <c r="M62" s="140" t="s">
        <v>148</v>
      </c>
      <c r="N62" s="140" t="s">
        <v>148</v>
      </c>
      <c r="O62" s="140" t="s">
        <v>148</v>
      </c>
      <c r="P62" s="140" t="s">
        <v>148</v>
      </c>
      <c r="Q62" s="140" t="s">
        <v>148</v>
      </c>
      <c r="R62" s="140" t="s">
        <v>148</v>
      </c>
      <c r="S62" s="140" t="s">
        <v>148</v>
      </c>
      <c r="T62" s="140" t="s">
        <v>148</v>
      </c>
      <c r="U62" s="121"/>
    </row>
    <row r="63" spans="1:21" ht="15" customHeight="1" x14ac:dyDescent="0.3">
      <c r="A63" s="9"/>
      <c r="B63" s="9"/>
      <c r="C63" s="126" t="s">
        <v>126</v>
      </c>
      <c r="D63" s="9"/>
      <c r="E63" s="9"/>
      <c r="F63" s="269" t="s">
        <v>148</v>
      </c>
      <c r="G63" s="269" t="s">
        <v>148</v>
      </c>
      <c r="H63" s="269" t="s">
        <v>148</v>
      </c>
      <c r="I63" s="269" t="s">
        <v>148</v>
      </c>
      <c r="J63" s="269" t="s">
        <v>148</v>
      </c>
      <c r="K63" s="269" t="s">
        <v>148</v>
      </c>
      <c r="L63" s="269" t="s">
        <v>148</v>
      </c>
      <c r="M63" s="269" t="s">
        <v>148</v>
      </c>
      <c r="N63" s="269" t="s">
        <v>148</v>
      </c>
      <c r="O63" s="269" t="s">
        <v>148</v>
      </c>
      <c r="P63" s="269" t="s">
        <v>148</v>
      </c>
      <c r="Q63" s="269" t="s">
        <v>148</v>
      </c>
      <c r="R63" s="269" t="s">
        <v>148</v>
      </c>
      <c r="S63" s="269" t="s">
        <v>148</v>
      </c>
      <c r="T63" s="269" t="s">
        <v>148</v>
      </c>
      <c r="U63" s="121"/>
    </row>
    <row r="64" spans="1:21" ht="15" customHeight="1" x14ac:dyDescent="0.3">
      <c r="A64" s="9"/>
      <c r="B64" s="9"/>
      <c r="C64" s="126" t="s">
        <v>127</v>
      </c>
      <c r="D64" s="9"/>
      <c r="E64" s="9"/>
      <c r="F64" s="269" t="s">
        <v>148</v>
      </c>
      <c r="G64" s="269" t="s">
        <v>148</v>
      </c>
      <c r="H64" s="269" t="s">
        <v>148</v>
      </c>
      <c r="I64" s="269" t="s">
        <v>148</v>
      </c>
      <c r="J64" s="269" t="s">
        <v>148</v>
      </c>
      <c r="K64" s="269" t="s">
        <v>148</v>
      </c>
      <c r="L64" s="269" t="s">
        <v>148</v>
      </c>
      <c r="M64" s="269" t="s">
        <v>148</v>
      </c>
      <c r="N64" s="269" t="s">
        <v>148</v>
      </c>
      <c r="O64" s="269" t="s">
        <v>148</v>
      </c>
      <c r="P64" s="269" t="s">
        <v>148</v>
      </c>
      <c r="Q64" s="269" t="s">
        <v>148</v>
      </c>
      <c r="R64" s="269" t="s">
        <v>148</v>
      </c>
      <c r="S64" s="269" t="s">
        <v>148</v>
      </c>
      <c r="T64" s="269" t="s">
        <v>148</v>
      </c>
      <c r="U64" s="121"/>
    </row>
    <row r="65" spans="1:21" ht="15" customHeight="1" x14ac:dyDescent="0.3">
      <c r="A65" s="9"/>
      <c r="B65" s="9"/>
      <c r="C65" s="126" t="s">
        <v>128</v>
      </c>
      <c r="D65" s="9"/>
      <c r="E65" s="9"/>
      <c r="F65" s="269" t="s">
        <v>148</v>
      </c>
      <c r="G65" s="269" t="s">
        <v>148</v>
      </c>
      <c r="H65" s="269" t="s">
        <v>148</v>
      </c>
      <c r="I65" s="269" t="s">
        <v>148</v>
      </c>
      <c r="J65" s="269" t="s">
        <v>148</v>
      </c>
      <c r="K65" s="269" t="s">
        <v>148</v>
      </c>
      <c r="L65" s="269" t="s">
        <v>148</v>
      </c>
      <c r="M65" s="269" t="s">
        <v>148</v>
      </c>
      <c r="N65" s="269" t="s">
        <v>148</v>
      </c>
      <c r="O65" s="269" t="s">
        <v>148</v>
      </c>
      <c r="P65" s="269" t="s">
        <v>148</v>
      </c>
      <c r="Q65" s="269" t="s">
        <v>148</v>
      </c>
      <c r="R65" s="269" t="s">
        <v>148</v>
      </c>
      <c r="S65" s="269" t="s">
        <v>148</v>
      </c>
      <c r="T65" s="269" t="s">
        <v>148</v>
      </c>
      <c r="U65" s="121"/>
    </row>
    <row r="66" spans="1:21" ht="15.6" customHeight="1" x14ac:dyDescent="0.3">
      <c r="A66" s="9"/>
      <c r="B66" s="9"/>
      <c r="C66" s="126"/>
      <c r="D66" s="9"/>
      <c r="E66" s="9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21"/>
    </row>
    <row r="67" spans="1:21" x14ac:dyDescent="0.3">
      <c r="A67" s="135"/>
      <c r="B67" s="135"/>
      <c r="C67" s="162" t="s">
        <v>129</v>
      </c>
      <c r="D67" s="135"/>
      <c r="E67" s="135"/>
      <c r="F67" s="143">
        <f t="shared" ref="F67:H67" si="3">SUM(F58:F65)</f>
        <v>-775</v>
      </c>
      <c r="G67" s="143">
        <f t="shared" si="3"/>
        <v>-775</v>
      </c>
      <c r="H67" s="143">
        <f t="shared" si="3"/>
        <v>-775</v>
      </c>
      <c r="I67" s="143">
        <f t="shared" ref="I67:T67" si="4">SUM(I58:I65)</f>
        <v>-775</v>
      </c>
      <c r="J67" s="143">
        <f t="shared" si="4"/>
        <v>-775</v>
      </c>
      <c r="K67" s="143">
        <f t="shared" si="4"/>
        <v>-775</v>
      </c>
      <c r="L67" s="143">
        <f t="shared" si="4"/>
        <v>-775</v>
      </c>
      <c r="M67" s="143">
        <f t="shared" si="4"/>
        <v>-775</v>
      </c>
      <c r="N67" s="143">
        <f t="shared" si="4"/>
        <v>-775</v>
      </c>
      <c r="O67" s="143">
        <f t="shared" si="4"/>
        <v>-775</v>
      </c>
      <c r="P67" s="143">
        <f t="shared" si="4"/>
        <v>-775</v>
      </c>
      <c r="Q67" s="143">
        <f t="shared" si="4"/>
        <v>-775</v>
      </c>
      <c r="R67" s="143">
        <f t="shared" si="4"/>
        <v>-775</v>
      </c>
      <c r="S67" s="143">
        <f t="shared" si="4"/>
        <v>-775</v>
      </c>
      <c r="T67" s="143">
        <f t="shared" si="4"/>
        <v>-775</v>
      </c>
      <c r="U67" s="143">
        <f t="shared" si="1"/>
        <v>-9300</v>
      </c>
    </row>
    <row r="68" spans="1:21" x14ac:dyDescent="0.3">
      <c r="A68" s="136"/>
      <c r="B68" s="136"/>
      <c r="C68" s="173" t="s">
        <v>130</v>
      </c>
      <c r="D68" s="136"/>
      <c r="E68" s="136"/>
      <c r="F68" s="137">
        <v>-5111</v>
      </c>
      <c r="G68" s="137">
        <v>-5111</v>
      </c>
      <c r="H68" s="137">
        <v>-5111</v>
      </c>
      <c r="I68" s="137">
        <v>-5111</v>
      </c>
      <c r="J68" s="137">
        <v>-5111</v>
      </c>
      <c r="K68" s="137">
        <v>-5111</v>
      </c>
      <c r="L68" s="137">
        <v>-5111</v>
      </c>
      <c r="M68" s="137">
        <v>-5111</v>
      </c>
      <c r="N68" s="137">
        <v>-5111</v>
      </c>
      <c r="O68" s="137">
        <v>-5111</v>
      </c>
      <c r="P68" s="137">
        <v>-5111</v>
      </c>
      <c r="Q68" s="137">
        <v>-5111</v>
      </c>
      <c r="R68" s="137">
        <v>-5111</v>
      </c>
      <c r="S68" s="137">
        <v>-5111</v>
      </c>
      <c r="T68" s="137">
        <v>-5111</v>
      </c>
      <c r="U68" s="137">
        <f t="shared" si="1"/>
        <v>-61332</v>
      </c>
    </row>
    <row r="69" spans="1:21" x14ac:dyDescent="0.3">
      <c r="A69" s="9"/>
      <c r="B69" s="9"/>
      <c r="C69" s="124"/>
      <c r="D69" s="9"/>
      <c r="E69" s="9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1"/>
    </row>
    <row r="70" spans="1:21" x14ac:dyDescent="0.3">
      <c r="A70" s="9"/>
      <c r="B70" s="9"/>
      <c r="C70" s="125" t="s">
        <v>24</v>
      </c>
      <c r="D70" s="9"/>
      <c r="E70" s="9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1"/>
    </row>
    <row r="71" spans="1:21" x14ac:dyDescent="0.3">
      <c r="A71" s="9"/>
      <c r="B71" s="9"/>
      <c r="C71" s="124" t="s">
        <v>71</v>
      </c>
      <c r="D71" s="9"/>
      <c r="E71" s="9"/>
      <c r="F71" s="139">
        <v>-900</v>
      </c>
      <c r="G71" s="139">
        <v>-900</v>
      </c>
      <c r="H71" s="139">
        <v>-900</v>
      </c>
      <c r="I71" s="139">
        <v>-900</v>
      </c>
      <c r="J71" s="139">
        <v>-900</v>
      </c>
      <c r="K71" s="139">
        <v>-900</v>
      </c>
      <c r="L71" s="139">
        <v>-900</v>
      </c>
      <c r="M71" s="139">
        <v>-900</v>
      </c>
      <c r="N71" s="139">
        <v>-900</v>
      </c>
      <c r="O71" s="139">
        <v>-900</v>
      </c>
      <c r="P71" s="139">
        <v>-900</v>
      </c>
      <c r="Q71" s="139">
        <v>-900</v>
      </c>
      <c r="R71" s="139">
        <v>-900</v>
      </c>
      <c r="S71" s="139">
        <v>-900</v>
      </c>
      <c r="T71" s="139">
        <v>-900</v>
      </c>
      <c r="U71" s="139">
        <f t="shared" si="1"/>
        <v>-10800</v>
      </c>
    </row>
    <row r="72" spans="1:21" x14ac:dyDescent="0.3">
      <c r="A72" s="9"/>
      <c r="B72" s="9"/>
      <c r="C72" s="124" t="s">
        <v>261</v>
      </c>
      <c r="D72" s="9"/>
      <c r="E72" s="9"/>
      <c r="F72" s="139">
        <v>-1010</v>
      </c>
      <c r="G72" s="139">
        <v>-1010</v>
      </c>
      <c r="H72" s="139">
        <v>-1010</v>
      </c>
      <c r="I72" s="139">
        <v>-1010</v>
      </c>
      <c r="J72" s="139">
        <v>-1010</v>
      </c>
      <c r="K72" s="139">
        <v>-1010</v>
      </c>
      <c r="L72" s="139">
        <v>-1010</v>
      </c>
      <c r="M72" s="139">
        <v>-1010</v>
      </c>
      <c r="N72" s="139">
        <v>-1010</v>
      </c>
      <c r="O72" s="139">
        <v>-1010</v>
      </c>
      <c r="P72" s="139">
        <v>-1010</v>
      </c>
      <c r="Q72" s="139">
        <v>-1010</v>
      </c>
      <c r="R72" s="139">
        <v>-1010</v>
      </c>
      <c r="S72" s="139">
        <v>-1010</v>
      </c>
      <c r="T72" s="139">
        <v>-1010</v>
      </c>
      <c r="U72" s="139">
        <f t="shared" si="1"/>
        <v>-12120</v>
      </c>
    </row>
    <row r="73" spans="1:21" x14ac:dyDescent="0.3">
      <c r="A73" s="9"/>
      <c r="B73" s="9"/>
      <c r="C73" s="124" t="s">
        <v>131</v>
      </c>
      <c r="D73" s="9"/>
      <c r="E73" s="9"/>
      <c r="F73" s="139">
        <v>-175</v>
      </c>
      <c r="G73" s="139">
        <v>-175</v>
      </c>
      <c r="H73" s="139">
        <v>-175</v>
      </c>
      <c r="I73" s="139">
        <v>-175</v>
      </c>
      <c r="J73" s="139">
        <v>-175</v>
      </c>
      <c r="K73" s="139">
        <v>-175</v>
      </c>
      <c r="L73" s="139">
        <v>-175</v>
      </c>
      <c r="M73" s="139">
        <v>-175</v>
      </c>
      <c r="N73" s="139">
        <v>-175</v>
      </c>
      <c r="O73" s="139">
        <v>-175</v>
      </c>
      <c r="P73" s="139">
        <v>-175</v>
      </c>
      <c r="Q73" s="139">
        <v>-175</v>
      </c>
      <c r="R73" s="139">
        <v>-175</v>
      </c>
      <c r="S73" s="139">
        <v>-175</v>
      </c>
      <c r="T73" s="139">
        <v>-175</v>
      </c>
      <c r="U73" s="139">
        <f t="shared" si="1"/>
        <v>-2100</v>
      </c>
    </row>
    <row r="74" spans="1:21" x14ac:dyDescent="0.3">
      <c r="A74" s="9"/>
      <c r="B74" s="9"/>
      <c r="C74" s="124" t="s">
        <v>262</v>
      </c>
      <c r="D74" s="9"/>
      <c r="E74" s="9"/>
      <c r="F74" s="139">
        <v>-350</v>
      </c>
      <c r="G74" s="139">
        <v>-350</v>
      </c>
      <c r="H74" s="139">
        <v>-350</v>
      </c>
      <c r="I74" s="139">
        <v>-350</v>
      </c>
      <c r="J74" s="139">
        <v>-350</v>
      </c>
      <c r="K74" s="139">
        <v>-350</v>
      </c>
      <c r="L74" s="139">
        <v>-350</v>
      </c>
      <c r="M74" s="139">
        <v>-350</v>
      </c>
      <c r="N74" s="139">
        <v>-350</v>
      </c>
      <c r="O74" s="139">
        <v>-350</v>
      </c>
      <c r="P74" s="139">
        <v>-350</v>
      </c>
      <c r="Q74" s="139">
        <v>-350</v>
      </c>
      <c r="R74" s="139">
        <v>-350</v>
      </c>
      <c r="S74" s="139">
        <v>-350</v>
      </c>
      <c r="T74" s="139">
        <v>-350</v>
      </c>
      <c r="U74" s="139">
        <f t="shared" si="1"/>
        <v>-4200</v>
      </c>
    </row>
    <row r="75" spans="1:21" x14ac:dyDescent="0.3">
      <c r="A75" s="9"/>
      <c r="B75" s="9"/>
      <c r="C75" s="124" t="s">
        <v>238</v>
      </c>
      <c r="D75" s="9"/>
      <c r="E75" s="9"/>
      <c r="F75" s="139">
        <v>-250</v>
      </c>
      <c r="G75" s="139">
        <v>-250</v>
      </c>
      <c r="H75" s="139">
        <v>-250</v>
      </c>
      <c r="I75" s="139">
        <v>-250</v>
      </c>
      <c r="J75" s="139">
        <v>-250</v>
      </c>
      <c r="K75" s="139">
        <v>-250</v>
      </c>
      <c r="L75" s="139">
        <v>-250</v>
      </c>
      <c r="M75" s="139">
        <v>-250</v>
      </c>
      <c r="N75" s="139">
        <v>-250</v>
      </c>
      <c r="O75" s="139">
        <v>-250</v>
      </c>
      <c r="P75" s="139">
        <v>-250</v>
      </c>
      <c r="Q75" s="139">
        <v>-250</v>
      </c>
      <c r="R75" s="139">
        <v>-250</v>
      </c>
      <c r="S75" s="139">
        <v>-250</v>
      </c>
      <c r="T75" s="139">
        <v>-250</v>
      </c>
      <c r="U75" s="139">
        <f t="shared" si="1"/>
        <v>-3000</v>
      </c>
    </row>
    <row r="76" spans="1:21" x14ac:dyDescent="0.3">
      <c r="A76" s="9"/>
      <c r="B76" s="9"/>
      <c r="C76" s="124" t="s">
        <v>132</v>
      </c>
      <c r="D76" s="9"/>
      <c r="E76" s="9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1"/>
    </row>
    <row r="77" spans="1:21" x14ac:dyDescent="0.3">
      <c r="A77" s="9"/>
      <c r="B77" s="9"/>
      <c r="C77" s="126" t="s">
        <v>133</v>
      </c>
      <c r="D77" s="9"/>
      <c r="E77" s="9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1"/>
    </row>
    <row r="78" spans="1:21" x14ac:dyDescent="0.3">
      <c r="A78" s="9"/>
      <c r="B78" s="9"/>
      <c r="C78" s="126" t="s">
        <v>134</v>
      </c>
      <c r="D78" s="9"/>
      <c r="E78" s="9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1"/>
    </row>
    <row r="79" spans="1:21" x14ac:dyDescent="0.3">
      <c r="A79" s="9"/>
      <c r="B79" s="9"/>
      <c r="C79" s="126" t="s">
        <v>135</v>
      </c>
      <c r="D79" s="9"/>
      <c r="E79" s="9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1"/>
    </row>
    <row r="80" spans="1:21" x14ac:dyDescent="0.3">
      <c r="A80" s="9"/>
      <c r="B80" s="9"/>
      <c r="C80" s="126" t="s">
        <v>136</v>
      </c>
      <c r="D80" s="9"/>
      <c r="E80" s="9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1"/>
    </row>
    <row r="81" spans="1:21" x14ac:dyDescent="0.3">
      <c r="A81" s="9"/>
      <c r="B81" s="9"/>
      <c r="C81" s="126" t="s">
        <v>137</v>
      </c>
      <c r="D81" s="9"/>
      <c r="E81" s="9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1"/>
    </row>
    <row r="82" spans="1:21" x14ac:dyDescent="0.3">
      <c r="A82" s="9"/>
      <c r="B82" s="9"/>
      <c r="C82" s="126" t="s">
        <v>138</v>
      </c>
      <c r="D82" s="9"/>
      <c r="E82" s="9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1"/>
    </row>
    <row r="83" spans="1:21" x14ac:dyDescent="0.3">
      <c r="A83" s="9"/>
      <c r="B83" s="9"/>
      <c r="C83" s="126" t="s">
        <v>139</v>
      </c>
      <c r="D83" s="9"/>
      <c r="E83" s="9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1"/>
    </row>
    <row r="84" spans="1:21" x14ac:dyDescent="0.3">
      <c r="A84" s="9"/>
      <c r="B84" s="9"/>
      <c r="C84" s="126" t="s">
        <v>140</v>
      </c>
      <c r="D84" s="9"/>
      <c r="E84" s="9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1"/>
    </row>
    <row r="85" spans="1:21" x14ac:dyDescent="0.3">
      <c r="A85" s="9"/>
      <c r="B85" s="9"/>
      <c r="C85" s="126" t="s">
        <v>141</v>
      </c>
      <c r="D85" s="9"/>
      <c r="E85" s="9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1"/>
    </row>
    <row r="86" spans="1:21" x14ac:dyDescent="0.3">
      <c r="A86" s="9"/>
      <c r="B86" s="9"/>
      <c r="C86" s="126"/>
      <c r="D86" s="9"/>
      <c r="E86" s="9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1"/>
    </row>
    <row r="87" spans="1:21" s="100" customFormat="1" ht="14.4" customHeight="1" x14ac:dyDescent="0.3">
      <c r="A87" s="149"/>
      <c r="B87" s="149"/>
      <c r="C87" s="150" t="s">
        <v>142</v>
      </c>
      <c r="D87" s="149"/>
      <c r="E87" s="149"/>
      <c r="F87" s="151">
        <f t="shared" ref="F87:H87" si="5">SUM(F71:F85)</f>
        <v>-2685</v>
      </c>
      <c r="G87" s="151">
        <f t="shared" si="5"/>
        <v>-2685</v>
      </c>
      <c r="H87" s="151">
        <f t="shared" si="5"/>
        <v>-2685</v>
      </c>
      <c r="I87" s="151">
        <f t="shared" ref="I87:T87" si="6">SUM(I71:I85)</f>
        <v>-2685</v>
      </c>
      <c r="J87" s="151">
        <f t="shared" si="6"/>
        <v>-2685</v>
      </c>
      <c r="K87" s="151">
        <f t="shared" si="6"/>
        <v>-2685</v>
      </c>
      <c r="L87" s="151">
        <f t="shared" si="6"/>
        <v>-2685</v>
      </c>
      <c r="M87" s="151">
        <f t="shared" si="6"/>
        <v>-2685</v>
      </c>
      <c r="N87" s="151">
        <f t="shared" si="6"/>
        <v>-2685</v>
      </c>
      <c r="O87" s="151">
        <f t="shared" si="6"/>
        <v>-2685</v>
      </c>
      <c r="P87" s="151">
        <f t="shared" si="6"/>
        <v>-2685</v>
      </c>
      <c r="Q87" s="151">
        <f t="shared" si="6"/>
        <v>-2685</v>
      </c>
      <c r="R87" s="151">
        <f t="shared" si="6"/>
        <v>-2685</v>
      </c>
      <c r="S87" s="151">
        <f t="shared" si="6"/>
        <v>-2685</v>
      </c>
      <c r="T87" s="151">
        <f t="shared" si="6"/>
        <v>-2685</v>
      </c>
      <c r="U87" s="143">
        <f t="shared" si="1"/>
        <v>-32220</v>
      </c>
    </row>
    <row r="88" spans="1:21" s="100" customFormat="1" ht="14.4" customHeight="1" x14ac:dyDescent="0.3">
      <c r="A88" s="152"/>
      <c r="B88" s="152"/>
      <c r="C88" s="153" t="s">
        <v>6</v>
      </c>
      <c r="D88" s="152"/>
      <c r="E88" s="152"/>
      <c r="F88" s="154">
        <f>F46+F47+F67+F87</f>
        <v>85155</v>
      </c>
      <c r="G88" s="154">
        <f>G46+G47+G67+G87</f>
        <v>85435</v>
      </c>
      <c r="H88" s="154">
        <f t="shared" ref="H88:T88" si="7">H46+H47+H67+H87</f>
        <v>80050</v>
      </c>
      <c r="I88" s="154">
        <f t="shared" si="7"/>
        <v>79860</v>
      </c>
      <c r="J88" s="154">
        <f t="shared" si="7"/>
        <v>84885</v>
      </c>
      <c r="K88" s="154">
        <f t="shared" si="7"/>
        <v>85545</v>
      </c>
      <c r="L88" s="154">
        <f t="shared" si="7"/>
        <v>85465</v>
      </c>
      <c r="M88" s="154">
        <f t="shared" si="7"/>
        <v>87705</v>
      </c>
      <c r="N88" s="154">
        <f t="shared" si="7"/>
        <v>85625</v>
      </c>
      <c r="O88" s="154">
        <f t="shared" si="7"/>
        <v>88405</v>
      </c>
      <c r="P88" s="154">
        <f t="shared" si="7"/>
        <v>87145</v>
      </c>
      <c r="Q88" s="154">
        <f t="shared" si="7"/>
        <v>88855</v>
      </c>
      <c r="R88" s="154">
        <f t="shared" si="7"/>
        <v>89060</v>
      </c>
      <c r="S88" s="154">
        <f t="shared" si="7"/>
        <v>89090</v>
      </c>
      <c r="T88" s="154">
        <f t="shared" si="7"/>
        <v>89850</v>
      </c>
      <c r="U88" s="137">
        <f t="shared" si="1"/>
        <v>1024130</v>
      </c>
    </row>
    <row r="89" spans="1:21" s="100" customFormat="1" ht="14.4" customHeight="1" x14ac:dyDescent="0.3">
      <c r="A89" s="98"/>
      <c r="B89" s="98"/>
      <c r="C89" s="127" t="s">
        <v>143</v>
      </c>
      <c r="D89" s="98"/>
      <c r="E89" s="98"/>
      <c r="F89" s="316">
        <v>-710</v>
      </c>
      <c r="G89" s="316">
        <v>-710</v>
      </c>
      <c r="H89" s="316">
        <v>-710</v>
      </c>
      <c r="I89" s="316">
        <v>-710</v>
      </c>
      <c r="J89" s="316">
        <v>-710</v>
      </c>
      <c r="K89" s="316">
        <v>-710</v>
      </c>
      <c r="L89" s="316">
        <v>-710</v>
      </c>
      <c r="M89" s="316">
        <v>-710</v>
      </c>
      <c r="N89" s="316">
        <v>-710</v>
      </c>
      <c r="O89" s="316">
        <v>-710</v>
      </c>
      <c r="P89" s="316">
        <v>-710</v>
      </c>
      <c r="Q89" s="316">
        <v>-710</v>
      </c>
      <c r="R89" s="316">
        <v>-710</v>
      </c>
      <c r="S89" s="316">
        <v>-710</v>
      </c>
      <c r="T89" s="316">
        <v>-710</v>
      </c>
      <c r="U89" s="316">
        <f t="shared" si="1"/>
        <v>-8520</v>
      </c>
    </row>
    <row r="90" spans="1:21" s="100" customFormat="1" ht="25.05" customHeight="1" x14ac:dyDescent="0.3">
      <c r="A90" s="98"/>
      <c r="B90" s="98"/>
      <c r="C90" s="127" t="s">
        <v>8</v>
      </c>
      <c r="D90" s="98"/>
      <c r="E90" s="98"/>
      <c r="F90" s="316">
        <f t="shared" ref="F90:H90" si="8">F88+F89</f>
        <v>84445</v>
      </c>
      <c r="G90" s="316">
        <f t="shared" si="8"/>
        <v>84725</v>
      </c>
      <c r="H90" s="316">
        <f t="shared" si="8"/>
        <v>79340</v>
      </c>
      <c r="I90" s="316">
        <f t="shared" ref="I90:T90" si="9">I88-I89</f>
        <v>80570</v>
      </c>
      <c r="J90" s="316">
        <f t="shared" si="9"/>
        <v>85595</v>
      </c>
      <c r="K90" s="316">
        <f t="shared" si="9"/>
        <v>86255</v>
      </c>
      <c r="L90" s="316">
        <f t="shared" si="9"/>
        <v>86175</v>
      </c>
      <c r="M90" s="316">
        <f t="shared" si="9"/>
        <v>88415</v>
      </c>
      <c r="N90" s="316">
        <f t="shared" si="9"/>
        <v>86335</v>
      </c>
      <c r="O90" s="316">
        <f t="shared" si="9"/>
        <v>89115</v>
      </c>
      <c r="P90" s="316">
        <f t="shared" si="9"/>
        <v>87855</v>
      </c>
      <c r="Q90" s="316">
        <f t="shared" si="9"/>
        <v>89565</v>
      </c>
      <c r="R90" s="316">
        <f t="shared" si="9"/>
        <v>89770</v>
      </c>
      <c r="S90" s="316">
        <f t="shared" si="9"/>
        <v>89800</v>
      </c>
      <c r="T90" s="316">
        <f t="shared" si="9"/>
        <v>90560</v>
      </c>
      <c r="U90" s="316">
        <f t="shared" si="1"/>
        <v>1028390</v>
      </c>
    </row>
    <row r="91" spans="1:21" s="100" customFormat="1" ht="25.05" customHeight="1" x14ac:dyDescent="0.3">
      <c r="A91" s="98"/>
      <c r="B91" s="98"/>
      <c r="C91" s="128" t="s">
        <v>144</v>
      </c>
      <c r="D91" s="129"/>
      <c r="E91" s="98"/>
      <c r="F91" s="316">
        <f>('BS 2025'!F27*0.2)</f>
        <v>-4240</v>
      </c>
      <c r="G91" s="316">
        <f>('BS 2025'!G27*0.2)</f>
        <v>-4000</v>
      </c>
      <c r="H91" s="316">
        <f>('BS 2025'!H27*0.2)</f>
        <v>-3760</v>
      </c>
      <c r="I91" s="316">
        <f>('BS 2025'!I27*0.2)</f>
        <v>-3520</v>
      </c>
      <c r="J91" s="316">
        <f>('BS 2025'!J27*0.2)</f>
        <v>-3280</v>
      </c>
      <c r="K91" s="316">
        <f>('BS 2025'!K27*0.2)</f>
        <v>-3040</v>
      </c>
      <c r="L91" s="316">
        <f>('BS 2025'!L27*0.2)</f>
        <v>-2800</v>
      </c>
      <c r="M91" s="316">
        <f>('BS 2025'!M27*0.2)</f>
        <v>-2560</v>
      </c>
      <c r="N91" s="316">
        <f>('BS 2025'!N27*0.2)</f>
        <v>-2320</v>
      </c>
      <c r="O91" s="316">
        <f>('BS 2025'!O27*0.2)</f>
        <v>-2080</v>
      </c>
      <c r="P91" s="316">
        <f>('BS 2025'!P27*0.2)</f>
        <v>-1840</v>
      </c>
      <c r="Q91" s="316">
        <f>('BS 2025'!Q27*0.2)</f>
        <v>-1600</v>
      </c>
      <c r="R91" s="316">
        <f>('BS 2025'!R27*0.2)</f>
        <v>-1360</v>
      </c>
      <c r="S91" s="316">
        <f>('BS 2025'!S27*0.2)</f>
        <v>-1120</v>
      </c>
      <c r="T91" s="316">
        <f>('BS 2025'!T27*0.2)</f>
        <v>-880</v>
      </c>
      <c r="U91" s="316">
        <f t="shared" si="1"/>
        <v>-35040</v>
      </c>
    </row>
    <row r="92" spans="1:21" s="100" customFormat="1" ht="25.05" customHeight="1" x14ac:dyDescent="0.3">
      <c r="A92" s="98"/>
      <c r="B92" s="98"/>
      <c r="C92" s="127" t="s">
        <v>10</v>
      </c>
      <c r="D92" s="98"/>
      <c r="E92" s="98"/>
      <c r="F92" s="316">
        <f>F88</f>
        <v>85155</v>
      </c>
      <c r="G92" s="316">
        <f t="shared" ref="G92:T92" si="10">G88</f>
        <v>85435</v>
      </c>
      <c r="H92" s="316">
        <f t="shared" si="10"/>
        <v>80050</v>
      </c>
      <c r="I92" s="316">
        <f t="shared" si="10"/>
        <v>79860</v>
      </c>
      <c r="J92" s="316">
        <f t="shared" si="10"/>
        <v>84885</v>
      </c>
      <c r="K92" s="316">
        <f t="shared" si="10"/>
        <v>85545</v>
      </c>
      <c r="L92" s="316">
        <f t="shared" si="10"/>
        <v>85465</v>
      </c>
      <c r="M92" s="316">
        <f t="shared" si="10"/>
        <v>87705</v>
      </c>
      <c r="N92" s="316">
        <f t="shared" si="10"/>
        <v>85625</v>
      </c>
      <c r="O92" s="316">
        <f t="shared" si="10"/>
        <v>88405</v>
      </c>
      <c r="P92" s="316">
        <f t="shared" si="10"/>
        <v>87145</v>
      </c>
      <c r="Q92" s="316">
        <f t="shared" si="10"/>
        <v>88855</v>
      </c>
      <c r="R92" s="316">
        <f t="shared" si="10"/>
        <v>89060</v>
      </c>
      <c r="S92" s="316">
        <f t="shared" si="10"/>
        <v>89090</v>
      </c>
      <c r="T92" s="316">
        <f t="shared" si="10"/>
        <v>89850</v>
      </c>
      <c r="U92" s="316">
        <f t="shared" si="1"/>
        <v>1024130</v>
      </c>
    </row>
    <row r="93" spans="1:21" s="100" customFormat="1" ht="25.05" customHeight="1" x14ac:dyDescent="0.3">
      <c r="A93" s="98"/>
      <c r="B93" s="98"/>
      <c r="C93" s="128" t="s">
        <v>11</v>
      </c>
      <c r="D93" s="98"/>
      <c r="E93" s="98"/>
      <c r="F93" s="316">
        <f>(F92*0.2)*-1</f>
        <v>-17031</v>
      </c>
      <c r="G93" s="316">
        <f t="shared" ref="G93:T93" si="11">(G92*0.2)*-1</f>
        <v>-17087</v>
      </c>
      <c r="H93" s="316">
        <f t="shared" si="11"/>
        <v>-16010</v>
      </c>
      <c r="I93" s="316">
        <f t="shared" si="11"/>
        <v>-15972</v>
      </c>
      <c r="J93" s="316">
        <f t="shared" si="11"/>
        <v>-16977</v>
      </c>
      <c r="K93" s="316">
        <f t="shared" si="11"/>
        <v>-17109</v>
      </c>
      <c r="L93" s="316">
        <f t="shared" si="11"/>
        <v>-17093</v>
      </c>
      <c r="M93" s="316">
        <f t="shared" si="11"/>
        <v>-17541</v>
      </c>
      <c r="N93" s="316">
        <f t="shared" si="11"/>
        <v>-17125</v>
      </c>
      <c r="O93" s="316">
        <f t="shared" si="11"/>
        <v>-17681</v>
      </c>
      <c r="P93" s="316">
        <f t="shared" si="11"/>
        <v>-17429</v>
      </c>
      <c r="Q93" s="316">
        <f t="shared" si="11"/>
        <v>-17771</v>
      </c>
      <c r="R93" s="316">
        <f t="shared" si="11"/>
        <v>-17812</v>
      </c>
      <c r="S93" s="316">
        <f t="shared" si="11"/>
        <v>-17818</v>
      </c>
      <c r="T93" s="316">
        <f t="shared" si="11"/>
        <v>-17970</v>
      </c>
      <c r="U93" s="316">
        <f t="shared" si="1"/>
        <v>-204826</v>
      </c>
    </row>
    <row r="94" spans="1:21" s="100" customFormat="1" ht="14.4" customHeight="1" x14ac:dyDescent="0.3">
      <c r="A94" s="155"/>
      <c r="B94" s="155"/>
      <c r="C94" s="156" t="s">
        <v>12</v>
      </c>
      <c r="D94" s="155"/>
      <c r="E94" s="155"/>
      <c r="F94" s="274">
        <f>F92+F93</f>
        <v>68124</v>
      </c>
      <c r="G94" s="274">
        <f t="shared" ref="G94:T94" si="12">G92+G93</f>
        <v>68348</v>
      </c>
      <c r="H94" s="274">
        <f t="shared" si="12"/>
        <v>64040</v>
      </c>
      <c r="I94" s="274">
        <f t="shared" si="12"/>
        <v>63888</v>
      </c>
      <c r="J94" s="274">
        <f t="shared" si="12"/>
        <v>67908</v>
      </c>
      <c r="K94" s="274">
        <f t="shared" si="12"/>
        <v>68436</v>
      </c>
      <c r="L94" s="274">
        <f t="shared" si="12"/>
        <v>68372</v>
      </c>
      <c r="M94" s="274">
        <f t="shared" si="12"/>
        <v>70164</v>
      </c>
      <c r="N94" s="274">
        <f t="shared" si="12"/>
        <v>68500</v>
      </c>
      <c r="O94" s="274">
        <f t="shared" si="12"/>
        <v>70724</v>
      </c>
      <c r="P94" s="274">
        <f t="shared" si="12"/>
        <v>69716</v>
      </c>
      <c r="Q94" s="274">
        <f t="shared" si="12"/>
        <v>71084</v>
      </c>
      <c r="R94" s="274">
        <f t="shared" si="12"/>
        <v>71248</v>
      </c>
      <c r="S94" s="274">
        <f t="shared" si="12"/>
        <v>71272</v>
      </c>
      <c r="T94" s="274">
        <f t="shared" si="12"/>
        <v>71880</v>
      </c>
      <c r="U94" s="273">
        <f t="shared" si="1"/>
        <v>819304</v>
      </c>
    </row>
    <row r="95" spans="1:21" x14ac:dyDescent="0.3">
      <c r="F95"/>
    </row>
    <row r="96" spans="1:21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</sheetData>
  <phoneticPr fontId="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F80B-76C2-48FF-8553-F077D6928C71}">
  <sheetPr codeName="Sheet32"/>
  <dimension ref="A2:V88"/>
  <sheetViews>
    <sheetView showGridLines="0" topLeftCell="A17" workbookViewId="0">
      <selection activeCell="G11" sqref="G11:U11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20" t="s">
        <v>149</v>
      </c>
      <c r="C2" s="119"/>
      <c r="D2" s="9"/>
    </row>
    <row r="3" spans="1:22" x14ac:dyDescent="0.3">
      <c r="A3" s="118" t="s">
        <v>150</v>
      </c>
      <c r="C3" s="13"/>
    </row>
    <row r="4" spans="1:22" x14ac:dyDescent="0.3">
      <c r="A4" s="118" t="s">
        <v>151</v>
      </c>
      <c r="C4" s="13"/>
    </row>
    <row r="6" spans="1:22" x14ac:dyDescent="0.3">
      <c r="B6" s="13" t="s">
        <v>199</v>
      </c>
    </row>
    <row r="7" spans="1:22" x14ac:dyDescent="0.3">
      <c r="A7" s="130"/>
      <c r="B7" s="162" t="s">
        <v>63</v>
      </c>
      <c r="C7" s="135"/>
      <c r="D7" s="135"/>
      <c r="E7" s="135"/>
      <c r="F7" s="135"/>
      <c r="G7" s="163">
        <v>45658</v>
      </c>
      <c r="H7" s="163">
        <v>45689</v>
      </c>
      <c r="I7" s="163">
        <v>45717</v>
      </c>
      <c r="J7" s="163">
        <v>45748</v>
      </c>
      <c r="K7" s="163">
        <v>45778</v>
      </c>
      <c r="L7" s="163">
        <v>45809</v>
      </c>
      <c r="M7" s="163">
        <v>45839</v>
      </c>
      <c r="N7" s="163">
        <v>45870</v>
      </c>
      <c r="O7" s="163">
        <v>45901</v>
      </c>
      <c r="P7" s="163">
        <v>45931</v>
      </c>
      <c r="Q7" s="163">
        <v>45962</v>
      </c>
      <c r="R7" s="163">
        <v>45992</v>
      </c>
      <c r="S7" s="163">
        <v>46023</v>
      </c>
      <c r="T7" s="163">
        <v>46054</v>
      </c>
      <c r="U7" s="163">
        <v>46082</v>
      </c>
      <c r="V7" s="164" t="s">
        <v>70</v>
      </c>
    </row>
    <row r="9" spans="1:22" x14ac:dyDescent="0.3">
      <c r="B9" s="13" t="s">
        <v>149</v>
      </c>
    </row>
    <row r="10" spans="1:22" x14ac:dyDescent="0.3">
      <c r="A10" s="135"/>
      <c r="B10" s="162" t="s">
        <v>152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</row>
    <row r="11" spans="1:22" x14ac:dyDescent="0.3">
      <c r="B11" s="317" t="s">
        <v>37</v>
      </c>
      <c r="C11" s="318"/>
      <c r="D11" s="318"/>
      <c r="E11" s="318"/>
      <c r="F11" s="318"/>
      <c r="G11" s="195">
        <f>SUM(G12:G44)</f>
        <v>93215</v>
      </c>
      <c r="H11" s="195">
        <f t="shared" ref="H11:U11" si="0">SUM(H12:H44)</f>
        <v>93495</v>
      </c>
      <c r="I11" s="195">
        <f t="shared" si="0"/>
        <v>88110</v>
      </c>
      <c r="J11" s="195">
        <f t="shared" si="0"/>
        <v>88120</v>
      </c>
      <c r="K11" s="195">
        <f t="shared" si="0"/>
        <v>93145</v>
      </c>
      <c r="L11" s="195">
        <f t="shared" si="0"/>
        <v>93805</v>
      </c>
      <c r="M11" s="195">
        <f t="shared" si="0"/>
        <v>93725</v>
      </c>
      <c r="N11" s="195">
        <f t="shared" si="0"/>
        <v>95965</v>
      </c>
      <c r="O11" s="195">
        <f t="shared" si="0"/>
        <v>93885</v>
      </c>
      <c r="P11" s="195">
        <f t="shared" si="0"/>
        <v>96665</v>
      </c>
      <c r="Q11" s="195">
        <f t="shared" si="0"/>
        <v>95405</v>
      </c>
      <c r="R11" s="195">
        <f t="shared" si="0"/>
        <v>97115</v>
      </c>
      <c r="S11" s="195">
        <f t="shared" si="0"/>
        <v>97320</v>
      </c>
      <c r="T11" s="195">
        <f t="shared" si="0"/>
        <v>97350</v>
      </c>
      <c r="U11" s="195">
        <f t="shared" si="0"/>
        <v>98110</v>
      </c>
      <c r="V11" s="195">
        <f>SUM(G11:R11)</f>
        <v>1122650</v>
      </c>
    </row>
    <row r="12" spans="1:22" x14ac:dyDescent="0.3">
      <c r="B12" s="320" t="str">
        <f>'IS 2025'!C12</f>
        <v>Equipment 1</v>
      </c>
      <c r="C12" s="318"/>
      <c r="D12" s="318"/>
      <c r="E12" s="318"/>
      <c r="F12" s="318"/>
      <c r="G12" s="195">
        <f>'IS 2025'!F12</f>
        <v>1240</v>
      </c>
      <c r="H12" s="195">
        <f>'IS 2025'!G12</f>
        <v>1280</v>
      </c>
      <c r="I12" s="195">
        <f>'IS 2025'!H12</f>
        <v>1240</v>
      </c>
      <c r="J12" s="195">
        <f>'IS 2025'!I12</f>
        <v>1280</v>
      </c>
      <c r="K12" s="195">
        <f>'IS 2025'!J12</f>
        <v>1320</v>
      </c>
      <c r="L12" s="195">
        <f>'IS 2025'!K12</f>
        <v>1360</v>
      </c>
      <c r="M12" s="195">
        <f>'IS 2025'!L12</f>
        <v>1320</v>
      </c>
      <c r="N12" s="195">
        <f>'IS 2025'!M12</f>
        <v>1320</v>
      </c>
      <c r="O12" s="195">
        <f>'IS 2025'!N12</f>
        <v>1320</v>
      </c>
      <c r="P12" s="195">
        <f>'IS 2025'!O12</f>
        <v>1320</v>
      </c>
      <c r="Q12" s="195">
        <f>'IS 2025'!P12</f>
        <v>1320</v>
      </c>
      <c r="R12" s="195">
        <f>'IS 2025'!Q12</f>
        <v>1320</v>
      </c>
      <c r="S12" s="195">
        <f>'IS 2025'!R12</f>
        <v>1400</v>
      </c>
      <c r="T12" s="195">
        <f>'IS 2025'!S12</f>
        <v>1440</v>
      </c>
      <c r="U12" s="195">
        <f>'IS 2025'!T12</f>
        <v>1480</v>
      </c>
      <c r="V12" s="318"/>
    </row>
    <row r="13" spans="1:22" x14ac:dyDescent="0.3">
      <c r="B13" s="320" t="str">
        <f>'IS 2025'!C13</f>
        <v>Equipment 2</v>
      </c>
      <c r="C13" s="318"/>
      <c r="D13" s="318"/>
      <c r="E13" s="318"/>
      <c r="F13" s="318"/>
      <c r="G13" s="195">
        <f>'IS 2025'!F13</f>
        <v>1395</v>
      </c>
      <c r="H13" s="195">
        <f>'IS 2025'!G13</f>
        <v>1440</v>
      </c>
      <c r="I13" s="195">
        <f>'IS 2025'!H13</f>
        <v>1395</v>
      </c>
      <c r="J13" s="195">
        <f>'IS 2025'!I13</f>
        <v>1395</v>
      </c>
      <c r="K13" s="195">
        <f>'IS 2025'!J13</f>
        <v>1485</v>
      </c>
      <c r="L13" s="195">
        <f>'IS 2025'!K13</f>
        <v>1485</v>
      </c>
      <c r="M13" s="195">
        <f>'IS 2025'!L13</f>
        <v>1485</v>
      </c>
      <c r="N13" s="195">
        <f>'IS 2025'!M13</f>
        <v>1485</v>
      </c>
      <c r="O13" s="195">
        <f>'IS 2025'!N13</f>
        <v>1485</v>
      </c>
      <c r="P13" s="195">
        <f>'IS 2025'!O13</f>
        <v>1485</v>
      </c>
      <c r="Q13" s="195">
        <f>'IS 2025'!P13</f>
        <v>1485</v>
      </c>
      <c r="R13" s="195">
        <f>'IS 2025'!Q13</f>
        <v>1485</v>
      </c>
      <c r="S13" s="195">
        <f>'IS 2025'!R13</f>
        <v>1485</v>
      </c>
      <c r="T13" s="195">
        <f>'IS 2025'!S13</f>
        <v>1485</v>
      </c>
      <c r="U13" s="195">
        <f>'IS 2025'!T13</f>
        <v>1530</v>
      </c>
      <c r="V13" s="318"/>
    </row>
    <row r="14" spans="1:22" x14ac:dyDescent="0.3">
      <c r="B14" s="320" t="str">
        <f>'IS 2025'!C14</f>
        <v>Equipment 3</v>
      </c>
      <c r="C14" s="318"/>
      <c r="D14" s="318"/>
      <c r="E14" s="318"/>
      <c r="F14" s="318"/>
      <c r="G14" s="195">
        <f>'IS 2025'!F14</f>
        <v>1530</v>
      </c>
      <c r="H14" s="195">
        <f>'IS 2025'!G14</f>
        <v>1530</v>
      </c>
      <c r="I14" s="195">
        <f>'IS 2025'!H14</f>
        <v>1305</v>
      </c>
      <c r="J14" s="195">
        <f>'IS 2025'!I14</f>
        <v>1305</v>
      </c>
      <c r="K14" s="195">
        <f>'IS 2025'!J14</f>
        <v>1530</v>
      </c>
      <c r="L14" s="195">
        <f>'IS 2025'!K14</f>
        <v>1530</v>
      </c>
      <c r="M14" s="195">
        <f>'IS 2025'!L14</f>
        <v>1530</v>
      </c>
      <c r="N14" s="195">
        <f>'IS 2025'!M14</f>
        <v>1530</v>
      </c>
      <c r="O14" s="195">
        <f>'IS 2025'!N14</f>
        <v>1530</v>
      </c>
      <c r="P14" s="195">
        <f>'IS 2025'!O14</f>
        <v>1530</v>
      </c>
      <c r="Q14" s="195">
        <f>'IS 2025'!P14</f>
        <v>1530</v>
      </c>
      <c r="R14" s="195">
        <f>'IS 2025'!Q14</f>
        <v>1530</v>
      </c>
      <c r="S14" s="195">
        <f>'IS 2025'!R14</f>
        <v>1530</v>
      </c>
      <c r="T14" s="195">
        <f>'IS 2025'!S14</f>
        <v>1530</v>
      </c>
      <c r="U14" s="195">
        <f>'IS 2025'!T14</f>
        <v>1530</v>
      </c>
      <c r="V14" s="318"/>
    </row>
    <row r="15" spans="1:22" x14ac:dyDescent="0.3">
      <c r="B15" s="320" t="str">
        <f>'IS 2025'!C15</f>
        <v>Equipment 4</v>
      </c>
      <c r="C15" s="318"/>
      <c r="D15" s="318"/>
      <c r="E15" s="318"/>
      <c r="F15" s="318"/>
      <c r="G15" s="195">
        <f>'IS 2025'!F15</f>
        <v>1650</v>
      </c>
      <c r="H15" s="195">
        <f>'IS 2025'!G15</f>
        <v>1705</v>
      </c>
      <c r="I15" s="195">
        <f>'IS 2025'!H15</f>
        <v>1650</v>
      </c>
      <c r="J15" s="195">
        <f>'IS 2025'!I15</f>
        <v>1650</v>
      </c>
      <c r="K15" s="195">
        <f>'IS 2025'!J15</f>
        <v>1705</v>
      </c>
      <c r="L15" s="195">
        <f>'IS 2025'!K15</f>
        <v>1650</v>
      </c>
      <c r="M15" s="195">
        <f>'IS 2025'!L15</f>
        <v>1705</v>
      </c>
      <c r="N15" s="195">
        <f>'IS 2025'!M15</f>
        <v>1815</v>
      </c>
      <c r="O15" s="195">
        <f>'IS 2025'!N15</f>
        <v>1650</v>
      </c>
      <c r="P15" s="195">
        <f>'IS 2025'!O15</f>
        <v>1760</v>
      </c>
      <c r="Q15" s="195">
        <f>'IS 2025'!P15</f>
        <v>1705</v>
      </c>
      <c r="R15" s="195">
        <f>'IS 2025'!Q15</f>
        <v>1760</v>
      </c>
      <c r="S15" s="195">
        <f>'IS 2025'!R15</f>
        <v>1760</v>
      </c>
      <c r="T15" s="195">
        <f>'IS 2025'!S15</f>
        <v>1815</v>
      </c>
      <c r="U15" s="195">
        <f>'IS 2025'!T15</f>
        <v>1760</v>
      </c>
      <c r="V15" s="318"/>
    </row>
    <row r="16" spans="1:22" x14ac:dyDescent="0.3">
      <c r="B16" s="320" t="str">
        <f>'IS 2025'!C16</f>
        <v>Equipment 5</v>
      </c>
      <c r="C16" s="318"/>
      <c r="D16" s="318"/>
      <c r="E16" s="318"/>
      <c r="F16" s="318"/>
      <c r="G16" s="195">
        <f>'IS 2025'!F16</f>
        <v>1705</v>
      </c>
      <c r="H16" s="195">
        <f>'IS 2025'!G16</f>
        <v>1705</v>
      </c>
      <c r="I16" s="195">
        <f>'IS 2025'!H16</f>
        <v>1705</v>
      </c>
      <c r="J16" s="195">
        <f>'IS 2025'!I16</f>
        <v>1705</v>
      </c>
      <c r="K16" s="195">
        <f>'IS 2025'!J16</f>
        <v>1705</v>
      </c>
      <c r="L16" s="195">
        <f>'IS 2025'!K16</f>
        <v>1705</v>
      </c>
      <c r="M16" s="195">
        <f>'IS 2025'!L16</f>
        <v>1705</v>
      </c>
      <c r="N16" s="195">
        <f>'IS 2025'!M16</f>
        <v>1815</v>
      </c>
      <c r="O16" s="195">
        <f>'IS 2025'!N16</f>
        <v>1815</v>
      </c>
      <c r="P16" s="195">
        <f>'IS 2025'!O16</f>
        <v>1815</v>
      </c>
      <c r="Q16" s="195">
        <f>'IS 2025'!P16</f>
        <v>1815</v>
      </c>
      <c r="R16" s="195">
        <f>'IS 2025'!Q16</f>
        <v>1705</v>
      </c>
      <c r="S16" s="195">
        <f>'IS 2025'!R16</f>
        <v>1705</v>
      </c>
      <c r="T16" s="195">
        <f>'IS 2025'!S16</f>
        <v>1760</v>
      </c>
      <c r="U16" s="195">
        <f>'IS 2025'!T16</f>
        <v>1705</v>
      </c>
      <c r="V16" s="318"/>
    </row>
    <row r="17" spans="2:22" x14ac:dyDescent="0.3">
      <c r="B17" s="320" t="str">
        <f>'IS 2025'!C17</f>
        <v>Equipment 6</v>
      </c>
      <c r="C17" s="318"/>
      <c r="D17" s="318"/>
      <c r="E17" s="318"/>
      <c r="F17" s="318"/>
      <c r="G17" s="195">
        <f>'IS 2025'!F17</f>
        <v>2160</v>
      </c>
      <c r="H17" s="195">
        <f>'IS 2025'!G17</f>
        <v>2160</v>
      </c>
      <c r="I17" s="195">
        <f>'IS 2025'!H17</f>
        <v>1860</v>
      </c>
      <c r="J17" s="195">
        <f>'IS 2025'!I17</f>
        <v>1800</v>
      </c>
      <c r="K17" s="195">
        <f>'IS 2025'!J17</f>
        <v>2160</v>
      </c>
      <c r="L17" s="195">
        <f>'IS 2025'!K17</f>
        <v>2160</v>
      </c>
      <c r="M17" s="195">
        <f>'IS 2025'!L17</f>
        <v>2100</v>
      </c>
      <c r="N17" s="195">
        <f>'IS 2025'!M17</f>
        <v>2160</v>
      </c>
      <c r="O17" s="195">
        <f>'IS 2025'!N17</f>
        <v>2160</v>
      </c>
      <c r="P17" s="195">
        <f>'IS 2025'!O17</f>
        <v>2160</v>
      </c>
      <c r="Q17" s="195">
        <f>'IS 2025'!P17</f>
        <v>2160</v>
      </c>
      <c r="R17" s="195">
        <f>'IS 2025'!Q17</f>
        <v>2100</v>
      </c>
      <c r="S17" s="195">
        <f>'IS 2025'!R17</f>
        <v>2160</v>
      </c>
      <c r="T17" s="195">
        <f>'IS 2025'!S17</f>
        <v>2160</v>
      </c>
      <c r="U17" s="195">
        <f>'IS 2025'!T17</f>
        <v>2160</v>
      </c>
      <c r="V17" s="318"/>
    </row>
    <row r="18" spans="2:22" x14ac:dyDescent="0.3">
      <c r="B18" s="320" t="str">
        <f>'IS 2025'!C18</f>
        <v>Equipment 7</v>
      </c>
      <c r="C18" s="318"/>
      <c r="D18" s="318"/>
      <c r="E18" s="318"/>
      <c r="F18" s="318"/>
      <c r="G18" s="195">
        <f>'IS 2025'!F18</f>
        <v>1595</v>
      </c>
      <c r="H18" s="195">
        <f>'IS 2025'!G18</f>
        <v>1595</v>
      </c>
      <c r="I18" s="195">
        <f>'IS 2025'!H18</f>
        <v>1595</v>
      </c>
      <c r="J18" s="195">
        <f>'IS 2025'!I18</f>
        <v>1705</v>
      </c>
      <c r="K18" s="195">
        <f>'IS 2025'!J18</f>
        <v>1595</v>
      </c>
      <c r="L18" s="195">
        <f>'IS 2025'!K18</f>
        <v>1595</v>
      </c>
      <c r="M18" s="195">
        <f>'IS 2025'!L18</f>
        <v>1760</v>
      </c>
      <c r="N18" s="195">
        <f>'IS 2025'!M18</f>
        <v>1650</v>
      </c>
      <c r="O18" s="195">
        <f>'IS 2025'!N18</f>
        <v>1650</v>
      </c>
      <c r="P18" s="195">
        <f>'IS 2025'!O18</f>
        <v>1650</v>
      </c>
      <c r="Q18" s="195">
        <f>'IS 2025'!P18</f>
        <v>1815</v>
      </c>
      <c r="R18" s="195">
        <f>'IS 2025'!Q18</f>
        <v>1870</v>
      </c>
      <c r="S18" s="195">
        <f>'IS 2025'!R18</f>
        <v>1870</v>
      </c>
      <c r="T18" s="195">
        <f>'IS 2025'!S18</f>
        <v>1870</v>
      </c>
      <c r="U18" s="195">
        <f>'IS 2025'!T18</f>
        <v>1870</v>
      </c>
      <c r="V18" s="318"/>
    </row>
    <row r="19" spans="2:22" x14ac:dyDescent="0.3">
      <c r="B19" s="320" t="str">
        <f>'IS 2025'!C19</f>
        <v>Equipment 8</v>
      </c>
      <c r="C19" s="318"/>
      <c r="D19" s="318"/>
      <c r="E19" s="318"/>
      <c r="F19" s="318"/>
      <c r="G19" s="195">
        <f>'IS 2025'!F19</f>
        <v>2145</v>
      </c>
      <c r="H19" s="195">
        <f>'IS 2025'!G19</f>
        <v>2145</v>
      </c>
      <c r="I19" s="195">
        <f>'IS 2025'!H19</f>
        <v>2145</v>
      </c>
      <c r="J19" s="195">
        <f>'IS 2025'!I19</f>
        <v>2145</v>
      </c>
      <c r="K19" s="195">
        <f>'IS 2025'!J19</f>
        <v>1885</v>
      </c>
      <c r="L19" s="195">
        <f>'IS 2025'!K19</f>
        <v>2145</v>
      </c>
      <c r="M19" s="195">
        <f>'IS 2025'!L19</f>
        <v>2210</v>
      </c>
      <c r="N19" s="195">
        <f>'IS 2025'!M19</f>
        <v>2145</v>
      </c>
      <c r="O19" s="195">
        <f>'IS 2025'!N19</f>
        <v>2145</v>
      </c>
      <c r="P19" s="195">
        <f>'IS 2025'!O19</f>
        <v>2210</v>
      </c>
      <c r="Q19" s="195">
        <f>'IS 2025'!P19</f>
        <v>2145</v>
      </c>
      <c r="R19" s="195">
        <f>'IS 2025'!Q19</f>
        <v>2145</v>
      </c>
      <c r="S19" s="195">
        <f>'IS 2025'!R19</f>
        <v>2145</v>
      </c>
      <c r="T19" s="195">
        <f>'IS 2025'!S19</f>
        <v>2145</v>
      </c>
      <c r="U19" s="195">
        <f>'IS 2025'!T19</f>
        <v>2145</v>
      </c>
      <c r="V19" s="318"/>
    </row>
    <row r="20" spans="2:22" x14ac:dyDescent="0.3">
      <c r="B20" s="320" t="str">
        <f>'IS 2025'!C20</f>
        <v>Equipment 9</v>
      </c>
      <c r="C20" s="318"/>
      <c r="D20" s="318"/>
      <c r="E20" s="318"/>
      <c r="F20" s="318"/>
      <c r="G20" s="195">
        <f>'IS 2025'!F20</f>
        <v>2380</v>
      </c>
      <c r="H20" s="195">
        <f>'IS 2025'!G20</f>
        <v>2380</v>
      </c>
      <c r="I20" s="195">
        <f>'IS 2025'!H20</f>
        <v>2380</v>
      </c>
      <c r="J20" s="195">
        <f>'IS 2025'!I20</f>
        <v>2380</v>
      </c>
      <c r="K20" s="195">
        <f>'IS 2025'!J20</f>
        <v>2380</v>
      </c>
      <c r="L20" s="195">
        <f>'IS 2025'!K20</f>
        <v>2380</v>
      </c>
      <c r="M20" s="195">
        <f>'IS 2025'!L20</f>
        <v>2380</v>
      </c>
      <c r="N20" s="195">
        <f>'IS 2025'!M20</f>
        <v>2310</v>
      </c>
      <c r="O20" s="195">
        <f>'IS 2025'!N20</f>
        <v>2380</v>
      </c>
      <c r="P20" s="195">
        <f>'IS 2025'!O20</f>
        <v>2380</v>
      </c>
      <c r="Q20" s="195">
        <f>'IS 2025'!P20</f>
        <v>2380</v>
      </c>
      <c r="R20" s="195">
        <f>'IS 2025'!Q20</f>
        <v>2450</v>
      </c>
      <c r="S20" s="195">
        <f>'IS 2025'!R20</f>
        <v>2380</v>
      </c>
      <c r="T20" s="195">
        <f>'IS 2025'!S20</f>
        <v>2380</v>
      </c>
      <c r="U20" s="195">
        <f>'IS 2025'!T20</f>
        <v>2380</v>
      </c>
      <c r="V20" s="318"/>
    </row>
    <row r="21" spans="2:22" x14ac:dyDescent="0.3">
      <c r="B21" s="320" t="str">
        <f>'IS 2025'!C21</f>
        <v>Equipment 10</v>
      </c>
      <c r="C21" s="318"/>
      <c r="D21" s="318"/>
      <c r="E21" s="318"/>
      <c r="F21" s="318"/>
      <c r="G21" s="195">
        <f>'IS 2025'!F21</f>
        <v>2450</v>
      </c>
      <c r="H21" s="195">
        <f>'IS 2025'!G21</f>
        <v>2450</v>
      </c>
      <c r="I21" s="195">
        <f>'IS 2025'!H21</f>
        <v>2450</v>
      </c>
      <c r="J21" s="195">
        <f>'IS 2025'!I21</f>
        <v>2450</v>
      </c>
      <c r="K21" s="195">
        <f>'IS 2025'!J21</f>
        <v>2450</v>
      </c>
      <c r="L21" s="195">
        <f>'IS 2025'!K21</f>
        <v>2450</v>
      </c>
      <c r="M21" s="195">
        <f>'IS 2025'!L21</f>
        <v>2310</v>
      </c>
      <c r="N21" s="195">
        <f>'IS 2025'!M21</f>
        <v>2450</v>
      </c>
      <c r="O21" s="195">
        <f>'IS 2025'!N21</f>
        <v>2450</v>
      </c>
      <c r="P21" s="195">
        <f>'IS 2025'!O21</f>
        <v>2450</v>
      </c>
      <c r="Q21" s="195">
        <f>'IS 2025'!P21</f>
        <v>2450</v>
      </c>
      <c r="R21" s="195">
        <f>'IS 2025'!Q21</f>
        <v>2450</v>
      </c>
      <c r="S21" s="195">
        <f>'IS 2025'!R21</f>
        <v>2450</v>
      </c>
      <c r="T21" s="195">
        <f>'IS 2025'!S21</f>
        <v>2450</v>
      </c>
      <c r="U21" s="195">
        <f>'IS 2025'!T21</f>
        <v>2450</v>
      </c>
      <c r="V21" s="318"/>
    </row>
    <row r="22" spans="2:22" x14ac:dyDescent="0.3">
      <c r="B22" s="320" t="str">
        <f>'IS 2025'!C22</f>
        <v>Equipment 11</v>
      </c>
      <c r="C22" s="318"/>
      <c r="D22" s="318"/>
      <c r="E22" s="318"/>
      <c r="F22" s="318"/>
      <c r="G22" s="195">
        <f>'IS 2025'!F22</f>
        <v>2975</v>
      </c>
      <c r="H22" s="195">
        <f>'IS 2025'!G22</f>
        <v>2975</v>
      </c>
      <c r="I22" s="195">
        <f>'IS 2025'!H22</f>
        <v>2635</v>
      </c>
      <c r="J22" s="195">
        <f>'IS 2025'!I22</f>
        <v>2635</v>
      </c>
      <c r="K22" s="195">
        <f>'IS 2025'!J22</f>
        <v>2975</v>
      </c>
      <c r="L22" s="195">
        <f>'IS 2025'!K22</f>
        <v>2975</v>
      </c>
      <c r="M22" s="195">
        <f>'IS 2025'!L22</f>
        <v>2975</v>
      </c>
      <c r="N22" s="195">
        <f>'IS 2025'!M22</f>
        <v>2975</v>
      </c>
      <c r="O22" s="195">
        <f>'IS 2025'!N22</f>
        <v>2975</v>
      </c>
      <c r="P22" s="195">
        <f>'IS 2025'!O22</f>
        <v>2975</v>
      </c>
      <c r="Q22" s="195">
        <f>'IS 2025'!P22</f>
        <v>2975</v>
      </c>
      <c r="R22" s="195">
        <f>'IS 2025'!Q22</f>
        <v>2975</v>
      </c>
      <c r="S22" s="195">
        <f>'IS 2025'!R22</f>
        <v>3060</v>
      </c>
      <c r="T22" s="195">
        <f>'IS 2025'!S22</f>
        <v>2975</v>
      </c>
      <c r="U22" s="195">
        <f>'IS 2025'!T22</f>
        <v>2975</v>
      </c>
      <c r="V22" s="318"/>
    </row>
    <row r="23" spans="2:22" x14ac:dyDescent="0.3">
      <c r="B23" s="320" t="str">
        <f>'IS 2025'!C23</f>
        <v>Equipment 12</v>
      </c>
      <c r="C23" s="318"/>
      <c r="D23" s="318"/>
      <c r="E23" s="318"/>
      <c r="F23" s="318"/>
      <c r="G23" s="195">
        <f>'IS 2025'!F23</f>
        <v>3400</v>
      </c>
      <c r="H23" s="195">
        <f>'IS 2025'!G23</f>
        <v>3400</v>
      </c>
      <c r="I23" s="195">
        <f>'IS 2025'!H23</f>
        <v>3400</v>
      </c>
      <c r="J23" s="195">
        <f>'IS 2025'!I23</f>
        <v>3315</v>
      </c>
      <c r="K23" s="195">
        <f>'IS 2025'!J23</f>
        <v>3400</v>
      </c>
      <c r="L23" s="195">
        <f>'IS 2025'!K23</f>
        <v>3485</v>
      </c>
      <c r="M23" s="195">
        <f>'IS 2025'!L23</f>
        <v>3400</v>
      </c>
      <c r="N23" s="195">
        <f>'IS 2025'!M23</f>
        <v>3400</v>
      </c>
      <c r="O23" s="195">
        <f>'IS 2025'!N23</f>
        <v>3400</v>
      </c>
      <c r="P23" s="195">
        <f>'IS 2025'!O23</f>
        <v>3400</v>
      </c>
      <c r="Q23" s="195">
        <f>'IS 2025'!P23</f>
        <v>3400</v>
      </c>
      <c r="R23" s="195">
        <f>'IS 2025'!Q23</f>
        <v>3315</v>
      </c>
      <c r="S23" s="195">
        <f>'IS 2025'!R23</f>
        <v>3315</v>
      </c>
      <c r="T23" s="195">
        <f>'IS 2025'!S23</f>
        <v>3400</v>
      </c>
      <c r="U23" s="195">
        <f>'IS 2025'!T23</f>
        <v>3400</v>
      </c>
      <c r="V23" s="318"/>
    </row>
    <row r="24" spans="2:22" x14ac:dyDescent="0.3">
      <c r="B24" s="320" t="str">
        <f>'IS 2025'!C24</f>
        <v>Equipment 13</v>
      </c>
      <c r="C24" s="318"/>
      <c r="D24" s="318"/>
      <c r="E24" s="318"/>
      <c r="F24" s="318"/>
      <c r="G24" s="195">
        <f>'IS 2025'!F24</f>
        <v>2430</v>
      </c>
      <c r="H24" s="195">
        <f>'IS 2025'!G24</f>
        <v>2430</v>
      </c>
      <c r="I24" s="195">
        <f>'IS 2025'!H24</f>
        <v>2430</v>
      </c>
      <c r="J24" s="195">
        <f>'IS 2025'!I24</f>
        <v>2430</v>
      </c>
      <c r="K24" s="195">
        <f>'IS 2025'!J24</f>
        <v>2430</v>
      </c>
      <c r="L24" s="195">
        <f>'IS 2025'!K24</f>
        <v>2430</v>
      </c>
      <c r="M24" s="195">
        <f>'IS 2025'!L24</f>
        <v>2430</v>
      </c>
      <c r="N24" s="195">
        <f>'IS 2025'!M24</f>
        <v>3060</v>
      </c>
      <c r="O24" s="195">
        <f>'IS 2025'!N24</f>
        <v>2430</v>
      </c>
      <c r="P24" s="195">
        <f>'IS 2025'!O24</f>
        <v>3240</v>
      </c>
      <c r="Q24" s="195">
        <f>'IS 2025'!P24</f>
        <v>2790</v>
      </c>
      <c r="R24" s="195">
        <f>'IS 2025'!Q24</f>
        <v>2610</v>
      </c>
      <c r="S24" s="195">
        <f>'IS 2025'!R24</f>
        <v>2700</v>
      </c>
      <c r="T24" s="195">
        <f>'IS 2025'!S24</f>
        <v>2610</v>
      </c>
      <c r="U24" s="195">
        <f>'IS 2025'!T24</f>
        <v>2880</v>
      </c>
      <c r="V24" s="318"/>
    </row>
    <row r="25" spans="2:22" x14ac:dyDescent="0.3">
      <c r="B25" s="320" t="str">
        <f>'IS 2025'!C25</f>
        <v>Equipment 14</v>
      </c>
      <c r="C25" s="318"/>
      <c r="D25" s="318"/>
      <c r="E25" s="318"/>
      <c r="F25" s="318"/>
      <c r="G25" s="195">
        <f>'IS 2025'!F25</f>
        <v>4125</v>
      </c>
      <c r="H25" s="195">
        <f>'IS 2025'!G25</f>
        <v>4125</v>
      </c>
      <c r="I25" s="195">
        <f>'IS 2025'!H25</f>
        <v>4125</v>
      </c>
      <c r="J25" s="195">
        <f>'IS 2025'!I25</f>
        <v>4125</v>
      </c>
      <c r="K25" s="195">
        <f>'IS 2025'!J25</f>
        <v>4125</v>
      </c>
      <c r="L25" s="195">
        <f>'IS 2025'!K25</f>
        <v>4125</v>
      </c>
      <c r="M25" s="195">
        <f>'IS 2025'!L25</f>
        <v>4125</v>
      </c>
      <c r="N25" s="195">
        <f>'IS 2025'!M25</f>
        <v>4125</v>
      </c>
      <c r="O25" s="195">
        <f>'IS 2025'!N25</f>
        <v>4125</v>
      </c>
      <c r="P25" s="195">
        <f>'IS 2025'!O25</f>
        <v>4125</v>
      </c>
      <c r="Q25" s="195">
        <f>'IS 2025'!P25</f>
        <v>4125</v>
      </c>
      <c r="R25" s="195">
        <f>'IS 2025'!Q25</f>
        <v>4250</v>
      </c>
      <c r="S25" s="195">
        <f>'IS 2025'!R25</f>
        <v>4125</v>
      </c>
      <c r="T25" s="195">
        <f>'IS 2025'!S25</f>
        <v>4125</v>
      </c>
      <c r="U25" s="195">
        <f>'IS 2025'!T25</f>
        <v>4125</v>
      </c>
      <c r="V25" s="318"/>
    </row>
    <row r="26" spans="2:22" x14ac:dyDescent="0.3">
      <c r="B26" s="320" t="str">
        <f>'IS 2025'!C26</f>
        <v>Equipment 15</v>
      </c>
      <c r="C26" s="318"/>
      <c r="D26" s="318"/>
      <c r="E26" s="318"/>
      <c r="F26" s="318"/>
      <c r="G26" s="195">
        <f>'IS 2025'!F26</f>
        <v>8100</v>
      </c>
      <c r="H26" s="195">
        <f>'IS 2025'!G26</f>
        <v>8100</v>
      </c>
      <c r="I26" s="195">
        <f>'IS 2025'!H26</f>
        <v>6975</v>
      </c>
      <c r="J26" s="195">
        <f>'IS 2025'!I26</f>
        <v>6975</v>
      </c>
      <c r="K26" s="195">
        <f>'IS 2025'!J26</f>
        <v>8100</v>
      </c>
      <c r="L26" s="195">
        <f>'IS 2025'!K26</f>
        <v>8100</v>
      </c>
      <c r="M26" s="195">
        <f>'IS 2025'!L26</f>
        <v>8100</v>
      </c>
      <c r="N26" s="195">
        <f>'IS 2025'!M26</f>
        <v>8100</v>
      </c>
      <c r="O26" s="195">
        <f>'IS 2025'!N26</f>
        <v>8100</v>
      </c>
      <c r="P26" s="195">
        <f>'IS 2025'!O26</f>
        <v>8100</v>
      </c>
      <c r="Q26" s="195">
        <f>'IS 2025'!P26</f>
        <v>8100</v>
      </c>
      <c r="R26" s="195">
        <f>'IS 2025'!Q26</f>
        <v>8775</v>
      </c>
      <c r="S26" s="195">
        <f>'IS 2025'!R26</f>
        <v>8775</v>
      </c>
      <c r="T26" s="195">
        <f>'IS 2025'!S26</f>
        <v>8775</v>
      </c>
      <c r="U26" s="195">
        <f>'IS 2025'!T26</f>
        <v>8775</v>
      </c>
      <c r="V26" s="318"/>
    </row>
    <row r="27" spans="2:22" x14ac:dyDescent="0.3">
      <c r="B27" s="320" t="str">
        <f>'IS 2025'!C27</f>
        <v>Equipment 16</v>
      </c>
      <c r="C27" s="318"/>
      <c r="D27" s="318"/>
      <c r="E27" s="318"/>
      <c r="F27" s="318"/>
      <c r="G27" s="195">
        <f>'IS 2025'!F27</f>
        <v>1240</v>
      </c>
      <c r="H27" s="195">
        <f>'IS 2025'!G27</f>
        <v>1280</v>
      </c>
      <c r="I27" s="195">
        <f>'IS 2025'!H27</f>
        <v>1240</v>
      </c>
      <c r="J27" s="195">
        <f>'IS 2025'!I27</f>
        <v>1280</v>
      </c>
      <c r="K27" s="195">
        <f>'IS 2025'!J27</f>
        <v>1320</v>
      </c>
      <c r="L27" s="195">
        <f>'IS 2025'!K27</f>
        <v>1360</v>
      </c>
      <c r="M27" s="195">
        <f>'IS 2025'!L27</f>
        <v>1320</v>
      </c>
      <c r="N27" s="195">
        <f>'IS 2025'!M27</f>
        <v>1320</v>
      </c>
      <c r="O27" s="195">
        <f>'IS 2025'!N27</f>
        <v>1320</v>
      </c>
      <c r="P27" s="195">
        <f>'IS 2025'!O27</f>
        <v>1320</v>
      </c>
      <c r="Q27" s="195">
        <f>'IS 2025'!P27</f>
        <v>1320</v>
      </c>
      <c r="R27" s="195">
        <f>'IS 2025'!Q27</f>
        <v>1320</v>
      </c>
      <c r="S27" s="195">
        <f>'IS 2025'!R27</f>
        <v>1400</v>
      </c>
      <c r="T27" s="195">
        <f>'IS 2025'!S27</f>
        <v>1440</v>
      </c>
      <c r="U27" s="195">
        <f>'IS 2025'!T27</f>
        <v>1480</v>
      </c>
      <c r="V27" s="318"/>
    </row>
    <row r="28" spans="2:22" x14ac:dyDescent="0.3">
      <c r="B28" s="320" t="str">
        <f>'IS 2025'!C28</f>
        <v>Equipment 17</v>
      </c>
      <c r="C28" s="318"/>
      <c r="D28" s="318"/>
      <c r="E28" s="318"/>
      <c r="F28" s="318"/>
      <c r="G28" s="195">
        <f>'IS 2025'!F28</f>
        <v>1395</v>
      </c>
      <c r="H28" s="195">
        <f>'IS 2025'!G28</f>
        <v>1440</v>
      </c>
      <c r="I28" s="195">
        <f>'IS 2025'!H28</f>
        <v>1395</v>
      </c>
      <c r="J28" s="195">
        <f>'IS 2025'!I28</f>
        <v>1395</v>
      </c>
      <c r="K28" s="195">
        <f>'IS 2025'!J28</f>
        <v>1485</v>
      </c>
      <c r="L28" s="195">
        <f>'IS 2025'!K28</f>
        <v>1485</v>
      </c>
      <c r="M28" s="195">
        <f>'IS 2025'!L28</f>
        <v>1485</v>
      </c>
      <c r="N28" s="195">
        <f>'IS 2025'!M28</f>
        <v>1485</v>
      </c>
      <c r="O28" s="195">
        <f>'IS 2025'!N28</f>
        <v>1485</v>
      </c>
      <c r="P28" s="195">
        <f>'IS 2025'!O28</f>
        <v>1485</v>
      </c>
      <c r="Q28" s="195">
        <f>'IS 2025'!P28</f>
        <v>1485</v>
      </c>
      <c r="R28" s="195">
        <f>'IS 2025'!Q28</f>
        <v>1485</v>
      </c>
      <c r="S28" s="195">
        <f>'IS 2025'!R28</f>
        <v>1485</v>
      </c>
      <c r="T28" s="195">
        <f>'IS 2025'!S28</f>
        <v>1485</v>
      </c>
      <c r="U28" s="195">
        <f>'IS 2025'!T28</f>
        <v>1530</v>
      </c>
      <c r="V28" s="318"/>
    </row>
    <row r="29" spans="2:22" x14ac:dyDescent="0.3">
      <c r="B29" s="320" t="str">
        <f>'IS 2025'!C29</f>
        <v>Equipment 18</v>
      </c>
      <c r="C29" s="318"/>
      <c r="D29" s="318"/>
      <c r="E29" s="318"/>
      <c r="F29" s="318"/>
      <c r="G29" s="195">
        <f>'IS 2025'!F29</f>
        <v>1530</v>
      </c>
      <c r="H29" s="195">
        <f>'IS 2025'!G29</f>
        <v>1530</v>
      </c>
      <c r="I29" s="195">
        <f>'IS 2025'!H29</f>
        <v>1305</v>
      </c>
      <c r="J29" s="195">
        <f>'IS 2025'!I29</f>
        <v>1305</v>
      </c>
      <c r="K29" s="195">
        <f>'IS 2025'!J29</f>
        <v>1530</v>
      </c>
      <c r="L29" s="195">
        <f>'IS 2025'!K29</f>
        <v>1530</v>
      </c>
      <c r="M29" s="195">
        <f>'IS 2025'!L29</f>
        <v>1530</v>
      </c>
      <c r="N29" s="195">
        <f>'IS 2025'!M29</f>
        <v>1530</v>
      </c>
      <c r="O29" s="195">
        <f>'IS 2025'!N29</f>
        <v>1530</v>
      </c>
      <c r="P29" s="195">
        <f>'IS 2025'!O29</f>
        <v>1530</v>
      </c>
      <c r="Q29" s="195">
        <f>'IS 2025'!P29</f>
        <v>1530</v>
      </c>
      <c r="R29" s="195">
        <f>'IS 2025'!Q29</f>
        <v>1530</v>
      </c>
      <c r="S29" s="195">
        <f>'IS 2025'!R29</f>
        <v>1530</v>
      </c>
      <c r="T29" s="195">
        <f>'IS 2025'!S29</f>
        <v>1530</v>
      </c>
      <c r="U29" s="195">
        <f>'IS 2025'!T29</f>
        <v>1530</v>
      </c>
      <c r="V29" s="318"/>
    </row>
    <row r="30" spans="2:22" x14ac:dyDescent="0.3">
      <c r="B30" s="320" t="str">
        <f>'IS 2025'!C30</f>
        <v>Equipment 19</v>
      </c>
      <c r="C30" s="318"/>
      <c r="D30" s="318"/>
      <c r="E30" s="318"/>
      <c r="F30" s="318"/>
      <c r="G30" s="195">
        <f>'IS 2025'!F30</f>
        <v>1650</v>
      </c>
      <c r="H30" s="195">
        <f>'IS 2025'!G30</f>
        <v>1705</v>
      </c>
      <c r="I30" s="195">
        <f>'IS 2025'!H30</f>
        <v>1650</v>
      </c>
      <c r="J30" s="195">
        <f>'IS 2025'!I30</f>
        <v>1650</v>
      </c>
      <c r="K30" s="195">
        <f>'IS 2025'!J30</f>
        <v>1705</v>
      </c>
      <c r="L30" s="195">
        <f>'IS 2025'!K30</f>
        <v>1650</v>
      </c>
      <c r="M30" s="195">
        <f>'IS 2025'!L30</f>
        <v>1705</v>
      </c>
      <c r="N30" s="195">
        <f>'IS 2025'!M30</f>
        <v>1815</v>
      </c>
      <c r="O30" s="195">
        <f>'IS 2025'!N30</f>
        <v>1650</v>
      </c>
      <c r="P30" s="195">
        <f>'IS 2025'!O30</f>
        <v>1760</v>
      </c>
      <c r="Q30" s="195">
        <f>'IS 2025'!P30</f>
        <v>1705</v>
      </c>
      <c r="R30" s="195">
        <f>'IS 2025'!Q30</f>
        <v>1760</v>
      </c>
      <c r="S30" s="195">
        <f>'IS 2025'!R30</f>
        <v>1760</v>
      </c>
      <c r="T30" s="195">
        <f>'IS 2025'!S30</f>
        <v>1815</v>
      </c>
      <c r="U30" s="195">
        <f>'IS 2025'!T30</f>
        <v>1760</v>
      </c>
      <c r="V30" s="318"/>
    </row>
    <row r="31" spans="2:22" x14ac:dyDescent="0.3">
      <c r="B31" s="320" t="str">
        <f>'IS 2025'!C31</f>
        <v>Equipment 20</v>
      </c>
      <c r="C31" s="318"/>
      <c r="D31" s="318"/>
      <c r="E31" s="318"/>
      <c r="F31" s="318"/>
      <c r="G31" s="195">
        <f>'IS 2025'!F31</f>
        <v>1705</v>
      </c>
      <c r="H31" s="195">
        <f>'IS 2025'!G31</f>
        <v>1705</v>
      </c>
      <c r="I31" s="195">
        <f>'IS 2025'!H31</f>
        <v>1705</v>
      </c>
      <c r="J31" s="195">
        <f>'IS 2025'!I31</f>
        <v>1705</v>
      </c>
      <c r="K31" s="195">
        <f>'IS 2025'!J31</f>
        <v>1705</v>
      </c>
      <c r="L31" s="195">
        <f>'IS 2025'!K31</f>
        <v>1705</v>
      </c>
      <c r="M31" s="195">
        <f>'IS 2025'!L31</f>
        <v>1705</v>
      </c>
      <c r="N31" s="195">
        <f>'IS 2025'!M31</f>
        <v>1815</v>
      </c>
      <c r="O31" s="195">
        <f>'IS 2025'!N31</f>
        <v>1815</v>
      </c>
      <c r="P31" s="195">
        <f>'IS 2025'!O31</f>
        <v>1815</v>
      </c>
      <c r="Q31" s="195">
        <f>'IS 2025'!P31</f>
        <v>1815</v>
      </c>
      <c r="R31" s="195">
        <f>'IS 2025'!Q31</f>
        <v>1705</v>
      </c>
      <c r="S31" s="195">
        <f>'IS 2025'!R31</f>
        <v>1705</v>
      </c>
      <c r="T31" s="195">
        <f>'IS 2025'!S31</f>
        <v>1760</v>
      </c>
      <c r="U31" s="195">
        <f>'IS 2025'!T31</f>
        <v>1705</v>
      </c>
      <c r="V31" s="318"/>
    </row>
    <row r="32" spans="2:22" x14ac:dyDescent="0.3">
      <c r="B32" s="320" t="str">
        <f>'IS 2025'!C32</f>
        <v>Equipment 21</v>
      </c>
      <c r="C32" s="318"/>
      <c r="D32" s="318"/>
      <c r="E32" s="318"/>
      <c r="F32" s="318"/>
      <c r="G32" s="195">
        <f>'IS 2025'!F32</f>
        <v>2160</v>
      </c>
      <c r="H32" s="195">
        <f>'IS 2025'!G32</f>
        <v>2160</v>
      </c>
      <c r="I32" s="195">
        <f>'IS 2025'!H32</f>
        <v>1860</v>
      </c>
      <c r="J32" s="195">
        <f>'IS 2025'!I32</f>
        <v>1800</v>
      </c>
      <c r="K32" s="195">
        <f>'IS 2025'!J32</f>
        <v>2160</v>
      </c>
      <c r="L32" s="195">
        <f>'IS 2025'!K32</f>
        <v>2160</v>
      </c>
      <c r="M32" s="195">
        <f>'IS 2025'!L32</f>
        <v>2100</v>
      </c>
      <c r="N32" s="195">
        <f>'IS 2025'!M32</f>
        <v>2160</v>
      </c>
      <c r="O32" s="195">
        <f>'IS 2025'!N32</f>
        <v>2160</v>
      </c>
      <c r="P32" s="195">
        <f>'IS 2025'!O32</f>
        <v>2160</v>
      </c>
      <c r="Q32" s="195">
        <f>'IS 2025'!P32</f>
        <v>2160</v>
      </c>
      <c r="R32" s="195">
        <f>'IS 2025'!Q32</f>
        <v>2100</v>
      </c>
      <c r="S32" s="195">
        <f>'IS 2025'!R32</f>
        <v>2160</v>
      </c>
      <c r="T32" s="195">
        <f>'IS 2025'!S32</f>
        <v>2160</v>
      </c>
      <c r="U32" s="195">
        <f>'IS 2025'!T32</f>
        <v>2160</v>
      </c>
      <c r="V32" s="318"/>
    </row>
    <row r="33" spans="2:22" x14ac:dyDescent="0.3">
      <c r="B33" s="320" t="str">
        <f>'IS 2025'!C33</f>
        <v>Equipment 22</v>
      </c>
      <c r="C33" s="318"/>
      <c r="D33" s="318"/>
      <c r="E33" s="318"/>
      <c r="F33" s="318"/>
      <c r="G33" s="195">
        <f>'IS 2025'!F33</f>
        <v>1595</v>
      </c>
      <c r="H33" s="195">
        <f>'IS 2025'!G33</f>
        <v>1595</v>
      </c>
      <c r="I33" s="195">
        <f>'IS 2025'!H33</f>
        <v>1595</v>
      </c>
      <c r="J33" s="195">
        <f>'IS 2025'!I33</f>
        <v>1705</v>
      </c>
      <c r="K33" s="195">
        <f>'IS 2025'!J33</f>
        <v>1595</v>
      </c>
      <c r="L33" s="195">
        <f>'IS 2025'!K33</f>
        <v>1595</v>
      </c>
      <c r="M33" s="195">
        <f>'IS 2025'!L33</f>
        <v>1760</v>
      </c>
      <c r="N33" s="195">
        <f>'IS 2025'!M33</f>
        <v>1650</v>
      </c>
      <c r="O33" s="195">
        <f>'IS 2025'!N33</f>
        <v>1650</v>
      </c>
      <c r="P33" s="195">
        <f>'IS 2025'!O33</f>
        <v>1650</v>
      </c>
      <c r="Q33" s="195">
        <f>'IS 2025'!P33</f>
        <v>1815</v>
      </c>
      <c r="R33" s="195">
        <f>'IS 2025'!Q33</f>
        <v>1870</v>
      </c>
      <c r="S33" s="195">
        <f>'IS 2025'!R33</f>
        <v>1870</v>
      </c>
      <c r="T33" s="195">
        <f>'IS 2025'!S33</f>
        <v>1870</v>
      </c>
      <c r="U33" s="195">
        <f>'IS 2025'!T33</f>
        <v>1870</v>
      </c>
      <c r="V33" s="318"/>
    </row>
    <row r="34" spans="2:22" x14ac:dyDescent="0.3">
      <c r="B34" s="320" t="str">
        <f>'IS 2025'!C34</f>
        <v>Equipment 23</v>
      </c>
      <c r="C34" s="318"/>
      <c r="D34" s="318"/>
      <c r="E34" s="318"/>
      <c r="F34" s="318"/>
      <c r="G34" s="195">
        <f>'IS 2025'!F34</f>
        <v>2145</v>
      </c>
      <c r="H34" s="195">
        <f>'IS 2025'!G34</f>
        <v>2145</v>
      </c>
      <c r="I34" s="195">
        <f>'IS 2025'!H34</f>
        <v>2145</v>
      </c>
      <c r="J34" s="195">
        <f>'IS 2025'!I34</f>
        <v>2145</v>
      </c>
      <c r="K34" s="195">
        <f>'IS 2025'!J34</f>
        <v>1885</v>
      </c>
      <c r="L34" s="195">
        <f>'IS 2025'!K34</f>
        <v>2145</v>
      </c>
      <c r="M34" s="195">
        <f>'IS 2025'!L34</f>
        <v>2210</v>
      </c>
      <c r="N34" s="195">
        <f>'IS 2025'!M34</f>
        <v>2145</v>
      </c>
      <c r="O34" s="195">
        <f>'IS 2025'!N34</f>
        <v>2145</v>
      </c>
      <c r="P34" s="195">
        <f>'IS 2025'!O34</f>
        <v>2210</v>
      </c>
      <c r="Q34" s="195">
        <f>'IS 2025'!P34</f>
        <v>2145</v>
      </c>
      <c r="R34" s="195">
        <f>'IS 2025'!Q34</f>
        <v>2145</v>
      </c>
      <c r="S34" s="195">
        <f>'IS 2025'!R34</f>
        <v>2145</v>
      </c>
      <c r="T34" s="195">
        <f>'IS 2025'!S34</f>
        <v>2145</v>
      </c>
      <c r="U34" s="195">
        <f>'IS 2025'!T34</f>
        <v>2145</v>
      </c>
      <c r="V34" s="318"/>
    </row>
    <row r="35" spans="2:22" x14ac:dyDescent="0.3">
      <c r="B35" s="320" t="str">
        <f>'IS 2025'!C35</f>
        <v>Equipment 24</v>
      </c>
      <c r="C35" s="318"/>
      <c r="D35" s="318"/>
      <c r="E35" s="318"/>
      <c r="F35" s="318"/>
      <c r="G35" s="195">
        <f>'IS 2025'!F35</f>
        <v>2380</v>
      </c>
      <c r="H35" s="195">
        <f>'IS 2025'!G35</f>
        <v>2380</v>
      </c>
      <c r="I35" s="195">
        <f>'IS 2025'!H35</f>
        <v>2380</v>
      </c>
      <c r="J35" s="195">
        <f>'IS 2025'!I35</f>
        <v>2380</v>
      </c>
      <c r="K35" s="195">
        <f>'IS 2025'!J35</f>
        <v>2380</v>
      </c>
      <c r="L35" s="195">
        <f>'IS 2025'!K35</f>
        <v>2380</v>
      </c>
      <c r="M35" s="195">
        <f>'IS 2025'!L35</f>
        <v>2380</v>
      </c>
      <c r="N35" s="195">
        <f>'IS 2025'!M35</f>
        <v>2310</v>
      </c>
      <c r="O35" s="195">
        <f>'IS 2025'!N35</f>
        <v>2380</v>
      </c>
      <c r="P35" s="195">
        <f>'IS 2025'!O35</f>
        <v>2380</v>
      </c>
      <c r="Q35" s="195">
        <f>'IS 2025'!P35</f>
        <v>2380</v>
      </c>
      <c r="R35" s="195">
        <f>'IS 2025'!Q35</f>
        <v>2450</v>
      </c>
      <c r="S35" s="195">
        <f>'IS 2025'!R35</f>
        <v>2380</v>
      </c>
      <c r="T35" s="195">
        <f>'IS 2025'!S35</f>
        <v>2380</v>
      </c>
      <c r="U35" s="195">
        <f>'IS 2025'!T35</f>
        <v>2380</v>
      </c>
      <c r="V35" s="318"/>
    </row>
    <row r="36" spans="2:22" x14ac:dyDescent="0.3">
      <c r="B36" s="320" t="str">
        <f>'IS 2025'!C36</f>
        <v>Equipment 25</v>
      </c>
      <c r="C36" s="318"/>
      <c r="D36" s="318"/>
      <c r="E36" s="318"/>
      <c r="F36" s="318"/>
      <c r="G36" s="195">
        <f>'IS 2025'!F36</f>
        <v>2450</v>
      </c>
      <c r="H36" s="195">
        <f>'IS 2025'!G36</f>
        <v>2450</v>
      </c>
      <c r="I36" s="195">
        <f>'IS 2025'!H36</f>
        <v>2450</v>
      </c>
      <c r="J36" s="195">
        <f>'IS 2025'!I36</f>
        <v>2450</v>
      </c>
      <c r="K36" s="195">
        <f>'IS 2025'!J36</f>
        <v>2450</v>
      </c>
      <c r="L36" s="195">
        <f>'IS 2025'!K36</f>
        <v>2450</v>
      </c>
      <c r="M36" s="195">
        <f>'IS 2025'!L36</f>
        <v>2310</v>
      </c>
      <c r="N36" s="195">
        <f>'IS 2025'!M36</f>
        <v>2450</v>
      </c>
      <c r="O36" s="195">
        <f>'IS 2025'!N36</f>
        <v>2450</v>
      </c>
      <c r="P36" s="195">
        <f>'IS 2025'!O36</f>
        <v>2450</v>
      </c>
      <c r="Q36" s="195">
        <f>'IS 2025'!P36</f>
        <v>2450</v>
      </c>
      <c r="R36" s="195">
        <f>'IS 2025'!Q36</f>
        <v>2450</v>
      </c>
      <c r="S36" s="195">
        <f>'IS 2025'!R36</f>
        <v>2450</v>
      </c>
      <c r="T36" s="195">
        <f>'IS 2025'!S36</f>
        <v>2450</v>
      </c>
      <c r="U36" s="195">
        <f>'IS 2025'!T36</f>
        <v>2450</v>
      </c>
      <c r="V36" s="318"/>
    </row>
    <row r="37" spans="2:22" x14ac:dyDescent="0.3">
      <c r="B37" s="320" t="str">
        <f>'IS 2025'!C37</f>
        <v>Equipment 26</v>
      </c>
      <c r="C37" s="318"/>
      <c r="D37" s="318"/>
      <c r="E37" s="318"/>
      <c r="F37" s="318"/>
      <c r="G37" s="195">
        <f>'IS 2025'!F37</f>
        <v>2975</v>
      </c>
      <c r="H37" s="195">
        <f>'IS 2025'!G37</f>
        <v>2975</v>
      </c>
      <c r="I37" s="195">
        <f>'IS 2025'!H37</f>
        <v>2635</v>
      </c>
      <c r="J37" s="195">
        <f>'IS 2025'!I37</f>
        <v>2635</v>
      </c>
      <c r="K37" s="195">
        <f>'IS 2025'!J37</f>
        <v>2975</v>
      </c>
      <c r="L37" s="195">
        <f>'IS 2025'!K37</f>
        <v>2975</v>
      </c>
      <c r="M37" s="195">
        <f>'IS 2025'!L37</f>
        <v>2975</v>
      </c>
      <c r="N37" s="195">
        <f>'IS 2025'!M37</f>
        <v>2975</v>
      </c>
      <c r="O37" s="195">
        <f>'IS 2025'!N37</f>
        <v>2975</v>
      </c>
      <c r="P37" s="195">
        <f>'IS 2025'!O37</f>
        <v>2975</v>
      </c>
      <c r="Q37" s="195">
        <f>'IS 2025'!P37</f>
        <v>2975</v>
      </c>
      <c r="R37" s="195">
        <f>'IS 2025'!Q37</f>
        <v>2975</v>
      </c>
      <c r="S37" s="195">
        <f>'IS 2025'!R37</f>
        <v>3060</v>
      </c>
      <c r="T37" s="195">
        <f>'IS 2025'!S37</f>
        <v>2975</v>
      </c>
      <c r="U37" s="195">
        <f>'IS 2025'!T37</f>
        <v>2975</v>
      </c>
      <c r="V37" s="318"/>
    </row>
    <row r="38" spans="2:22" x14ac:dyDescent="0.3">
      <c r="B38" s="320" t="str">
        <f>'IS 2025'!C38</f>
        <v>Equipment 27</v>
      </c>
      <c r="C38" s="318"/>
      <c r="D38" s="318"/>
      <c r="E38" s="318"/>
      <c r="F38" s="318"/>
      <c r="G38" s="195">
        <f>'IS 2025'!F38</f>
        <v>3400</v>
      </c>
      <c r="H38" s="195">
        <f>'IS 2025'!G38</f>
        <v>3400</v>
      </c>
      <c r="I38" s="195">
        <f>'IS 2025'!H38</f>
        <v>3400</v>
      </c>
      <c r="J38" s="195">
        <f>'IS 2025'!I38</f>
        <v>3315</v>
      </c>
      <c r="K38" s="195">
        <f>'IS 2025'!J38</f>
        <v>3400</v>
      </c>
      <c r="L38" s="195">
        <f>'IS 2025'!K38</f>
        <v>3485</v>
      </c>
      <c r="M38" s="195">
        <f>'IS 2025'!L38</f>
        <v>3400</v>
      </c>
      <c r="N38" s="195">
        <f>'IS 2025'!M38</f>
        <v>3400</v>
      </c>
      <c r="O38" s="195">
        <f>'IS 2025'!N38</f>
        <v>3400</v>
      </c>
      <c r="P38" s="195">
        <f>'IS 2025'!O38</f>
        <v>3400</v>
      </c>
      <c r="Q38" s="195">
        <f>'IS 2025'!P38</f>
        <v>3400</v>
      </c>
      <c r="R38" s="195">
        <f>'IS 2025'!Q38</f>
        <v>3315</v>
      </c>
      <c r="S38" s="195">
        <f>'IS 2025'!R38</f>
        <v>3315</v>
      </c>
      <c r="T38" s="195">
        <f>'IS 2025'!S38</f>
        <v>3400</v>
      </c>
      <c r="U38" s="195">
        <f>'IS 2025'!T38</f>
        <v>3400</v>
      </c>
      <c r="V38" s="318"/>
    </row>
    <row r="39" spans="2:22" x14ac:dyDescent="0.3">
      <c r="B39" s="320" t="str">
        <f>'IS 2025'!C39</f>
        <v>Equipment 28</v>
      </c>
      <c r="C39" s="318"/>
      <c r="D39" s="318"/>
      <c r="E39" s="318"/>
      <c r="F39" s="318"/>
      <c r="G39" s="195">
        <f>'IS 2025'!F39</f>
        <v>2430</v>
      </c>
      <c r="H39" s="195">
        <f>'IS 2025'!G39</f>
        <v>2430</v>
      </c>
      <c r="I39" s="195">
        <f>'IS 2025'!H39</f>
        <v>2430</v>
      </c>
      <c r="J39" s="195">
        <f>'IS 2025'!I39</f>
        <v>2430</v>
      </c>
      <c r="K39" s="195">
        <f>'IS 2025'!J39</f>
        <v>2430</v>
      </c>
      <c r="L39" s="195">
        <f>'IS 2025'!K39</f>
        <v>2430</v>
      </c>
      <c r="M39" s="195">
        <f>'IS 2025'!L39</f>
        <v>2430</v>
      </c>
      <c r="N39" s="195">
        <f>'IS 2025'!M39</f>
        <v>3060</v>
      </c>
      <c r="O39" s="195">
        <f>'IS 2025'!N39</f>
        <v>2430</v>
      </c>
      <c r="P39" s="195">
        <f>'IS 2025'!O39</f>
        <v>3240</v>
      </c>
      <c r="Q39" s="195">
        <f>'IS 2025'!P39</f>
        <v>2790</v>
      </c>
      <c r="R39" s="195">
        <f>'IS 2025'!Q39</f>
        <v>2610</v>
      </c>
      <c r="S39" s="195">
        <f>'IS 2025'!R39</f>
        <v>2700</v>
      </c>
      <c r="T39" s="195">
        <f>'IS 2025'!S39</f>
        <v>2610</v>
      </c>
      <c r="U39" s="195">
        <f>'IS 2025'!T39</f>
        <v>2880</v>
      </c>
      <c r="V39" s="318"/>
    </row>
    <row r="40" spans="2:22" x14ac:dyDescent="0.3">
      <c r="B40" s="320" t="str">
        <f>'IS 2025'!C40</f>
        <v>Equipment 29</v>
      </c>
      <c r="C40" s="318"/>
      <c r="D40" s="318"/>
      <c r="E40" s="318"/>
      <c r="F40" s="318"/>
      <c r="G40" s="195">
        <f>'IS 2025'!F40</f>
        <v>4125</v>
      </c>
      <c r="H40" s="195">
        <f>'IS 2025'!G40</f>
        <v>4125</v>
      </c>
      <c r="I40" s="195">
        <f>'IS 2025'!H40</f>
        <v>4125</v>
      </c>
      <c r="J40" s="195">
        <f>'IS 2025'!I40</f>
        <v>4125</v>
      </c>
      <c r="K40" s="195">
        <f>'IS 2025'!J40</f>
        <v>4125</v>
      </c>
      <c r="L40" s="195">
        <f>'IS 2025'!K40</f>
        <v>4125</v>
      </c>
      <c r="M40" s="195">
        <f>'IS 2025'!L40</f>
        <v>4125</v>
      </c>
      <c r="N40" s="195">
        <f>'IS 2025'!M40</f>
        <v>4125</v>
      </c>
      <c r="O40" s="195">
        <f>'IS 2025'!N40</f>
        <v>4125</v>
      </c>
      <c r="P40" s="195">
        <f>'IS 2025'!O40</f>
        <v>4125</v>
      </c>
      <c r="Q40" s="195">
        <f>'IS 2025'!P40</f>
        <v>4125</v>
      </c>
      <c r="R40" s="195">
        <f>'IS 2025'!Q40</f>
        <v>4250</v>
      </c>
      <c r="S40" s="195">
        <f>'IS 2025'!R40</f>
        <v>4125</v>
      </c>
      <c r="T40" s="195">
        <f>'IS 2025'!S40</f>
        <v>4125</v>
      </c>
      <c r="U40" s="195">
        <f>'IS 2025'!T40</f>
        <v>4125</v>
      </c>
      <c r="V40" s="318"/>
    </row>
    <row r="41" spans="2:22" x14ac:dyDescent="0.3">
      <c r="B41" s="320" t="str">
        <f>'IS 2025'!C41</f>
        <v>Equipment 30</v>
      </c>
      <c r="C41" s="318"/>
      <c r="D41" s="318"/>
      <c r="E41" s="318"/>
      <c r="F41" s="318"/>
      <c r="G41" s="195">
        <f>'IS 2025'!F41</f>
        <v>8100</v>
      </c>
      <c r="H41" s="195">
        <f>'IS 2025'!G41</f>
        <v>8100</v>
      </c>
      <c r="I41" s="195">
        <f>'IS 2025'!H41</f>
        <v>6975</v>
      </c>
      <c r="J41" s="195">
        <f>'IS 2025'!I41</f>
        <v>6975</v>
      </c>
      <c r="K41" s="195">
        <f>'IS 2025'!J41</f>
        <v>8100</v>
      </c>
      <c r="L41" s="195">
        <f>'IS 2025'!K41</f>
        <v>8100</v>
      </c>
      <c r="M41" s="195">
        <f>'IS 2025'!L41</f>
        <v>8100</v>
      </c>
      <c r="N41" s="195">
        <f>'IS 2025'!M41</f>
        <v>8100</v>
      </c>
      <c r="O41" s="195">
        <f>'IS 2025'!N41</f>
        <v>8100</v>
      </c>
      <c r="P41" s="195">
        <f>'IS 2025'!O41</f>
        <v>8100</v>
      </c>
      <c r="Q41" s="195">
        <f>'IS 2025'!P41</f>
        <v>8100</v>
      </c>
      <c r="R41" s="195">
        <f>'IS 2025'!Q41</f>
        <v>8775</v>
      </c>
      <c r="S41" s="195">
        <f>'IS 2025'!R41</f>
        <v>8775</v>
      </c>
      <c r="T41" s="195">
        <f>'IS 2025'!S41</f>
        <v>8775</v>
      </c>
      <c r="U41" s="195">
        <f>'IS 2025'!T41</f>
        <v>8775</v>
      </c>
      <c r="V41" s="318"/>
    </row>
    <row r="42" spans="2:22" x14ac:dyDescent="0.3">
      <c r="B42" s="320" t="str">
        <f>'IS 2025'!C42</f>
        <v>Equipment 31</v>
      </c>
      <c r="C42" s="318"/>
      <c r="D42" s="318"/>
      <c r="E42" s="318"/>
      <c r="F42" s="318"/>
      <c r="G42" s="195">
        <f>'IS 2025'!F42</f>
        <v>2430</v>
      </c>
      <c r="H42" s="195">
        <f>'IS 2025'!G42</f>
        <v>2430</v>
      </c>
      <c r="I42" s="195">
        <f>'IS 2025'!H42</f>
        <v>2430</v>
      </c>
      <c r="J42" s="195">
        <f>'IS 2025'!I42</f>
        <v>2430</v>
      </c>
      <c r="K42" s="195">
        <f>'IS 2025'!J42</f>
        <v>2430</v>
      </c>
      <c r="L42" s="195">
        <f>'IS 2025'!K42</f>
        <v>2430</v>
      </c>
      <c r="M42" s="195">
        <f>'IS 2025'!L42</f>
        <v>2430</v>
      </c>
      <c r="N42" s="195">
        <f>'IS 2025'!M42</f>
        <v>3060</v>
      </c>
      <c r="O42" s="195">
        <f>'IS 2025'!N42</f>
        <v>2430</v>
      </c>
      <c r="P42" s="195">
        <f>'IS 2025'!O42</f>
        <v>3240</v>
      </c>
      <c r="Q42" s="195">
        <f>'IS 2025'!P42</f>
        <v>2790</v>
      </c>
      <c r="R42" s="195">
        <f>'IS 2025'!Q42</f>
        <v>2610</v>
      </c>
      <c r="S42" s="195">
        <f>'IS 2025'!R42</f>
        <v>2700</v>
      </c>
      <c r="T42" s="195">
        <f>'IS 2025'!S42</f>
        <v>2610</v>
      </c>
      <c r="U42" s="195">
        <f>'IS 2025'!T42</f>
        <v>2880</v>
      </c>
      <c r="V42" s="318"/>
    </row>
    <row r="43" spans="2:22" x14ac:dyDescent="0.3">
      <c r="B43" s="320" t="str">
        <f>'IS 2025'!C43</f>
        <v>Equipment 32</v>
      </c>
      <c r="C43" s="318"/>
      <c r="D43" s="318"/>
      <c r="E43" s="318"/>
      <c r="F43" s="318"/>
      <c r="G43" s="195">
        <f>'IS 2025'!F43</f>
        <v>4125</v>
      </c>
      <c r="H43" s="195">
        <f>'IS 2025'!G43</f>
        <v>4125</v>
      </c>
      <c r="I43" s="195">
        <f>'IS 2025'!H43</f>
        <v>4125</v>
      </c>
      <c r="J43" s="195">
        <f>'IS 2025'!I43</f>
        <v>4125</v>
      </c>
      <c r="K43" s="195">
        <f>'IS 2025'!J43</f>
        <v>4125</v>
      </c>
      <c r="L43" s="195">
        <f>'IS 2025'!K43</f>
        <v>4125</v>
      </c>
      <c r="M43" s="195">
        <f>'IS 2025'!L43</f>
        <v>4125</v>
      </c>
      <c r="N43" s="195">
        <f>'IS 2025'!M43</f>
        <v>4125</v>
      </c>
      <c r="O43" s="195">
        <f>'IS 2025'!N43</f>
        <v>4125</v>
      </c>
      <c r="P43" s="195">
        <f>'IS 2025'!O43</f>
        <v>4125</v>
      </c>
      <c r="Q43" s="195">
        <f>'IS 2025'!P43</f>
        <v>4125</v>
      </c>
      <c r="R43" s="195">
        <f>'IS 2025'!Q43</f>
        <v>4250</v>
      </c>
      <c r="S43" s="195">
        <f>'IS 2025'!R43</f>
        <v>4125</v>
      </c>
      <c r="T43" s="195">
        <f>'IS 2025'!S43</f>
        <v>4125</v>
      </c>
      <c r="U43" s="195">
        <f>'IS 2025'!T43</f>
        <v>4125</v>
      </c>
      <c r="V43" s="318"/>
    </row>
    <row r="44" spans="2:22" x14ac:dyDescent="0.3">
      <c r="B44" s="320" t="str">
        <f>'IS 2025'!C44</f>
        <v>Equipment 33</v>
      </c>
      <c r="C44" s="318"/>
      <c r="D44" s="318"/>
      <c r="E44" s="318"/>
      <c r="F44" s="318"/>
      <c r="G44" s="195">
        <f>'IS 2025'!F44</f>
        <v>8100</v>
      </c>
      <c r="H44" s="195">
        <f>'IS 2025'!G44</f>
        <v>8100</v>
      </c>
      <c r="I44" s="195">
        <f>'IS 2025'!H44</f>
        <v>6975</v>
      </c>
      <c r="J44" s="195">
        <f>'IS 2025'!I44</f>
        <v>6975</v>
      </c>
      <c r="K44" s="195">
        <f>'IS 2025'!J44</f>
        <v>8100</v>
      </c>
      <c r="L44" s="195">
        <f>'IS 2025'!K44</f>
        <v>8100</v>
      </c>
      <c r="M44" s="195">
        <f>'IS 2025'!L44</f>
        <v>8100</v>
      </c>
      <c r="N44" s="195">
        <f>'IS 2025'!M44</f>
        <v>8100</v>
      </c>
      <c r="O44" s="195">
        <f>'IS 2025'!N44</f>
        <v>8100</v>
      </c>
      <c r="P44" s="195">
        <f>'IS 2025'!O44</f>
        <v>8100</v>
      </c>
      <c r="Q44" s="195">
        <f>'IS 2025'!P44</f>
        <v>8100</v>
      </c>
      <c r="R44" s="195">
        <f>'IS 2025'!Q44</f>
        <v>8775</v>
      </c>
      <c r="S44" s="195">
        <f>'IS 2025'!R44</f>
        <v>8775</v>
      </c>
      <c r="T44" s="195">
        <f>'IS 2025'!S44</f>
        <v>8775</v>
      </c>
      <c r="U44" s="195">
        <f>'IS 2025'!T44</f>
        <v>8775</v>
      </c>
      <c r="V44" s="318"/>
    </row>
    <row r="45" spans="2:22" x14ac:dyDescent="0.3">
      <c r="B45" s="320"/>
      <c r="C45" s="318"/>
      <c r="D45" s="318"/>
      <c r="E45" s="318"/>
      <c r="F45" s="318"/>
      <c r="G45" s="195"/>
      <c r="H45" s="195"/>
      <c r="I45" s="195"/>
      <c r="J45" s="195"/>
      <c r="K45" s="195"/>
      <c r="L45" s="195"/>
      <c r="M45" s="195"/>
      <c r="N45" s="195"/>
      <c r="O45" s="195"/>
      <c r="P45" s="318"/>
      <c r="Q45" s="195"/>
      <c r="R45" s="195"/>
      <c r="S45" s="195"/>
      <c r="T45" s="195"/>
      <c r="U45" s="195"/>
      <c r="V45" s="318"/>
    </row>
    <row r="46" spans="2:22" x14ac:dyDescent="0.3">
      <c r="B46" s="317" t="s">
        <v>38</v>
      </c>
      <c r="C46" s="318"/>
      <c r="D46" s="318"/>
      <c r="E46" s="318"/>
      <c r="F46" s="318"/>
      <c r="G46" s="195">
        <v>-450</v>
      </c>
      <c r="H46" s="195">
        <v>-450</v>
      </c>
      <c r="I46" s="195">
        <v>-450</v>
      </c>
      <c r="J46" s="195">
        <v>-450</v>
      </c>
      <c r="K46" s="195">
        <v>-450</v>
      </c>
      <c r="L46" s="195">
        <v>-450</v>
      </c>
      <c r="M46" s="195">
        <v>-450</v>
      </c>
      <c r="N46" s="195">
        <v>-450</v>
      </c>
      <c r="O46" s="195">
        <v>-450</v>
      </c>
      <c r="P46" s="195">
        <v>-450</v>
      </c>
      <c r="Q46" s="195">
        <v>-450</v>
      </c>
      <c r="R46" s="195">
        <v>-450</v>
      </c>
      <c r="S46" s="195">
        <v>-450</v>
      </c>
      <c r="T46" s="195">
        <v>-450</v>
      </c>
      <c r="U46" s="195">
        <v>-450</v>
      </c>
      <c r="V46" s="195">
        <f>SUM(G46:R46)</f>
        <v>-5400</v>
      </c>
    </row>
    <row r="47" spans="2:22" x14ac:dyDescent="0.3">
      <c r="B47" s="317" t="s">
        <v>153</v>
      </c>
      <c r="C47" s="318"/>
      <c r="D47" s="318"/>
      <c r="E47" s="318"/>
      <c r="F47" s="318"/>
      <c r="G47" s="195">
        <f>'IS 2025'!F91</f>
        <v>-4240</v>
      </c>
      <c r="H47" s="195">
        <f>'IS 2025'!G91</f>
        <v>-4000</v>
      </c>
      <c r="I47" s="195">
        <f>'IS 2025'!H91</f>
        <v>-3760</v>
      </c>
      <c r="J47" s="195">
        <f>'IS 2025'!I91</f>
        <v>-3520</v>
      </c>
      <c r="K47" s="195">
        <f>'IS 2025'!J91</f>
        <v>-3280</v>
      </c>
      <c r="L47" s="195">
        <f>'IS 2025'!K91</f>
        <v>-3040</v>
      </c>
      <c r="M47" s="195">
        <f>'IS 2025'!L91</f>
        <v>-2800</v>
      </c>
      <c r="N47" s="195">
        <f>'IS 2025'!M91</f>
        <v>-2560</v>
      </c>
      <c r="O47" s="195">
        <f>'IS 2025'!N91</f>
        <v>-2320</v>
      </c>
      <c r="P47" s="195">
        <f>'IS 2025'!O91</f>
        <v>-2080</v>
      </c>
      <c r="Q47" s="195">
        <f>'IS 2025'!P91</f>
        <v>-1840</v>
      </c>
      <c r="R47" s="195">
        <f>'IS 2025'!Q91</f>
        <v>-1600</v>
      </c>
      <c r="S47" s="195">
        <f>'IS 2025'!R91</f>
        <v>-1360</v>
      </c>
      <c r="T47" s="195">
        <f>'IS 2025'!S91</f>
        <v>-1120</v>
      </c>
      <c r="U47" s="195">
        <f>'IS 2025'!T91</f>
        <v>-880</v>
      </c>
      <c r="V47" s="318"/>
    </row>
    <row r="48" spans="2:22" x14ac:dyDescent="0.3">
      <c r="B48" s="317" t="s">
        <v>154</v>
      </c>
      <c r="C48" s="318"/>
      <c r="D48" s="318"/>
      <c r="E48" s="318"/>
      <c r="F48" s="318"/>
      <c r="G48" s="195">
        <f>'IS 2025'!F93</f>
        <v>-17031</v>
      </c>
      <c r="H48" s="195">
        <f>'IS 2025'!G93</f>
        <v>-17087</v>
      </c>
      <c r="I48" s="195">
        <f>'IS 2025'!H93</f>
        <v>-16010</v>
      </c>
      <c r="J48" s="195">
        <f>'IS 2025'!I93</f>
        <v>-15972</v>
      </c>
      <c r="K48" s="195">
        <f>'IS 2025'!J93</f>
        <v>-16977</v>
      </c>
      <c r="L48" s="195">
        <f>'IS 2025'!K93</f>
        <v>-17109</v>
      </c>
      <c r="M48" s="195">
        <f>'IS 2025'!L93</f>
        <v>-17093</v>
      </c>
      <c r="N48" s="195">
        <f>'IS 2025'!M93</f>
        <v>-17541</v>
      </c>
      <c r="O48" s="195">
        <f>'IS 2025'!N93</f>
        <v>-17125</v>
      </c>
      <c r="P48" s="195">
        <f>'IS 2025'!O93</f>
        <v>-17681</v>
      </c>
      <c r="Q48" s="195">
        <f>'IS 2025'!P93</f>
        <v>-17429</v>
      </c>
      <c r="R48" s="195">
        <f>'IS 2025'!Q93</f>
        <v>-17771</v>
      </c>
      <c r="S48" s="195">
        <f>'IS 2025'!R93</f>
        <v>-17812</v>
      </c>
      <c r="T48" s="195">
        <f>'IS 2025'!S93</f>
        <v>-17818</v>
      </c>
      <c r="U48" s="195">
        <f>'IS 2025'!T93</f>
        <v>-17970</v>
      </c>
      <c r="V48" s="318"/>
    </row>
    <row r="49" spans="1:22" x14ac:dyDescent="0.3">
      <c r="A49" s="135"/>
      <c r="B49" s="165" t="s">
        <v>155</v>
      </c>
      <c r="C49" s="135"/>
      <c r="D49" s="135"/>
      <c r="E49" s="135"/>
      <c r="F49" s="135"/>
      <c r="G49" s="143">
        <f>G11</f>
        <v>93215</v>
      </c>
      <c r="H49" s="143">
        <f t="shared" ref="H49:U49" si="1">H11</f>
        <v>93495</v>
      </c>
      <c r="I49" s="143">
        <f t="shared" si="1"/>
        <v>88110</v>
      </c>
      <c r="J49" s="143">
        <f t="shared" si="1"/>
        <v>88120</v>
      </c>
      <c r="K49" s="143">
        <f t="shared" si="1"/>
        <v>93145</v>
      </c>
      <c r="L49" s="143">
        <f t="shared" si="1"/>
        <v>93805</v>
      </c>
      <c r="M49" s="143">
        <f t="shared" si="1"/>
        <v>93725</v>
      </c>
      <c r="N49" s="143">
        <f t="shared" si="1"/>
        <v>95965</v>
      </c>
      <c r="O49" s="143">
        <f t="shared" si="1"/>
        <v>93885</v>
      </c>
      <c r="P49" s="143">
        <f t="shared" si="1"/>
        <v>96665</v>
      </c>
      <c r="Q49" s="143">
        <f t="shared" si="1"/>
        <v>95405</v>
      </c>
      <c r="R49" s="143">
        <f t="shared" si="1"/>
        <v>97115</v>
      </c>
      <c r="S49" s="143">
        <f t="shared" si="1"/>
        <v>97320</v>
      </c>
      <c r="T49" s="143">
        <f t="shared" si="1"/>
        <v>97350</v>
      </c>
      <c r="U49" s="143">
        <f t="shared" si="1"/>
        <v>98110</v>
      </c>
      <c r="V49" s="143">
        <f>SUM(G49:R49)</f>
        <v>1122650</v>
      </c>
    </row>
    <row r="50" spans="1:22" x14ac:dyDescent="0.3">
      <c r="A50" s="136"/>
      <c r="B50" s="183" t="s">
        <v>156</v>
      </c>
      <c r="C50" s="136"/>
      <c r="D50" s="136"/>
      <c r="E50" s="136"/>
      <c r="F50" s="136"/>
      <c r="G50" s="137">
        <f>SUM(G46:G48)</f>
        <v>-21721</v>
      </c>
      <c r="H50" s="137">
        <f t="shared" ref="H50:U50" si="2">SUM(H46:H48)</f>
        <v>-21537</v>
      </c>
      <c r="I50" s="137">
        <f t="shared" si="2"/>
        <v>-20220</v>
      </c>
      <c r="J50" s="137">
        <f t="shared" si="2"/>
        <v>-19942</v>
      </c>
      <c r="K50" s="137">
        <f t="shared" si="2"/>
        <v>-20707</v>
      </c>
      <c r="L50" s="137">
        <f t="shared" si="2"/>
        <v>-20599</v>
      </c>
      <c r="M50" s="137">
        <f t="shared" si="2"/>
        <v>-20343</v>
      </c>
      <c r="N50" s="137">
        <f t="shared" si="2"/>
        <v>-20551</v>
      </c>
      <c r="O50" s="137">
        <f t="shared" si="2"/>
        <v>-19895</v>
      </c>
      <c r="P50" s="137">
        <f t="shared" si="2"/>
        <v>-20211</v>
      </c>
      <c r="Q50" s="137">
        <f t="shared" si="2"/>
        <v>-19719</v>
      </c>
      <c r="R50" s="137">
        <f t="shared" si="2"/>
        <v>-19821</v>
      </c>
      <c r="S50" s="137">
        <f t="shared" si="2"/>
        <v>-19622</v>
      </c>
      <c r="T50" s="137">
        <f t="shared" si="2"/>
        <v>-19388</v>
      </c>
      <c r="U50" s="137">
        <f t="shared" si="2"/>
        <v>-19300</v>
      </c>
      <c r="V50" s="137">
        <f>SUM(G50:R50)</f>
        <v>-245266</v>
      </c>
    </row>
    <row r="51" spans="1:22" x14ac:dyDescent="0.3">
      <c r="B51" s="138" t="s">
        <v>157</v>
      </c>
      <c r="C51" s="138"/>
      <c r="D51" s="138"/>
      <c r="E51" s="138"/>
      <c r="F51" s="138"/>
      <c r="G51" s="139">
        <f>SUM(G49:G50)</f>
        <v>71494</v>
      </c>
      <c r="H51" s="139">
        <f t="shared" ref="H51:U51" si="3">SUM(H49:H50)</f>
        <v>71958</v>
      </c>
      <c r="I51" s="139">
        <f t="shared" si="3"/>
        <v>67890</v>
      </c>
      <c r="J51" s="139">
        <f t="shared" si="3"/>
        <v>68178</v>
      </c>
      <c r="K51" s="139">
        <f t="shared" si="3"/>
        <v>72438</v>
      </c>
      <c r="L51" s="139">
        <f t="shared" si="3"/>
        <v>73206</v>
      </c>
      <c r="M51" s="139">
        <f t="shared" si="3"/>
        <v>73382</v>
      </c>
      <c r="N51" s="139">
        <f t="shared" si="3"/>
        <v>75414</v>
      </c>
      <c r="O51" s="139">
        <f t="shared" si="3"/>
        <v>73990</v>
      </c>
      <c r="P51" s="139">
        <f t="shared" si="3"/>
        <v>76454</v>
      </c>
      <c r="Q51" s="139">
        <f t="shared" si="3"/>
        <v>75686</v>
      </c>
      <c r="R51" s="139">
        <f t="shared" si="3"/>
        <v>77294</v>
      </c>
      <c r="S51" s="139">
        <f t="shared" si="3"/>
        <v>77698</v>
      </c>
      <c r="T51" s="139">
        <f t="shared" si="3"/>
        <v>77962</v>
      </c>
      <c r="U51" s="139">
        <f t="shared" si="3"/>
        <v>78810</v>
      </c>
      <c r="V51" s="139">
        <f>SUM(G51:R51)</f>
        <v>877384</v>
      </c>
    </row>
    <row r="52" spans="1:22" x14ac:dyDescent="0.3">
      <c r="B52" s="138" t="s">
        <v>201</v>
      </c>
      <c r="C52" s="138"/>
      <c r="D52" s="138"/>
      <c r="E52" s="138"/>
      <c r="F52" s="138"/>
      <c r="G52" s="139">
        <f>'IS 2025'!F89-G51</f>
        <v>-72204</v>
      </c>
      <c r="H52" s="139">
        <f>'IS 2024'!G90-H51</f>
        <v>-72668</v>
      </c>
      <c r="I52" s="139">
        <f>'IS 2024'!H90+I51</f>
        <v>67180</v>
      </c>
      <c r="J52" s="139">
        <f>'IS 2024'!I90+J51</f>
        <v>67468</v>
      </c>
      <c r="K52" s="139">
        <f>'IS 2024'!J90+K51</f>
        <v>71728</v>
      </c>
      <c r="L52" s="139">
        <f>'IS 2024'!K90+L51</f>
        <v>72496</v>
      </c>
      <c r="M52" s="139">
        <f>'IS 2024'!L90+M51</f>
        <v>72672</v>
      </c>
      <c r="N52" s="139">
        <f>'IS 2024'!M90+N51</f>
        <v>74704</v>
      </c>
      <c r="O52" s="139">
        <f>'IS 2024'!N90+O51</f>
        <v>73280</v>
      </c>
      <c r="P52" s="139">
        <f>'IS 2024'!O90+P51</f>
        <v>75744</v>
      </c>
      <c r="Q52" s="139">
        <f>'IS 2024'!P90+Q51</f>
        <v>74976</v>
      </c>
      <c r="R52" s="139">
        <f>'IS 2024'!Q90+R51</f>
        <v>76584</v>
      </c>
      <c r="S52" s="139">
        <f>'CF 2026'!G52</f>
        <v>-74764</v>
      </c>
      <c r="T52" s="139">
        <f>'CF 2026'!H52</f>
        <v>-75197.2</v>
      </c>
      <c r="U52" s="139">
        <f>'CF 2026'!I52</f>
        <v>74612.800000000003</v>
      </c>
      <c r="V52" s="139"/>
    </row>
    <row r="53" spans="1:22" x14ac:dyDescent="0.3">
      <c r="B53" s="323" t="s">
        <v>158</v>
      </c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318"/>
    </row>
    <row r="54" spans="1:22" x14ac:dyDescent="0.3">
      <c r="B54" s="325" t="s">
        <v>159</v>
      </c>
      <c r="C54" s="138"/>
      <c r="D54" s="138"/>
      <c r="E54" s="138"/>
      <c r="F54" s="138"/>
      <c r="G54" s="139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9"/>
      <c r="T54" s="138"/>
      <c r="U54" s="138"/>
      <c r="V54" s="318"/>
    </row>
    <row r="55" spans="1:22" x14ac:dyDescent="0.3">
      <c r="B55" s="326" t="s">
        <v>121</v>
      </c>
      <c r="C55" s="138"/>
      <c r="D55" s="138"/>
      <c r="E55" s="138"/>
      <c r="F55" s="138"/>
      <c r="G55" s="139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335"/>
      <c r="T55" s="138"/>
      <c r="U55" s="138"/>
      <c r="V55" s="318"/>
    </row>
    <row r="56" spans="1:22" x14ac:dyDescent="0.3">
      <c r="B56" s="325" t="s">
        <v>160</v>
      </c>
      <c r="C56" s="138"/>
      <c r="D56" s="138"/>
      <c r="E56" s="138"/>
      <c r="F56" s="138"/>
      <c r="G56" s="139">
        <f>SUM(G54:G55)</f>
        <v>0</v>
      </c>
      <c r="H56" s="139">
        <f t="shared" ref="H56:U56" si="4">SUM(H54:H55)</f>
        <v>0</v>
      </c>
      <c r="I56" s="139">
        <f t="shared" si="4"/>
        <v>0</v>
      </c>
      <c r="J56" s="139">
        <f t="shared" si="4"/>
        <v>0</v>
      </c>
      <c r="K56" s="139">
        <f t="shared" si="4"/>
        <v>0</v>
      </c>
      <c r="L56" s="139">
        <f t="shared" si="4"/>
        <v>0</v>
      </c>
      <c r="M56" s="139">
        <f t="shared" si="4"/>
        <v>0</v>
      </c>
      <c r="N56" s="139">
        <f t="shared" si="4"/>
        <v>0</v>
      </c>
      <c r="O56" s="139">
        <f t="shared" si="4"/>
        <v>0</v>
      </c>
      <c r="P56" s="139">
        <f t="shared" si="4"/>
        <v>0</v>
      </c>
      <c r="Q56" s="139">
        <f t="shared" si="4"/>
        <v>0</v>
      </c>
      <c r="R56" s="139">
        <f t="shared" si="4"/>
        <v>0</v>
      </c>
      <c r="S56" s="139">
        <v>0</v>
      </c>
      <c r="T56" s="139">
        <f t="shared" si="4"/>
        <v>0</v>
      </c>
      <c r="U56" s="139">
        <f t="shared" si="4"/>
        <v>0</v>
      </c>
      <c r="V56" s="318"/>
    </row>
    <row r="57" spans="1:22" ht="15" customHeight="1" x14ac:dyDescent="0.3">
      <c r="B57" s="327" t="s">
        <v>161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318"/>
    </row>
    <row r="58" spans="1:22" ht="15" customHeight="1" x14ac:dyDescent="0.3">
      <c r="B58" s="317" t="s">
        <v>162</v>
      </c>
      <c r="C58" s="318"/>
      <c r="D58" s="318"/>
      <c r="E58" s="318"/>
      <c r="F58" s="318"/>
      <c r="G58" s="195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</row>
    <row r="59" spans="1:22" ht="15" customHeight="1" x14ac:dyDescent="0.3">
      <c r="B59" s="320" t="s">
        <v>121</v>
      </c>
      <c r="C59" s="318"/>
      <c r="D59" s="318"/>
      <c r="E59" s="318"/>
      <c r="F59" s="318"/>
      <c r="G59" s="195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</row>
    <row r="60" spans="1:22" ht="15" customHeight="1" x14ac:dyDescent="0.3">
      <c r="B60" s="320" t="s">
        <v>122</v>
      </c>
      <c r="C60" s="318"/>
      <c r="D60" s="318"/>
      <c r="E60" s="318"/>
      <c r="F60" s="318"/>
      <c r="G60" s="195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</row>
    <row r="61" spans="1:22" ht="15" customHeight="1" x14ac:dyDescent="0.3">
      <c r="B61" s="320" t="s">
        <v>123</v>
      </c>
      <c r="C61" s="318"/>
      <c r="D61" s="318"/>
      <c r="E61" s="318"/>
      <c r="F61" s="318"/>
      <c r="G61" s="195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</row>
    <row r="62" spans="1:22" ht="15" customHeight="1" x14ac:dyDescent="0.3">
      <c r="B62" s="317" t="s">
        <v>163</v>
      </c>
      <c r="C62" s="318"/>
      <c r="D62" s="318"/>
      <c r="E62" s="318"/>
      <c r="F62" s="318"/>
      <c r="G62" s="318">
        <v>-1200</v>
      </c>
      <c r="H62" s="318">
        <v>-1200</v>
      </c>
      <c r="I62" s="318">
        <v>-1200</v>
      </c>
      <c r="J62" s="318">
        <v>-1200</v>
      </c>
      <c r="K62" s="318">
        <v>-1200</v>
      </c>
      <c r="L62" s="318">
        <v>-1200</v>
      </c>
      <c r="M62" s="318">
        <v>-1200</v>
      </c>
      <c r="N62" s="318">
        <v>-1200</v>
      </c>
      <c r="O62" s="318">
        <v>-1200</v>
      </c>
      <c r="P62" s="318">
        <v>-1200</v>
      </c>
      <c r="Q62" s="318">
        <v>-1200</v>
      </c>
      <c r="R62" s="318">
        <v>-1200</v>
      </c>
      <c r="S62" s="318">
        <v>-1200</v>
      </c>
      <c r="T62" s="318">
        <v>-1200</v>
      </c>
      <c r="U62" s="318">
        <v>-1200</v>
      </c>
      <c r="V62" s="195">
        <f>SUM(G58:R62)</f>
        <v>-14400</v>
      </c>
    </row>
    <row r="63" spans="1:22" ht="15" customHeight="1" x14ac:dyDescent="0.3">
      <c r="B63" s="320" t="s">
        <v>121</v>
      </c>
      <c r="C63" s="318"/>
      <c r="D63" s="318"/>
      <c r="E63" s="318"/>
      <c r="F63" s="318"/>
      <c r="G63" s="318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318"/>
    </row>
    <row r="64" spans="1:22" ht="15" customHeight="1" x14ac:dyDescent="0.3">
      <c r="B64" s="317" t="s">
        <v>164</v>
      </c>
      <c r="C64" s="318"/>
      <c r="D64" s="318"/>
      <c r="E64" s="318"/>
      <c r="F64" s="318"/>
      <c r="G64" s="195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</row>
    <row r="65" spans="1:22" ht="15" customHeight="1" x14ac:dyDescent="0.3">
      <c r="B65" s="320" t="s">
        <v>121</v>
      </c>
      <c r="C65" s="318"/>
      <c r="D65" s="318"/>
      <c r="E65" s="318"/>
      <c r="F65" s="318"/>
      <c r="G65" s="195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</row>
    <row r="66" spans="1:22" ht="15" customHeight="1" x14ac:dyDescent="0.3">
      <c r="B66" s="317" t="s">
        <v>165</v>
      </c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</row>
    <row r="67" spans="1:22" ht="15" customHeight="1" x14ac:dyDescent="0.3">
      <c r="B67" s="320" t="s">
        <v>121</v>
      </c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</row>
    <row r="68" spans="1:22" ht="15" customHeight="1" x14ac:dyDescent="0.3">
      <c r="B68" s="317" t="s">
        <v>166</v>
      </c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</row>
    <row r="69" spans="1:22" ht="15" customHeight="1" x14ac:dyDescent="0.3">
      <c r="B69" s="320" t="s">
        <v>121</v>
      </c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</row>
    <row r="70" spans="1:22" ht="15" customHeight="1" x14ac:dyDescent="0.3">
      <c r="B70" s="317" t="s">
        <v>45</v>
      </c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</row>
    <row r="71" spans="1:22" ht="15" customHeight="1" x14ac:dyDescent="0.3">
      <c r="B71" s="317" t="s">
        <v>167</v>
      </c>
      <c r="C71" s="318"/>
      <c r="D71" s="318"/>
      <c r="E71" s="318"/>
      <c r="F71" s="318"/>
      <c r="G71" s="195">
        <f>SUM(G58:G70)</f>
        <v>-1200</v>
      </c>
      <c r="H71" s="195">
        <f t="shared" ref="H71:U71" si="5">SUM(H58:H70)</f>
        <v>-1200</v>
      </c>
      <c r="I71" s="195">
        <f t="shared" si="5"/>
        <v>-1200</v>
      </c>
      <c r="J71" s="195">
        <f t="shared" si="5"/>
        <v>-1200</v>
      </c>
      <c r="K71" s="195">
        <f t="shared" si="5"/>
        <v>-1200</v>
      </c>
      <c r="L71" s="195">
        <f t="shared" si="5"/>
        <v>-1200</v>
      </c>
      <c r="M71" s="195">
        <f t="shared" si="5"/>
        <v>-1200</v>
      </c>
      <c r="N71" s="195">
        <f t="shared" si="5"/>
        <v>-1200</v>
      </c>
      <c r="O71" s="195">
        <f t="shared" si="5"/>
        <v>-1200</v>
      </c>
      <c r="P71" s="195">
        <f t="shared" si="5"/>
        <v>-1200</v>
      </c>
      <c r="Q71" s="195">
        <f t="shared" si="5"/>
        <v>-1200</v>
      </c>
      <c r="R71" s="195">
        <f t="shared" si="5"/>
        <v>-1200</v>
      </c>
      <c r="S71" s="195">
        <f t="shared" si="5"/>
        <v>-1200</v>
      </c>
      <c r="T71" s="195">
        <f t="shared" si="5"/>
        <v>-1200</v>
      </c>
      <c r="U71" s="195">
        <f t="shared" si="5"/>
        <v>-1200</v>
      </c>
      <c r="V71" s="318"/>
    </row>
    <row r="72" spans="1:22" ht="12.6" customHeight="1" x14ac:dyDescent="0.3">
      <c r="B72" s="328" t="s">
        <v>168</v>
      </c>
      <c r="C72" s="329"/>
      <c r="D72" s="329"/>
      <c r="E72" s="329"/>
      <c r="F72" s="329"/>
      <c r="G72" s="340">
        <f>G81</f>
        <v>70294</v>
      </c>
      <c r="H72" s="340">
        <f>H51+H71</f>
        <v>70758</v>
      </c>
      <c r="I72" s="340">
        <f>I51+I71</f>
        <v>66690</v>
      </c>
      <c r="J72" s="340">
        <f>J51+J71</f>
        <v>66978</v>
      </c>
      <c r="K72" s="340">
        <f t="shared" ref="K72:U72" si="6">K51+K71</f>
        <v>71238</v>
      </c>
      <c r="L72" s="340">
        <f t="shared" si="6"/>
        <v>72006</v>
      </c>
      <c r="M72" s="340">
        <f t="shared" si="6"/>
        <v>72182</v>
      </c>
      <c r="N72" s="340">
        <f t="shared" si="6"/>
        <v>74214</v>
      </c>
      <c r="O72" s="340">
        <f t="shared" si="6"/>
        <v>72790</v>
      </c>
      <c r="P72" s="340">
        <f t="shared" si="6"/>
        <v>75254</v>
      </c>
      <c r="Q72" s="340">
        <f t="shared" si="6"/>
        <v>74486</v>
      </c>
      <c r="R72" s="340">
        <f t="shared" si="6"/>
        <v>76094</v>
      </c>
      <c r="S72" s="340">
        <f t="shared" si="6"/>
        <v>76498</v>
      </c>
      <c r="T72" s="340">
        <f t="shared" si="6"/>
        <v>76762</v>
      </c>
      <c r="U72" s="340">
        <f t="shared" si="6"/>
        <v>77610</v>
      </c>
      <c r="V72" s="336">
        <f>SUM(G72:R72)</f>
        <v>862984</v>
      </c>
    </row>
    <row r="73" spans="1:22" x14ac:dyDescent="0.3">
      <c r="A73" s="135"/>
      <c r="B73" s="162" t="s">
        <v>169</v>
      </c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</row>
    <row r="74" spans="1:22" x14ac:dyDescent="0.3">
      <c r="B74" s="331" t="s">
        <v>160</v>
      </c>
      <c r="C74" s="331"/>
      <c r="D74" s="331"/>
      <c r="E74" s="331"/>
      <c r="F74" s="331"/>
      <c r="G74" s="337">
        <f>G56</f>
        <v>0</v>
      </c>
      <c r="H74" s="337">
        <f t="shared" ref="H74:U74" si="7">H56</f>
        <v>0</v>
      </c>
      <c r="I74" s="337">
        <f t="shared" si="7"/>
        <v>0</v>
      </c>
      <c r="J74" s="337">
        <f t="shared" si="7"/>
        <v>0</v>
      </c>
      <c r="K74" s="337">
        <f t="shared" si="7"/>
        <v>0</v>
      </c>
      <c r="L74" s="337">
        <f t="shared" si="7"/>
        <v>0</v>
      </c>
      <c r="M74" s="337">
        <f t="shared" si="7"/>
        <v>0</v>
      </c>
      <c r="N74" s="337">
        <f t="shared" si="7"/>
        <v>0</v>
      </c>
      <c r="O74" s="337">
        <f t="shared" si="7"/>
        <v>0</v>
      </c>
      <c r="P74" s="337">
        <f t="shared" si="7"/>
        <v>0</v>
      </c>
      <c r="Q74" s="337">
        <f t="shared" si="7"/>
        <v>0</v>
      </c>
      <c r="R74" s="337">
        <f t="shared" si="7"/>
        <v>0</v>
      </c>
      <c r="S74" s="337">
        <f t="shared" si="7"/>
        <v>0</v>
      </c>
      <c r="T74" s="337">
        <f t="shared" si="7"/>
        <v>0</v>
      </c>
      <c r="U74" s="337">
        <f t="shared" si="7"/>
        <v>0</v>
      </c>
    </row>
    <row r="75" spans="1:22" x14ac:dyDescent="0.3">
      <c r="B75" s="138" t="s">
        <v>167</v>
      </c>
      <c r="C75" s="138"/>
      <c r="D75" s="138"/>
      <c r="E75" s="138"/>
      <c r="F75" s="138"/>
      <c r="G75" s="139">
        <f>G71</f>
        <v>-1200</v>
      </c>
      <c r="H75" s="139">
        <f t="shared" ref="H75:U75" si="8">H71</f>
        <v>-1200</v>
      </c>
      <c r="I75" s="139">
        <f t="shared" si="8"/>
        <v>-1200</v>
      </c>
      <c r="J75" s="139">
        <f t="shared" si="8"/>
        <v>-1200</v>
      </c>
      <c r="K75" s="139">
        <f t="shared" si="8"/>
        <v>-1200</v>
      </c>
      <c r="L75" s="139">
        <f t="shared" si="8"/>
        <v>-1200</v>
      </c>
      <c r="M75" s="139">
        <f t="shared" si="8"/>
        <v>-1200</v>
      </c>
      <c r="N75" s="139">
        <f t="shared" si="8"/>
        <v>-1200</v>
      </c>
      <c r="O75" s="139">
        <f t="shared" si="8"/>
        <v>-1200</v>
      </c>
      <c r="P75" s="139">
        <f t="shared" si="8"/>
        <v>-1200</v>
      </c>
      <c r="Q75" s="139">
        <f t="shared" si="8"/>
        <v>-1200</v>
      </c>
      <c r="R75" s="139">
        <f t="shared" si="8"/>
        <v>-1200</v>
      </c>
      <c r="S75" s="139">
        <f t="shared" si="8"/>
        <v>-1200</v>
      </c>
      <c r="T75" s="139">
        <f t="shared" si="8"/>
        <v>-1200</v>
      </c>
      <c r="U75" s="139">
        <f t="shared" si="8"/>
        <v>-1200</v>
      </c>
    </row>
    <row r="76" spans="1:22" x14ac:dyDescent="0.3">
      <c r="B76" s="138" t="s">
        <v>37</v>
      </c>
      <c r="C76" s="138"/>
      <c r="D76" s="138"/>
      <c r="E76" s="138"/>
      <c r="F76" s="138"/>
      <c r="G76" s="139">
        <f>G11</f>
        <v>93215</v>
      </c>
      <c r="H76" s="139">
        <f t="shared" ref="H76:U76" si="9">H11</f>
        <v>93495</v>
      </c>
      <c r="I76" s="139">
        <f t="shared" si="9"/>
        <v>88110</v>
      </c>
      <c r="J76" s="139">
        <f t="shared" si="9"/>
        <v>88120</v>
      </c>
      <c r="K76" s="139">
        <f t="shared" si="9"/>
        <v>93145</v>
      </c>
      <c r="L76" s="139">
        <f t="shared" si="9"/>
        <v>93805</v>
      </c>
      <c r="M76" s="139">
        <f t="shared" si="9"/>
        <v>93725</v>
      </c>
      <c r="N76" s="139">
        <f t="shared" si="9"/>
        <v>95965</v>
      </c>
      <c r="O76" s="139">
        <f t="shared" si="9"/>
        <v>93885</v>
      </c>
      <c r="P76" s="139">
        <f t="shared" si="9"/>
        <v>96665</v>
      </c>
      <c r="Q76" s="139">
        <f t="shared" si="9"/>
        <v>95405</v>
      </c>
      <c r="R76" s="139">
        <f t="shared" si="9"/>
        <v>97115</v>
      </c>
      <c r="S76" s="139">
        <f t="shared" si="9"/>
        <v>97320</v>
      </c>
      <c r="T76" s="139">
        <f t="shared" si="9"/>
        <v>97350</v>
      </c>
      <c r="U76" s="139">
        <f t="shared" si="9"/>
        <v>98110</v>
      </c>
    </row>
    <row r="77" spans="1:22" x14ac:dyDescent="0.3">
      <c r="B77" s="138" t="s">
        <v>38</v>
      </c>
      <c r="C77" s="138"/>
      <c r="D77" s="138"/>
      <c r="E77" s="138"/>
      <c r="F77" s="138"/>
      <c r="G77" s="139">
        <f>G46</f>
        <v>-450</v>
      </c>
      <c r="H77" s="139">
        <f t="shared" ref="H77:U77" si="10">H46</f>
        <v>-450</v>
      </c>
      <c r="I77" s="139">
        <f t="shared" si="10"/>
        <v>-450</v>
      </c>
      <c r="J77" s="139">
        <f t="shared" si="10"/>
        <v>-450</v>
      </c>
      <c r="K77" s="139">
        <f t="shared" si="10"/>
        <v>-450</v>
      </c>
      <c r="L77" s="139">
        <f t="shared" si="10"/>
        <v>-450</v>
      </c>
      <c r="M77" s="139">
        <f t="shared" si="10"/>
        <v>-450</v>
      </c>
      <c r="N77" s="139">
        <f t="shared" si="10"/>
        <v>-450</v>
      </c>
      <c r="O77" s="139">
        <f t="shared" si="10"/>
        <v>-450</v>
      </c>
      <c r="P77" s="139">
        <f t="shared" si="10"/>
        <v>-450</v>
      </c>
      <c r="Q77" s="139">
        <f t="shared" si="10"/>
        <v>-450</v>
      </c>
      <c r="R77" s="139">
        <f t="shared" si="10"/>
        <v>-450</v>
      </c>
      <c r="S77" s="139">
        <f t="shared" si="10"/>
        <v>-450</v>
      </c>
      <c r="T77" s="139">
        <f t="shared" si="10"/>
        <v>-450</v>
      </c>
      <c r="U77" s="139">
        <f t="shared" si="10"/>
        <v>-450</v>
      </c>
    </row>
    <row r="78" spans="1:22" x14ac:dyDescent="0.3">
      <c r="B78" s="138" t="s">
        <v>170</v>
      </c>
      <c r="C78" s="138"/>
      <c r="D78" s="138"/>
      <c r="E78" s="138"/>
      <c r="F78" s="138"/>
      <c r="G78" s="139">
        <f>SUM(G74:G77)</f>
        <v>91565</v>
      </c>
      <c r="H78" s="139">
        <f t="shared" ref="H78:U78" si="11">SUM(H74:H77)</f>
        <v>91845</v>
      </c>
      <c r="I78" s="139">
        <f t="shared" si="11"/>
        <v>86460</v>
      </c>
      <c r="J78" s="139">
        <f t="shared" si="11"/>
        <v>86470</v>
      </c>
      <c r="K78" s="139">
        <f t="shared" si="11"/>
        <v>91495</v>
      </c>
      <c r="L78" s="139">
        <f t="shared" si="11"/>
        <v>92155</v>
      </c>
      <c r="M78" s="139">
        <f t="shared" si="11"/>
        <v>92075</v>
      </c>
      <c r="N78" s="139">
        <f t="shared" si="11"/>
        <v>94315</v>
      </c>
      <c r="O78" s="139">
        <f t="shared" si="11"/>
        <v>92235</v>
      </c>
      <c r="P78" s="139">
        <f t="shared" si="11"/>
        <v>95015</v>
      </c>
      <c r="Q78" s="139">
        <f t="shared" si="11"/>
        <v>93755</v>
      </c>
      <c r="R78" s="139">
        <f t="shared" si="11"/>
        <v>95465</v>
      </c>
      <c r="S78" s="139">
        <f t="shared" si="11"/>
        <v>95670</v>
      </c>
      <c r="T78" s="139">
        <f t="shared" si="11"/>
        <v>95700</v>
      </c>
      <c r="U78" s="139">
        <f t="shared" si="11"/>
        <v>96460</v>
      </c>
    </row>
    <row r="79" spans="1:22" x14ac:dyDescent="0.3">
      <c r="B79" s="138" t="s">
        <v>153</v>
      </c>
      <c r="C79" s="138"/>
      <c r="D79" s="138"/>
      <c r="E79" s="138"/>
      <c r="F79" s="138"/>
      <c r="G79" s="139">
        <f>G47</f>
        <v>-4240</v>
      </c>
      <c r="H79" s="139">
        <f t="shared" ref="H79:U79" si="12">H47</f>
        <v>-4000</v>
      </c>
      <c r="I79" s="139">
        <f t="shared" si="12"/>
        <v>-3760</v>
      </c>
      <c r="J79" s="139">
        <f t="shared" si="12"/>
        <v>-3520</v>
      </c>
      <c r="K79" s="139">
        <f t="shared" si="12"/>
        <v>-3280</v>
      </c>
      <c r="L79" s="139">
        <f t="shared" si="12"/>
        <v>-3040</v>
      </c>
      <c r="M79" s="139">
        <f t="shared" si="12"/>
        <v>-2800</v>
      </c>
      <c r="N79" s="139">
        <f t="shared" si="12"/>
        <v>-2560</v>
      </c>
      <c r="O79" s="139">
        <f t="shared" si="12"/>
        <v>-2320</v>
      </c>
      <c r="P79" s="139">
        <f t="shared" si="12"/>
        <v>-2080</v>
      </c>
      <c r="Q79" s="139">
        <f t="shared" si="12"/>
        <v>-1840</v>
      </c>
      <c r="R79" s="139">
        <f t="shared" si="12"/>
        <v>-1600</v>
      </c>
      <c r="S79" s="139">
        <f t="shared" si="12"/>
        <v>-1360</v>
      </c>
      <c r="T79" s="139">
        <f t="shared" si="12"/>
        <v>-1120</v>
      </c>
      <c r="U79" s="139">
        <f t="shared" si="12"/>
        <v>-880</v>
      </c>
    </row>
    <row r="80" spans="1:22" x14ac:dyDescent="0.3">
      <c r="B80" s="138" t="s">
        <v>154</v>
      </c>
      <c r="C80" s="138"/>
      <c r="D80" s="138"/>
      <c r="E80" s="138"/>
      <c r="F80" s="138"/>
      <c r="G80" s="341">
        <f>G48</f>
        <v>-17031</v>
      </c>
      <c r="H80" s="341">
        <f t="shared" ref="H80:U80" si="13">H48</f>
        <v>-17087</v>
      </c>
      <c r="I80" s="341">
        <f t="shared" si="13"/>
        <v>-16010</v>
      </c>
      <c r="J80" s="341">
        <f t="shared" si="13"/>
        <v>-15972</v>
      </c>
      <c r="K80" s="341">
        <f t="shared" si="13"/>
        <v>-16977</v>
      </c>
      <c r="L80" s="341">
        <f t="shared" si="13"/>
        <v>-17109</v>
      </c>
      <c r="M80" s="341">
        <f t="shared" si="13"/>
        <v>-17093</v>
      </c>
      <c r="N80" s="341">
        <f t="shared" si="13"/>
        <v>-17541</v>
      </c>
      <c r="O80" s="341">
        <f t="shared" si="13"/>
        <v>-17125</v>
      </c>
      <c r="P80" s="341">
        <f t="shared" si="13"/>
        <v>-17681</v>
      </c>
      <c r="Q80" s="341">
        <f t="shared" si="13"/>
        <v>-17429</v>
      </c>
      <c r="R80" s="341">
        <f t="shared" si="13"/>
        <v>-17771</v>
      </c>
      <c r="S80" s="341">
        <f t="shared" si="13"/>
        <v>-17812</v>
      </c>
      <c r="T80" s="341">
        <f t="shared" si="13"/>
        <v>-17818</v>
      </c>
      <c r="U80" s="341">
        <f t="shared" si="13"/>
        <v>-17970</v>
      </c>
    </row>
    <row r="81" spans="1:22" x14ac:dyDescent="0.3">
      <c r="B81" s="138" t="s">
        <v>168</v>
      </c>
      <c r="C81" s="138"/>
      <c r="D81" s="138"/>
      <c r="E81" s="138"/>
      <c r="F81" s="138"/>
      <c r="G81" s="139">
        <f>SUM(G78:G80)</f>
        <v>70294</v>
      </c>
      <c r="H81" s="139">
        <f>SUM(H78:H80)</f>
        <v>70758</v>
      </c>
      <c r="I81" s="139">
        <f t="shared" ref="I81:U81" si="14">SUM(I78:I80)</f>
        <v>66690</v>
      </c>
      <c r="J81" s="139">
        <f t="shared" si="14"/>
        <v>66978</v>
      </c>
      <c r="K81" s="139">
        <f t="shared" si="14"/>
        <v>71238</v>
      </c>
      <c r="L81" s="139">
        <f t="shared" si="14"/>
        <v>72006</v>
      </c>
      <c r="M81" s="139">
        <f t="shared" si="14"/>
        <v>72182</v>
      </c>
      <c r="N81" s="139">
        <f t="shared" si="14"/>
        <v>74214</v>
      </c>
      <c r="O81" s="139">
        <f t="shared" si="14"/>
        <v>72790</v>
      </c>
      <c r="P81" s="139">
        <f t="shared" si="14"/>
        <v>75254</v>
      </c>
      <c r="Q81" s="139">
        <f t="shared" si="14"/>
        <v>74486</v>
      </c>
      <c r="R81" s="139">
        <f t="shared" si="14"/>
        <v>76094</v>
      </c>
      <c r="S81" s="139">
        <f t="shared" si="14"/>
        <v>76498</v>
      </c>
      <c r="T81" s="139">
        <f t="shared" si="14"/>
        <v>76762</v>
      </c>
      <c r="U81" s="139">
        <f t="shared" si="14"/>
        <v>77610</v>
      </c>
    </row>
    <row r="82" spans="1:22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2" x14ac:dyDescent="0.3">
      <c r="A83" s="135"/>
      <c r="B83" s="162" t="s">
        <v>171</v>
      </c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</row>
    <row r="84" spans="1:22" x14ac:dyDescent="0.3">
      <c r="B84" s="318" t="s">
        <v>172</v>
      </c>
      <c r="C84" s="318"/>
      <c r="D84" s="318"/>
      <c r="E84" s="318"/>
      <c r="F84" s="318"/>
      <c r="G84" s="195">
        <f>SUM(G51+G56)</f>
        <v>71494</v>
      </c>
      <c r="H84" s="195">
        <f t="shared" ref="H84:U84" si="15">SUM(H51+H56)</f>
        <v>71958</v>
      </c>
      <c r="I84" s="195">
        <f t="shared" si="15"/>
        <v>67890</v>
      </c>
      <c r="J84" s="195">
        <f t="shared" si="15"/>
        <v>68178</v>
      </c>
      <c r="K84" s="195">
        <f t="shared" si="15"/>
        <v>72438</v>
      </c>
      <c r="L84" s="195">
        <f t="shared" si="15"/>
        <v>73206</v>
      </c>
      <c r="M84" s="195">
        <f t="shared" si="15"/>
        <v>73382</v>
      </c>
      <c r="N84" s="195">
        <f t="shared" si="15"/>
        <v>75414</v>
      </c>
      <c r="O84" s="195">
        <f t="shared" si="15"/>
        <v>73990</v>
      </c>
      <c r="P84" s="195">
        <f t="shared" si="15"/>
        <v>76454</v>
      </c>
      <c r="Q84" s="195">
        <f t="shared" si="15"/>
        <v>75686</v>
      </c>
      <c r="R84" s="195">
        <f t="shared" si="15"/>
        <v>77294</v>
      </c>
      <c r="S84" s="195">
        <f t="shared" si="15"/>
        <v>77698</v>
      </c>
      <c r="T84" s="195">
        <f t="shared" si="15"/>
        <v>77962</v>
      </c>
      <c r="U84" s="195">
        <f t="shared" si="15"/>
        <v>78810</v>
      </c>
    </row>
    <row r="85" spans="1:22" x14ac:dyDescent="0.3">
      <c r="B85" s="318" t="s">
        <v>173</v>
      </c>
      <c r="C85" s="318"/>
      <c r="D85" s="318"/>
      <c r="E85" s="318"/>
      <c r="F85" s="318"/>
      <c r="G85" s="195">
        <f>G81</f>
        <v>70294</v>
      </c>
      <c r="H85" s="195">
        <f t="shared" ref="H85:U85" si="16">H81</f>
        <v>70758</v>
      </c>
      <c r="I85" s="195">
        <f t="shared" si="16"/>
        <v>66690</v>
      </c>
      <c r="J85" s="195">
        <f t="shared" si="16"/>
        <v>66978</v>
      </c>
      <c r="K85" s="195">
        <f t="shared" si="16"/>
        <v>71238</v>
      </c>
      <c r="L85" s="195">
        <f t="shared" si="16"/>
        <v>72006</v>
      </c>
      <c r="M85" s="195">
        <f t="shared" si="16"/>
        <v>72182</v>
      </c>
      <c r="N85" s="195">
        <f t="shared" si="16"/>
        <v>74214</v>
      </c>
      <c r="O85" s="195">
        <f t="shared" si="16"/>
        <v>72790</v>
      </c>
      <c r="P85" s="195">
        <f t="shared" si="16"/>
        <v>75254</v>
      </c>
      <c r="Q85" s="195">
        <f t="shared" si="16"/>
        <v>74486</v>
      </c>
      <c r="R85" s="195">
        <f t="shared" si="16"/>
        <v>76094</v>
      </c>
      <c r="S85" s="195">
        <f t="shared" si="16"/>
        <v>76498</v>
      </c>
      <c r="T85" s="195">
        <f t="shared" si="16"/>
        <v>76762</v>
      </c>
      <c r="U85" s="195">
        <f t="shared" si="16"/>
        <v>77610</v>
      </c>
    </row>
    <row r="86" spans="1:22" x14ac:dyDescent="0.3">
      <c r="B86" s="318" t="s">
        <v>174</v>
      </c>
      <c r="C86" s="318"/>
      <c r="D86" s="318"/>
      <c r="E86" s="318"/>
      <c r="F86" s="318"/>
      <c r="G86" s="195">
        <f>G81</f>
        <v>70294</v>
      </c>
      <c r="H86" s="195">
        <f t="shared" ref="H86:T86" si="17">H81</f>
        <v>70758</v>
      </c>
      <c r="I86" s="195">
        <f t="shared" si="17"/>
        <v>66690</v>
      </c>
      <c r="J86" s="195">
        <f t="shared" si="17"/>
        <v>66978</v>
      </c>
      <c r="K86" s="195">
        <f t="shared" si="17"/>
        <v>71238</v>
      </c>
      <c r="L86" s="195">
        <f t="shared" si="17"/>
        <v>72006</v>
      </c>
      <c r="M86" s="195">
        <f t="shared" si="17"/>
        <v>72182</v>
      </c>
      <c r="N86" s="195">
        <f t="shared" si="17"/>
        <v>74214</v>
      </c>
      <c r="O86" s="195">
        <f t="shared" si="17"/>
        <v>72790</v>
      </c>
      <c r="P86" s="195">
        <f t="shared" si="17"/>
        <v>75254</v>
      </c>
      <c r="Q86" s="195">
        <f t="shared" si="17"/>
        <v>74486</v>
      </c>
      <c r="R86" s="195">
        <f t="shared" si="17"/>
        <v>76094</v>
      </c>
      <c r="S86" s="195">
        <f t="shared" si="17"/>
        <v>76498</v>
      </c>
      <c r="T86" s="195">
        <f t="shared" si="17"/>
        <v>76762</v>
      </c>
      <c r="U86" s="195">
        <f>U81</f>
        <v>77610</v>
      </c>
    </row>
    <row r="87" spans="1:22" x14ac:dyDescent="0.3">
      <c r="B87" s="318" t="s">
        <v>166</v>
      </c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</row>
    <row r="88" spans="1:22" x14ac:dyDescent="0.3">
      <c r="B88" s="318" t="s">
        <v>168</v>
      </c>
      <c r="C88" s="318"/>
      <c r="D88" s="318"/>
      <c r="E88" s="318"/>
      <c r="F88" s="318"/>
      <c r="G88" s="195">
        <f>G81</f>
        <v>70294</v>
      </c>
      <c r="H88" s="195">
        <f t="shared" ref="H88:U88" si="18">H81</f>
        <v>70758</v>
      </c>
      <c r="I88" s="195">
        <f t="shared" si="18"/>
        <v>66690</v>
      </c>
      <c r="J88" s="195">
        <f t="shared" si="18"/>
        <v>66978</v>
      </c>
      <c r="K88" s="195">
        <f t="shared" si="18"/>
        <v>71238</v>
      </c>
      <c r="L88" s="195">
        <f t="shared" si="18"/>
        <v>72006</v>
      </c>
      <c r="M88" s="195">
        <f t="shared" si="18"/>
        <v>72182</v>
      </c>
      <c r="N88" s="195">
        <f t="shared" si="18"/>
        <v>74214</v>
      </c>
      <c r="O88" s="195">
        <f t="shared" si="18"/>
        <v>72790</v>
      </c>
      <c r="P88" s="195">
        <f t="shared" si="18"/>
        <v>75254</v>
      </c>
      <c r="Q88" s="195">
        <f t="shared" si="18"/>
        <v>74486</v>
      </c>
      <c r="R88" s="195">
        <f t="shared" si="18"/>
        <v>76094</v>
      </c>
      <c r="S88" s="195">
        <f t="shared" si="18"/>
        <v>76498</v>
      </c>
      <c r="T88" s="195">
        <f t="shared" si="18"/>
        <v>76762</v>
      </c>
      <c r="U88" s="195">
        <f t="shared" si="18"/>
        <v>77610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06A4-FE60-4CEF-8D7C-51890E14B25E}">
  <sheetPr codeName="Sheet30"/>
  <dimension ref="A1:Y470"/>
  <sheetViews>
    <sheetView showGridLines="0" workbookViewId="0">
      <selection activeCell="F24" sqref="F24:T24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17" bestFit="1" customWidth="1"/>
    <col min="7" max="7" width="9.88671875" bestFit="1" customWidth="1"/>
    <col min="8" max="8" width="10.33203125" customWidth="1"/>
    <col min="9" max="9" width="10.44140625" customWidth="1"/>
    <col min="10" max="10" width="9.6640625" customWidth="1"/>
    <col min="11" max="11" width="10.109375" customWidth="1"/>
    <col min="12" max="13" width="9.77734375" customWidth="1"/>
    <col min="14" max="14" width="10.5546875" customWidth="1"/>
    <col min="15" max="15" width="9.88671875" customWidth="1"/>
    <col min="16" max="16" width="9.77734375" customWidth="1"/>
    <col min="17" max="17" width="10.33203125" customWidth="1"/>
    <col min="18" max="18" width="9.88671875" bestFit="1" customWidth="1"/>
    <col min="19" max="19" width="10" customWidth="1"/>
    <col min="20" max="20" width="10.109375" customWidth="1"/>
    <col min="21" max="21" width="11.3320312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176</v>
      </c>
      <c r="F2"/>
    </row>
    <row r="3" spans="1:25" x14ac:dyDescent="0.3">
      <c r="B3" t="s">
        <v>147</v>
      </c>
      <c r="F3"/>
    </row>
    <row r="4" spans="1:25" x14ac:dyDescent="0.3">
      <c r="F4"/>
    </row>
    <row r="5" spans="1:25" x14ac:dyDescent="0.3">
      <c r="A5" s="135"/>
      <c r="B5" s="162" t="s">
        <v>177</v>
      </c>
      <c r="C5" s="135"/>
      <c r="D5" s="135"/>
      <c r="E5" s="135"/>
      <c r="F5" s="186">
        <v>2025</v>
      </c>
      <c r="G5" s="186">
        <v>2025</v>
      </c>
      <c r="H5" s="186">
        <v>2025</v>
      </c>
      <c r="I5" s="186">
        <v>2025</v>
      </c>
      <c r="J5" s="186">
        <v>2025</v>
      </c>
      <c r="K5" s="186">
        <v>2025</v>
      </c>
      <c r="L5" s="186">
        <v>2025</v>
      </c>
      <c r="M5" s="186">
        <v>2025</v>
      </c>
      <c r="N5" s="186">
        <v>2025</v>
      </c>
      <c r="O5" s="186">
        <v>2025</v>
      </c>
      <c r="P5" s="186">
        <v>2025</v>
      </c>
      <c r="Q5" s="186">
        <v>2025</v>
      </c>
      <c r="R5" s="186">
        <v>2026</v>
      </c>
      <c r="S5" s="186">
        <v>2026</v>
      </c>
      <c r="T5" s="186">
        <v>2026</v>
      </c>
      <c r="U5" s="135"/>
    </row>
    <row r="6" spans="1:25" ht="15" thickBot="1" x14ac:dyDescent="0.35">
      <c r="A6" s="147"/>
      <c r="B6" s="148" t="s">
        <v>63</v>
      </c>
      <c r="C6" s="136"/>
      <c r="D6" s="136"/>
      <c r="E6" s="136"/>
      <c r="F6" s="185" t="s">
        <v>25</v>
      </c>
      <c r="G6" s="185" t="s">
        <v>26</v>
      </c>
      <c r="H6" s="185" t="s">
        <v>27</v>
      </c>
      <c r="I6" s="185" t="s">
        <v>28</v>
      </c>
      <c r="J6" s="185" t="s">
        <v>29</v>
      </c>
      <c r="K6" s="185" t="s">
        <v>30</v>
      </c>
      <c r="L6" s="185" t="s">
        <v>31</v>
      </c>
      <c r="M6" s="185" t="s">
        <v>32</v>
      </c>
      <c r="N6" s="185" t="s">
        <v>33</v>
      </c>
      <c r="O6" s="185" t="s">
        <v>34</v>
      </c>
      <c r="P6" s="185" t="s">
        <v>35</v>
      </c>
      <c r="Q6" s="185" t="s">
        <v>36</v>
      </c>
      <c r="R6" s="185" t="s">
        <v>25</v>
      </c>
      <c r="S6" s="185" t="s">
        <v>26</v>
      </c>
      <c r="T6" s="185" t="s">
        <v>27</v>
      </c>
      <c r="U6" s="182" t="s">
        <v>70</v>
      </c>
    </row>
    <row r="7" spans="1:25" s="116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57" t="s">
        <v>284</v>
      </c>
      <c r="F8"/>
    </row>
    <row r="9" spans="1:25" x14ac:dyDescent="0.3">
      <c r="C9" s="158"/>
      <c r="F9"/>
    </row>
    <row r="10" spans="1:25" x14ac:dyDescent="0.3">
      <c r="C10" s="157" t="s">
        <v>48</v>
      </c>
      <c r="F10"/>
      <c r="G10" s="159"/>
      <c r="H10" s="159"/>
      <c r="I10" s="159"/>
      <c r="J10" s="159"/>
      <c r="K10" s="159"/>
      <c r="L10" s="158"/>
      <c r="M10" s="159"/>
      <c r="N10" s="159"/>
      <c r="O10" s="159"/>
      <c r="P10" s="159"/>
      <c r="Q10" s="159"/>
      <c r="R10" s="159"/>
      <c r="S10" s="159"/>
      <c r="T10" s="159"/>
      <c r="V10" s="1"/>
    </row>
    <row r="11" spans="1:25" x14ac:dyDescent="0.3">
      <c r="C11" s="158" t="s">
        <v>179</v>
      </c>
      <c r="F11" s="159">
        <f>'BS 2024'!Q14+'CF 2025'!G81</f>
        <v>1541050</v>
      </c>
      <c r="G11" s="159">
        <f>F14+'CF 2025'!H81</f>
        <v>1611808</v>
      </c>
      <c r="H11" s="159">
        <f>G14+'CF 2025'!I81</f>
        <v>1678498</v>
      </c>
      <c r="I11" s="159">
        <f>H14+'CF 2025'!J81</f>
        <v>1745476</v>
      </c>
      <c r="J11" s="159">
        <f>I14+'CF 2025'!K81</f>
        <v>1816714</v>
      </c>
      <c r="K11" s="159">
        <f>J14+'CF 2025'!L81</f>
        <v>1888720</v>
      </c>
      <c r="L11" s="159">
        <f>K14+'CF 2025'!M81</f>
        <v>1960902</v>
      </c>
      <c r="M11" s="159">
        <f>L14+'CF 2025'!N81</f>
        <v>2035116</v>
      </c>
      <c r="N11" s="159">
        <f>M14+'CF 2025'!O81</f>
        <v>2107906</v>
      </c>
      <c r="O11" s="159">
        <f>N14+'CF 2025'!P81</f>
        <v>2183160</v>
      </c>
      <c r="P11" s="159">
        <f>O14+'CF 2025'!Q81</f>
        <v>2257646</v>
      </c>
      <c r="Q11" s="159">
        <f>P14+'CF 2025'!R81</f>
        <v>2333740</v>
      </c>
      <c r="R11" s="159">
        <f>'BS 2026'!F11</f>
        <v>2406594</v>
      </c>
      <c r="S11" s="159">
        <f>'BS 2026'!G11</f>
        <v>2479881.2000000002</v>
      </c>
      <c r="T11" s="159">
        <f>'BS 2026'!H11</f>
        <v>2554004</v>
      </c>
      <c r="V11" s="1"/>
    </row>
    <row r="12" spans="1:25" x14ac:dyDescent="0.3">
      <c r="C12" s="158" t="s">
        <v>180</v>
      </c>
      <c r="F12" s="159"/>
      <c r="G12" s="158"/>
      <c r="H12" s="158"/>
      <c r="I12" s="158" t="s">
        <v>197</v>
      </c>
      <c r="J12" s="158"/>
      <c r="K12" s="158" t="s">
        <v>197</v>
      </c>
      <c r="L12" s="158"/>
      <c r="M12" s="158"/>
      <c r="N12" s="158"/>
      <c r="O12" s="158"/>
      <c r="P12" s="158"/>
      <c r="Q12" s="158"/>
      <c r="R12" s="158"/>
      <c r="S12" s="158" t="s">
        <v>197</v>
      </c>
      <c r="T12" s="158" t="s">
        <v>197</v>
      </c>
      <c r="V12" s="1"/>
    </row>
    <row r="13" spans="1:25" x14ac:dyDescent="0.3">
      <c r="C13" s="158" t="s">
        <v>181</v>
      </c>
      <c r="F13"/>
      <c r="I13" s="159"/>
      <c r="K13" s="159"/>
      <c r="S13" s="159"/>
      <c r="T13" s="159"/>
      <c r="V13" s="1"/>
    </row>
    <row r="14" spans="1:25" x14ac:dyDescent="0.3">
      <c r="C14" s="158" t="s">
        <v>182</v>
      </c>
      <c r="F14" s="159">
        <f>SUM(F11:F13)</f>
        <v>1541050</v>
      </c>
      <c r="G14" s="159">
        <f t="shared" ref="G14:Q14" si="0">SUM(G11:G13)</f>
        <v>1611808</v>
      </c>
      <c r="H14" s="159">
        <f t="shared" si="0"/>
        <v>1678498</v>
      </c>
      <c r="I14" s="159">
        <f t="shared" si="0"/>
        <v>1745476</v>
      </c>
      <c r="J14" s="159">
        <f t="shared" si="0"/>
        <v>1816714</v>
      </c>
      <c r="K14" s="159">
        <f t="shared" si="0"/>
        <v>1888720</v>
      </c>
      <c r="L14" s="159">
        <f t="shared" si="0"/>
        <v>1960902</v>
      </c>
      <c r="M14" s="159">
        <f t="shared" si="0"/>
        <v>2035116</v>
      </c>
      <c r="N14" s="159">
        <f t="shared" si="0"/>
        <v>2107906</v>
      </c>
      <c r="O14" s="159">
        <f t="shared" si="0"/>
        <v>2183160</v>
      </c>
      <c r="P14" s="159">
        <f t="shared" si="0"/>
        <v>2257646</v>
      </c>
      <c r="Q14" s="159">
        <f t="shared" si="0"/>
        <v>2333740</v>
      </c>
      <c r="R14" s="159">
        <f t="shared" ref="R14" si="1">SUM(R11:R13)</f>
        <v>2406594</v>
      </c>
      <c r="S14" s="159">
        <f t="shared" ref="S14" si="2">SUM(S11:S13)</f>
        <v>2479881.2000000002</v>
      </c>
      <c r="T14" s="159">
        <f t="shared" ref="T14" si="3">SUM(T11:T13)</f>
        <v>2554004</v>
      </c>
      <c r="U14" s="195">
        <f>SUM(F14:Q14)</f>
        <v>23160736</v>
      </c>
      <c r="V14" s="1"/>
    </row>
    <row r="15" spans="1:25" x14ac:dyDescent="0.3">
      <c r="C15" s="157" t="s">
        <v>49</v>
      </c>
      <c r="F15"/>
      <c r="G15" s="158"/>
      <c r="H15" s="158"/>
      <c r="I15" s="158"/>
      <c r="J15" s="161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V15" s="1"/>
    </row>
    <row r="16" spans="1:25" x14ac:dyDescent="0.3">
      <c r="C16" s="160" t="s">
        <v>183</v>
      </c>
      <c r="F16" s="159">
        <f>'BS 2024'!Q16-'IS 2025'!F89</f>
        <v>67750</v>
      </c>
      <c r="G16" s="159">
        <f>F16-'IS 2025'!G89</f>
        <v>68460</v>
      </c>
      <c r="H16" s="159">
        <f>G16-'IS 2025'!H89</f>
        <v>69170</v>
      </c>
      <c r="I16" s="159">
        <f>H16-'IS 2025'!I89</f>
        <v>69880</v>
      </c>
      <c r="J16" s="159">
        <f>I16-'IS 2025'!J89</f>
        <v>70590</v>
      </c>
      <c r="K16" s="159">
        <f>J16-'IS 2025'!K89</f>
        <v>71300</v>
      </c>
      <c r="L16" s="159">
        <f>K16-'IS 2025'!L89</f>
        <v>72010</v>
      </c>
      <c r="M16" s="159">
        <f>L16-'IS 2025'!M89</f>
        <v>72720</v>
      </c>
      <c r="N16" s="159">
        <f>M16-'IS 2025'!N89</f>
        <v>73430</v>
      </c>
      <c r="O16" s="159">
        <f>N16-'IS 2025'!O89</f>
        <v>74140</v>
      </c>
      <c r="P16" s="159">
        <f>O16-'IS 2025'!P89</f>
        <v>74850</v>
      </c>
      <c r="Q16" s="159">
        <f>P16-'IS 2025'!Q89</f>
        <v>75560</v>
      </c>
      <c r="R16" s="159">
        <f>'BS 2026'!F16</f>
        <v>76270</v>
      </c>
      <c r="S16" s="166">
        <f>R16-'IS 2025'!G89</f>
        <v>76980</v>
      </c>
      <c r="T16" s="166">
        <f>S16-'IS 2025'!H89</f>
        <v>77690</v>
      </c>
      <c r="V16" s="1"/>
    </row>
    <row r="17" spans="1:22" x14ac:dyDescent="0.3">
      <c r="C17" s="160" t="s">
        <v>184</v>
      </c>
      <c r="F17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V17" s="1"/>
    </row>
    <row r="18" spans="1:22" x14ac:dyDescent="0.3">
      <c r="C18" s="160" t="s">
        <v>185</v>
      </c>
      <c r="F18" s="166">
        <f>SUM(F16:F17)</f>
        <v>67750</v>
      </c>
      <c r="G18" s="166">
        <f t="shared" ref="G18:T19" si="4">SUM(G16:G17)</f>
        <v>68460</v>
      </c>
      <c r="H18" s="166">
        <f t="shared" si="4"/>
        <v>69170</v>
      </c>
      <c r="I18" s="166">
        <f t="shared" si="4"/>
        <v>69880</v>
      </c>
      <c r="J18" s="166">
        <f t="shared" si="4"/>
        <v>70590</v>
      </c>
      <c r="K18" s="166">
        <f t="shared" si="4"/>
        <v>71300</v>
      </c>
      <c r="L18" s="166">
        <f t="shared" si="4"/>
        <v>72010</v>
      </c>
      <c r="M18" s="166">
        <f t="shared" si="4"/>
        <v>72720</v>
      </c>
      <c r="N18" s="166">
        <f t="shared" si="4"/>
        <v>73430</v>
      </c>
      <c r="O18" s="166">
        <f t="shared" si="4"/>
        <v>74140</v>
      </c>
      <c r="P18" s="166">
        <f t="shared" si="4"/>
        <v>74850</v>
      </c>
      <c r="Q18" s="166">
        <f t="shared" si="4"/>
        <v>75560</v>
      </c>
      <c r="R18" s="166">
        <f t="shared" si="4"/>
        <v>76270</v>
      </c>
      <c r="S18" s="166">
        <f t="shared" si="4"/>
        <v>76980</v>
      </c>
      <c r="T18" s="166">
        <f t="shared" si="4"/>
        <v>77690</v>
      </c>
      <c r="V18" s="1"/>
    </row>
    <row r="19" spans="1:22" x14ac:dyDescent="0.3">
      <c r="A19" s="130"/>
      <c r="B19" s="135"/>
      <c r="C19" s="169" t="s">
        <v>186</v>
      </c>
      <c r="D19" s="135"/>
      <c r="E19" s="135"/>
      <c r="F19" s="170">
        <f>SUM(F17:F18)</f>
        <v>67750</v>
      </c>
      <c r="G19" s="170">
        <f t="shared" si="4"/>
        <v>68460</v>
      </c>
      <c r="H19" s="170">
        <f t="shared" si="4"/>
        <v>69170</v>
      </c>
      <c r="I19" s="170">
        <f t="shared" si="4"/>
        <v>69880</v>
      </c>
      <c r="J19" s="170">
        <f t="shared" si="4"/>
        <v>70590</v>
      </c>
      <c r="K19" s="170">
        <f t="shared" si="4"/>
        <v>71300</v>
      </c>
      <c r="L19" s="170">
        <f t="shared" si="4"/>
        <v>72010</v>
      </c>
      <c r="M19" s="170">
        <f t="shared" si="4"/>
        <v>72720</v>
      </c>
      <c r="N19" s="170">
        <f t="shared" si="4"/>
        <v>73430</v>
      </c>
      <c r="O19" s="170">
        <f t="shared" si="4"/>
        <v>74140</v>
      </c>
      <c r="P19" s="170">
        <f t="shared" si="4"/>
        <v>74850</v>
      </c>
      <c r="Q19" s="170">
        <f t="shared" si="4"/>
        <v>75560</v>
      </c>
      <c r="R19" s="170">
        <f t="shared" si="4"/>
        <v>76270</v>
      </c>
      <c r="S19" s="170">
        <f t="shared" si="4"/>
        <v>76980</v>
      </c>
      <c r="T19" s="170">
        <f t="shared" si="4"/>
        <v>77690</v>
      </c>
      <c r="U19" s="143">
        <f>SUM(F19:Q19)</f>
        <v>859860</v>
      </c>
      <c r="V19" s="1"/>
    </row>
    <row r="20" spans="1:22" x14ac:dyDescent="0.3">
      <c r="A20" s="147"/>
      <c r="B20" s="136"/>
      <c r="C20" s="171" t="s">
        <v>50</v>
      </c>
      <c r="D20" s="136"/>
      <c r="E20" s="136"/>
      <c r="F20" s="172">
        <f>F14+F19</f>
        <v>1608800</v>
      </c>
      <c r="G20" s="172">
        <f>G14+G19</f>
        <v>1680268</v>
      </c>
      <c r="H20" s="172">
        <f t="shared" ref="H20:T20" si="5">H14+H19</f>
        <v>1747668</v>
      </c>
      <c r="I20" s="172">
        <f t="shared" si="5"/>
        <v>1815356</v>
      </c>
      <c r="J20" s="172">
        <f t="shared" si="5"/>
        <v>1887304</v>
      </c>
      <c r="K20" s="172">
        <f t="shared" si="5"/>
        <v>1960020</v>
      </c>
      <c r="L20" s="172">
        <f t="shared" si="5"/>
        <v>2032912</v>
      </c>
      <c r="M20" s="172">
        <f t="shared" si="5"/>
        <v>2107836</v>
      </c>
      <c r="N20" s="172">
        <f t="shared" si="5"/>
        <v>2181336</v>
      </c>
      <c r="O20" s="172">
        <f t="shared" si="5"/>
        <v>2257300</v>
      </c>
      <c r="P20" s="172">
        <f t="shared" si="5"/>
        <v>2332496</v>
      </c>
      <c r="Q20" s="172">
        <f t="shared" si="5"/>
        <v>2409300</v>
      </c>
      <c r="R20" s="172">
        <f t="shared" si="5"/>
        <v>2482864</v>
      </c>
      <c r="S20" s="172">
        <f t="shared" si="5"/>
        <v>2556861.2000000002</v>
      </c>
      <c r="T20" s="172">
        <f t="shared" si="5"/>
        <v>2631694</v>
      </c>
      <c r="U20" s="137">
        <f>SUM(F20:Q20)</f>
        <v>24020596</v>
      </c>
      <c r="V20" s="1"/>
    </row>
    <row r="21" spans="1:22" x14ac:dyDescent="0.3">
      <c r="C21" s="168" t="s">
        <v>51</v>
      </c>
      <c r="F21"/>
      <c r="I21" s="161"/>
      <c r="K21" s="161"/>
      <c r="S21" s="161"/>
      <c r="T21" s="161"/>
      <c r="V21" s="1"/>
    </row>
    <row r="22" spans="1:22" x14ac:dyDescent="0.3">
      <c r="C22" s="160" t="s">
        <v>187</v>
      </c>
      <c r="F22" s="161"/>
      <c r="G22" s="161"/>
      <c r="Q22" s="161"/>
      <c r="V22" s="1"/>
    </row>
    <row r="23" spans="1:22" x14ac:dyDescent="0.3">
      <c r="C23" s="160" t="s">
        <v>188</v>
      </c>
      <c r="F23"/>
      <c r="H23" s="161"/>
      <c r="J23" s="161"/>
      <c r="V23" s="1"/>
    </row>
    <row r="24" spans="1:22" x14ac:dyDescent="0.3">
      <c r="C24" s="158" t="s">
        <v>189</v>
      </c>
      <c r="F24" s="159">
        <f>'CF 2025'!G80</f>
        <v>-17031</v>
      </c>
      <c r="G24" s="159">
        <f>'CF 2025'!H80</f>
        <v>-17087</v>
      </c>
      <c r="H24" s="159">
        <f>'CF 2025'!I80</f>
        <v>-16010</v>
      </c>
      <c r="I24" s="159">
        <f>'CF 2025'!J80</f>
        <v>-15972</v>
      </c>
      <c r="J24" s="159">
        <f>'CF 2025'!K80</f>
        <v>-16977</v>
      </c>
      <c r="K24" s="159">
        <f>'CF 2025'!L80</f>
        <v>-17109</v>
      </c>
      <c r="L24" s="159">
        <f>'CF 2025'!M80</f>
        <v>-17093</v>
      </c>
      <c r="M24" s="159">
        <f>'CF 2025'!N80</f>
        <v>-17541</v>
      </c>
      <c r="N24" s="159">
        <f>'CF 2025'!O80</f>
        <v>-17125</v>
      </c>
      <c r="O24" s="159">
        <f>'CF 2025'!P80</f>
        <v>-17681</v>
      </c>
      <c r="P24" s="159">
        <f>'CF 2025'!Q80</f>
        <v>-17429</v>
      </c>
      <c r="Q24" s="159">
        <f>'CF 2025'!R80</f>
        <v>-17771</v>
      </c>
      <c r="R24" s="159">
        <f>'CF 2025'!S80</f>
        <v>-17812</v>
      </c>
      <c r="S24" s="159">
        <f>'CF 2025'!T80</f>
        <v>-17818</v>
      </c>
      <c r="T24" s="159">
        <f>'CF 2025'!U80</f>
        <v>-17970</v>
      </c>
      <c r="V24" s="1"/>
    </row>
    <row r="25" spans="1:22" x14ac:dyDescent="0.3">
      <c r="A25" s="135"/>
      <c r="B25" s="135"/>
      <c r="C25" s="162" t="s">
        <v>190</v>
      </c>
      <c r="D25" s="135"/>
      <c r="E25" s="135"/>
      <c r="F25" s="143">
        <f>SUM(F22:F24)</f>
        <v>-17031</v>
      </c>
      <c r="G25" s="143">
        <f t="shared" ref="G25:T25" si="6">SUM(G22:G24)</f>
        <v>-17087</v>
      </c>
      <c r="H25" s="143">
        <f t="shared" si="6"/>
        <v>-16010</v>
      </c>
      <c r="I25" s="143">
        <f t="shared" si="6"/>
        <v>-15972</v>
      </c>
      <c r="J25" s="143">
        <f t="shared" si="6"/>
        <v>-16977</v>
      </c>
      <c r="K25" s="143">
        <f t="shared" si="6"/>
        <v>-17109</v>
      </c>
      <c r="L25" s="143">
        <f t="shared" si="6"/>
        <v>-17093</v>
      </c>
      <c r="M25" s="143">
        <f t="shared" si="6"/>
        <v>-17541</v>
      </c>
      <c r="N25" s="143">
        <f t="shared" si="6"/>
        <v>-17125</v>
      </c>
      <c r="O25" s="143">
        <f t="shared" si="6"/>
        <v>-17681</v>
      </c>
      <c r="P25" s="143">
        <f t="shared" si="6"/>
        <v>-17429</v>
      </c>
      <c r="Q25" s="143">
        <f t="shared" si="6"/>
        <v>-17771</v>
      </c>
      <c r="R25" s="143">
        <f t="shared" si="6"/>
        <v>-17812</v>
      </c>
      <c r="S25" s="143">
        <f t="shared" si="6"/>
        <v>-17818</v>
      </c>
      <c r="T25" s="143">
        <f t="shared" si="6"/>
        <v>-17970</v>
      </c>
      <c r="U25" s="143">
        <f>SUM(F25:Q25)</f>
        <v>-204826</v>
      </c>
      <c r="V25" s="1"/>
    </row>
    <row r="26" spans="1:22" x14ac:dyDescent="0.3">
      <c r="A26" s="136"/>
      <c r="B26" s="136"/>
      <c r="C26" s="173" t="s">
        <v>52</v>
      </c>
      <c r="D26" s="136"/>
      <c r="E26" s="136"/>
      <c r="F26" s="137"/>
      <c r="G26" s="136"/>
      <c r="H26" s="136"/>
      <c r="I26" s="137"/>
      <c r="J26" s="136"/>
      <c r="K26" s="137"/>
      <c r="L26" s="174"/>
      <c r="M26" s="174"/>
      <c r="N26" s="174"/>
      <c r="O26" s="174"/>
      <c r="P26" s="174"/>
      <c r="Q26" s="136"/>
      <c r="R26" s="174"/>
      <c r="S26" s="137"/>
      <c r="T26" s="137"/>
      <c r="U26" s="136"/>
      <c r="V26" s="1"/>
    </row>
    <row r="27" spans="1:22" x14ac:dyDescent="0.3">
      <c r="C27" s="157" t="s">
        <v>191</v>
      </c>
      <c r="F27" s="166">
        <f>'BS 2024'!R27</f>
        <v>-21200</v>
      </c>
      <c r="G27" s="166">
        <f>'BS 2024'!S27</f>
        <v>-20000</v>
      </c>
      <c r="H27" s="166">
        <f>'BS 2024'!T27</f>
        <v>-18800</v>
      </c>
      <c r="I27" s="166">
        <f>H27-'CF 2025'!J62</f>
        <v>-17600</v>
      </c>
      <c r="J27" s="166">
        <f>I27-'CF 2025'!K62</f>
        <v>-16400</v>
      </c>
      <c r="K27" s="166">
        <f>J27-'CF 2025'!L62</f>
        <v>-15200</v>
      </c>
      <c r="L27" s="166">
        <f>K27-'CF 2025'!M62</f>
        <v>-14000</v>
      </c>
      <c r="M27" s="166">
        <f>L27-'CF 2025'!N62</f>
        <v>-12800</v>
      </c>
      <c r="N27" s="166">
        <f>M27-'CF 2025'!O62</f>
        <v>-11600</v>
      </c>
      <c r="O27" s="166">
        <f>N27-'CF 2025'!P62</f>
        <v>-10400</v>
      </c>
      <c r="P27" s="166">
        <f>O27-'CF 2025'!Q62</f>
        <v>-9200</v>
      </c>
      <c r="Q27" s="166">
        <f>P27-'CF 2025'!R62</f>
        <v>-8000</v>
      </c>
      <c r="R27" s="166">
        <f>Q27-'CF 2025'!S62</f>
        <v>-6800</v>
      </c>
      <c r="S27" s="166">
        <f>R27-'CF 2025'!T62</f>
        <v>-5600</v>
      </c>
      <c r="T27" s="166">
        <f>S27-'CF 2025'!U62</f>
        <v>-4400</v>
      </c>
      <c r="U27" s="195">
        <f>SUM(F27:Q27)</f>
        <v>-175200</v>
      </c>
      <c r="V27" s="1"/>
    </row>
    <row r="28" spans="1:22" ht="12.6" customHeight="1" x14ac:dyDescent="0.3">
      <c r="C28" s="158"/>
      <c r="F28"/>
      <c r="J28" s="159" t="s">
        <v>197</v>
      </c>
      <c r="U28" s="318"/>
      <c r="V28" s="1"/>
    </row>
    <row r="29" spans="1:22" x14ac:dyDescent="0.3">
      <c r="C29" s="157" t="s">
        <v>192</v>
      </c>
      <c r="F29" s="159"/>
      <c r="G29" s="159"/>
      <c r="H29" s="159"/>
      <c r="Q29" s="159"/>
      <c r="U29" s="318"/>
      <c r="V29" s="1"/>
    </row>
    <row r="30" spans="1:22" x14ac:dyDescent="0.3">
      <c r="C30" s="160" t="s">
        <v>200</v>
      </c>
      <c r="F30" s="159"/>
      <c r="G30" s="159"/>
      <c r="H30" s="159"/>
      <c r="Q30" s="159"/>
      <c r="U30" s="318"/>
      <c r="V30" s="1"/>
    </row>
    <row r="31" spans="1:22" x14ac:dyDescent="0.3">
      <c r="C31" s="157" t="s">
        <v>193</v>
      </c>
      <c r="F31" s="166">
        <f>SUM(F27:F29)</f>
        <v>-21200</v>
      </c>
      <c r="G31" s="166">
        <f t="shared" ref="G31:T31" si="7">SUM(G27:G29)</f>
        <v>-20000</v>
      </c>
      <c r="H31" s="166">
        <f t="shared" si="7"/>
        <v>-18800</v>
      </c>
      <c r="I31" s="166">
        <f t="shared" si="7"/>
        <v>-17600</v>
      </c>
      <c r="J31" s="166">
        <f t="shared" si="7"/>
        <v>-16400</v>
      </c>
      <c r="K31" s="166">
        <f t="shared" si="7"/>
        <v>-15200</v>
      </c>
      <c r="L31" s="166">
        <f t="shared" si="7"/>
        <v>-14000</v>
      </c>
      <c r="M31" s="166">
        <f t="shared" si="7"/>
        <v>-12800</v>
      </c>
      <c r="N31" s="166">
        <f t="shared" si="7"/>
        <v>-11600</v>
      </c>
      <c r="O31" s="166">
        <f t="shared" si="7"/>
        <v>-10400</v>
      </c>
      <c r="P31" s="166">
        <f t="shared" si="7"/>
        <v>-9200</v>
      </c>
      <c r="Q31" s="166">
        <f t="shared" si="7"/>
        <v>-8000</v>
      </c>
      <c r="R31" s="166">
        <f t="shared" si="7"/>
        <v>-6800</v>
      </c>
      <c r="S31" s="166">
        <f t="shared" si="7"/>
        <v>-5600</v>
      </c>
      <c r="T31" s="166">
        <f t="shared" si="7"/>
        <v>-4400</v>
      </c>
      <c r="U31" s="318"/>
      <c r="V31" s="1"/>
    </row>
    <row r="32" spans="1:22" x14ac:dyDescent="0.3">
      <c r="C32" s="157" t="s">
        <v>53</v>
      </c>
      <c r="F32" s="166">
        <f>F31+F24</f>
        <v>-38231</v>
      </c>
      <c r="G32" s="166">
        <f t="shared" ref="G32:T32" si="8">G31+G24</f>
        <v>-37087</v>
      </c>
      <c r="H32" s="166">
        <f t="shared" si="8"/>
        <v>-34810</v>
      </c>
      <c r="I32" s="166">
        <f t="shared" si="8"/>
        <v>-33572</v>
      </c>
      <c r="J32" s="166">
        <f t="shared" si="8"/>
        <v>-33377</v>
      </c>
      <c r="K32" s="166">
        <f t="shared" si="8"/>
        <v>-32309</v>
      </c>
      <c r="L32" s="166">
        <f t="shared" si="8"/>
        <v>-31093</v>
      </c>
      <c r="M32" s="166">
        <f t="shared" si="8"/>
        <v>-30341</v>
      </c>
      <c r="N32" s="166">
        <f t="shared" si="8"/>
        <v>-28725</v>
      </c>
      <c r="O32" s="166">
        <f t="shared" si="8"/>
        <v>-28081</v>
      </c>
      <c r="P32" s="166">
        <f t="shared" si="8"/>
        <v>-26629</v>
      </c>
      <c r="Q32" s="166">
        <f t="shared" si="8"/>
        <v>-25771</v>
      </c>
      <c r="R32" s="166">
        <f t="shared" si="8"/>
        <v>-24612</v>
      </c>
      <c r="S32" s="166">
        <f t="shared" si="8"/>
        <v>-23418</v>
      </c>
      <c r="T32" s="166">
        <f t="shared" si="8"/>
        <v>-22370</v>
      </c>
      <c r="U32" s="318"/>
      <c r="V32" s="1"/>
    </row>
    <row r="33" spans="3:22" x14ac:dyDescent="0.3">
      <c r="C33" s="157" t="s">
        <v>54</v>
      </c>
      <c r="F33" s="194">
        <f>F20+F27+F31</f>
        <v>1566400</v>
      </c>
      <c r="G33" s="194">
        <f t="shared" ref="G33:Q33" si="9">G20+G27+G31</f>
        <v>1640268</v>
      </c>
      <c r="H33" s="194">
        <f t="shared" si="9"/>
        <v>1710068</v>
      </c>
      <c r="I33" s="194">
        <f t="shared" si="9"/>
        <v>1780156</v>
      </c>
      <c r="J33" s="194">
        <f t="shared" si="9"/>
        <v>1854504</v>
      </c>
      <c r="K33" s="194">
        <f t="shared" si="9"/>
        <v>1929620</v>
      </c>
      <c r="L33" s="194">
        <f t="shared" si="9"/>
        <v>2004912</v>
      </c>
      <c r="M33" s="194">
        <f t="shared" si="9"/>
        <v>2082236</v>
      </c>
      <c r="N33" s="194">
        <f t="shared" si="9"/>
        <v>2158136</v>
      </c>
      <c r="O33" s="194">
        <f t="shared" si="9"/>
        <v>2236500</v>
      </c>
      <c r="P33" s="194">
        <f t="shared" si="9"/>
        <v>2314096</v>
      </c>
      <c r="Q33" s="194">
        <f t="shared" si="9"/>
        <v>2393300</v>
      </c>
      <c r="R33" s="194">
        <f t="shared" ref="R33:T33" si="10">R20+R27</f>
        <v>2476064</v>
      </c>
      <c r="S33" s="194">
        <f t="shared" si="10"/>
        <v>2551261.2000000002</v>
      </c>
      <c r="T33" s="194">
        <f t="shared" si="10"/>
        <v>2627294</v>
      </c>
      <c r="U33" s="334">
        <f>SUM(F33:Q33)</f>
        <v>23670196</v>
      </c>
      <c r="V33" s="1"/>
    </row>
    <row r="34" spans="3:22" x14ac:dyDescent="0.3">
      <c r="C34" s="160" t="s">
        <v>56</v>
      </c>
      <c r="F34" s="158"/>
      <c r="G34" s="158"/>
      <c r="H34" s="158"/>
      <c r="I34" s="158"/>
      <c r="J34" s="159"/>
      <c r="K34" s="159"/>
      <c r="L34" s="159"/>
      <c r="M34" s="159"/>
      <c r="N34" s="159"/>
      <c r="O34" s="159"/>
      <c r="P34" s="159"/>
      <c r="Q34" s="158"/>
      <c r="R34" s="159"/>
      <c r="S34" s="159"/>
      <c r="T34" s="159"/>
      <c r="V34" s="1"/>
    </row>
    <row r="35" spans="3:22" x14ac:dyDescent="0.3">
      <c r="C35" s="160" t="s">
        <v>58</v>
      </c>
      <c r="F35" s="159">
        <f>SUM(F33:F34)</f>
        <v>1566400</v>
      </c>
      <c r="G35" s="159">
        <f t="shared" ref="G35:T35" si="11">SUM(G33:G34)</f>
        <v>1640268</v>
      </c>
      <c r="H35" s="159">
        <f t="shared" si="11"/>
        <v>1710068</v>
      </c>
      <c r="I35" s="159">
        <f t="shared" si="11"/>
        <v>1780156</v>
      </c>
      <c r="J35" s="159">
        <f t="shared" si="11"/>
        <v>1854504</v>
      </c>
      <c r="K35" s="159">
        <f t="shared" si="11"/>
        <v>1929620</v>
      </c>
      <c r="L35" s="159">
        <f t="shared" si="11"/>
        <v>2004912</v>
      </c>
      <c r="M35" s="159">
        <f t="shared" si="11"/>
        <v>2082236</v>
      </c>
      <c r="N35" s="159">
        <f t="shared" si="11"/>
        <v>2158136</v>
      </c>
      <c r="O35" s="159">
        <f t="shared" si="11"/>
        <v>2236500</v>
      </c>
      <c r="P35" s="159">
        <f t="shared" si="11"/>
        <v>2314096</v>
      </c>
      <c r="Q35" s="159">
        <f t="shared" si="11"/>
        <v>2393300</v>
      </c>
      <c r="R35" s="159">
        <f t="shared" si="11"/>
        <v>2476064</v>
      </c>
      <c r="S35" s="159">
        <f t="shared" si="11"/>
        <v>2551261.2000000002</v>
      </c>
      <c r="T35" s="159">
        <f t="shared" si="11"/>
        <v>2627294</v>
      </c>
      <c r="V35" s="1"/>
    </row>
    <row r="36" spans="3:22" x14ac:dyDescent="0.3">
      <c r="C36" s="167" t="s">
        <v>59</v>
      </c>
      <c r="F36" s="159">
        <f>F34+F35</f>
        <v>1566400</v>
      </c>
      <c r="G36" s="159">
        <f t="shared" ref="G36:T36" si="12">G34+G35</f>
        <v>1640268</v>
      </c>
      <c r="H36" s="159">
        <f t="shared" si="12"/>
        <v>1710068</v>
      </c>
      <c r="I36" s="159">
        <f t="shared" si="12"/>
        <v>1780156</v>
      </c>
      <c r="J36" s="159">
        <f t="shared" si="12"/>
        <v>1854504</v>
      </c>
      <c r="K36" s="159">
        <f t="shared" si="12"/>
        <v>1929620</v>
      </c>
      <c r="L36" s="159">
        <f t="shared" si="12"/>
        <v>2004912</v>
      </c>
      <c r="M36" s="159">
        <f t="shared" si="12"/>
        <v>2082236</v>
      </c>
      <c r="N36" s="159">
        <f t="shared" si="12"/>
        <v>2158136</v>
      </c>
      <c r="O36" s="159">
        <f t="shared" si="12"/>
        <v>2236500</v>
      </c>
      <c r="P36" s="159">
        <f t="shared" si="12"/>
        <v>2314096</v>
      </c>
      <c r="Q36" s="159">
        <f t="shared" si="12"/>
        <v>2393300</v>
      </c>
      <c r="R36" s="159">
        <f t="shared" si="12"/>
        <v>2476064</v>
      </c>
      <c r="S36" s="159">
        <f t="shared" si="12"/>
        <v>2551261.2000000002</v>
      </c>
      <c r="T36" s="159">
        <f t="shared" si="12"/>
        <v>2627294</v>
      </c>
      <c r="V36" s="1"/>
    </row>
    <row r="37" spans="3:22" x14ac:dyDescent="0.3">
      <c r="C37" s="160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V37" s="1"/>
    </row>
    <row r="38" spans="3:22" x14ac:dyDescent="0.3">
      <c r="C38" s="160" t="s">
        <v>194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V38" s="1"/>
    </row>
    <row r="39" spans="3:22" x14ac:dyDescent="0.3">
      <c r="C39" s="160" t="s">
        <v>195</v>
      </c>
      <c r="F39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V39" s="1"/>
    </row>
    <row r="40" spans="3:22" x14ac:dyDescent="0.3">
      <c r="C40" s="160" t="s">
        <v>196</v>
      </c>
      <c r="F40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V40" s="1"/>
    </row>
    <row r="41" spans="3:22" x14ac:dyDescent="0.3">
      <c r="C41" s="160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DC8E4-1795-4269-85E7-EFA291AA625B}">
  <dimension ref="A2:BM179"/>
  <sheetViews>
    <sheetView showGridLines="0" zoomScale="73" zoomScaleNormal="73" workbookViewId="0">
      <selection activeCell="I17" sqref="I17:J17"/>
    </sheetView>
  </sheetViews>
  <sheetFormatPr defaultRowHeight="14.4" x14ac:dyDescent="0.3"/>
  <cols>
    <col min="1" max="1" width="29.109375" style="284" customWidth="1"/>
    <col min="2" max="7" width="8.88671875" style="284"/>
    <col min="8" max="8" width="0.6640625" style="284" customWidth="1"/>
    <col min="9" max="14" width="8.88671875" style="284"/>
    <col min="15" max="15" width="0.6640625" style="284" customWidth="1"/>
    <col min="16" max="21" width="8.88671875" style="284"/>
    <col min="22" max="22" width="0.6640625" style="284" customWidth="1"/>
    <col min="23" max="28" width="8.88671875" style="284"/>
    <col min="29" max="29" width="12.5546875" style="284" customWidth="1"/>
    <col min="30" max="30" width="9.44140625" style="286" customWidth="1"/>
    <col min="31" max="31" width="11.88671875" style="284" customWidth="1"/>
    <col min="32" max="34" width="8.88671875" style="284"/>
    <col min="35" max="35" width="17.6640625" style="284" customWidth="1"/>
    <col min="36" max="36" width="6.109375" customWidth="1"/>
    <col min="37" max="37" width="4.5546875" customWidth="1"/>
    <col min="38" max="38" width="3" customWidth="1"/>
    <col min="39" max="39" width="10.44140625" style="284" customWidth="1"/>
    <col min="40" max="40" width="4.5546875" style="284" customWidth="1"/>
    <col min="41" max="41" width="11.88671875" style="284" customWidth="1"/>
    <col min="42" max="42" width="6.77734375" style="284" customWidth="1"/>
    <col min="43" max="43" width="12.109375" style="284" customWidth="1"/>
    <col min="44" max="44" width="6.6640625" style="284" customWidth="1"/>
    <col min="45" max="45" width="0.6640625" style="284" customWidth="1"/>
    <col min="46" max="46" width="11.109375" style="284" customWidth="1"/>
    <col min="47" max="47" width="8.88671875" style="284"/>
    <col min="48" max="48" width="11.33203125" style="284" customWidth="1"/>
    <col min="49" max="49" width="7.5546875" style="284" customWidth="1"/>
    <col min="50" max="50" width="11.33203125" style="284" customWidth="1"/>
    <col min="51" max="51" width="7.21875" style="284" customWidth="1"/>
    <col min="52" max="52" width="0.6640625" style="284" customWidth="1"/>
    <col min="53" max="53" width="10.77734375" style="284" customWidth="1"/>
    <col min="54" max="54" width="6.109375" style="284" customWidth="1"/>
    <col min="55" max="55" width="11.88671875" style="284" customWidth="1"/>
    <col min="56" max="56" width="5.88671875" style="284" customWidth="1"/>
    <col min="57" max="57" width="12.33203125" style="284" customWidth="1"/>
    <col min="58" max="58" width="7.33203125" style="284" customWidth="1"/>
    <col min="59" max="59" width="0.6640625" style="284" customWidth="1"/>
    <col min="60" max="60" width="11.6640625" style="284" customWidth="1"/>
    <col min="61" max="61" width="6.6640625" style="284" customWidth="1"/>
    <col min="62" max="62" width="12.33203125" style="284" customWidth="1"/>
    <col min="63" max="63" width="7" style="284" customWidth="1"/>
    <col min="64" max="64" width="11.6640625" style="284" customWidth="1"/>
    <col min="65" max="16384" width="8.88671875" style="284"/>
  </cols>
  <sheetData>
    <row r="2" spans="1:65" x14ac:dyDescent="0.3">
      <c r="A2" s="283" t="s">
        <v>243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</row>
    <row r="3" spans="1:65" x14ac:dyDescent="0.3"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M3" s="356" t="s">
        <v>260</v>
      </c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  <c r="BG3" s="356"/>
      <c r="BH3" s="356"/>
      <c r="BI3" s="356"/>
      <c r="BJ3" s="356"/>
      <c r="BK3" s="356"/>
      <c r="BL3" s="356"/>
      <c r="BM3" s="356"/>
    </row>
    <row r="4" spans="1:65" x14ac:dyDescent="0.3">
      <c r="A4" s="287" t="s">
        <v>254</v>
      </c>
      <c r="B4" s="358" t="s">
        <v>25</v>
      </c>
      <c r="C4" s="358"/>
      <c r="D4" s="358" t="s">
        <v>26</v>
      </c>
      <c r="E4" s="358"/>
      <c r="F4" s="358" t="s">
        <v>27</v>
      </c>
      <c r="G4" s="358"/>
      <c r="H4" s="289"/>
      <c r="I4" s="358" t="s">
        <v>28</v>
      </c>
      <c r="J4" s="358"/>
      <c r="K4" s="358" t="s">
        <v>29</v>
      </c>
      <c r="L4" s="358"/>
      <c r="M4" s="358" t="s">
        <v>30</v>
      </c>
      <c r="N4" s="358"/>
      <c r="O4" s="289"/>
      <c r="P4" s="358" t="s">
        <v>31</v>
      </c>
      <c r="Q4" s="358"/>
      <c r="R4" s="358" t="s">
        <v>32</v>
      </c>
      <c r="S4" s="358"/>
      <c r="T4" s="358" t="s">
        <v>33</v>
      </c>
      <c r="U4" s="358"/>
      <c r="V4" s="289"/>
      <c r="W4" s="358" t="s">
        <v>34</v>
      </c>
      <c r="X4" s="358"/>
      <c r="Y4" s="358" t="s">
        <v>35</v>
      </c>
      <c r="Z4" s="358"/>
      <c r="AA4" s="358" t="s">
        <v>36</v>
      </c>
      <c r="AB4" s="358"/>
      <c r="AC4" s="288" t="s">
        <v>244</v>
      </c>
      <c r="AD4" s="288" t="s">
        <v>245</v>
      </c>
      <c r="AE4" s="289" t="s">
        <v>246</v>
      </c>
      <c r="AF4" s="289" t="s">
        <v>247</v>
      </c>
      <c r="AG4" s="289"/>
      <c r="AH4" s="289"/>
      <c r="AI4" s="289"/>
      <c r="AM4" s="357" t="s">
        <v>25</v>
      </c>
      <c r="AN4" s="357"/>
      <c r="AO4" s="357" t="s">
        <v>26</v>
      </c>
      <c r="AP4" s="357"/>
      <c r="AQ4" s="357" t="s">
        <v>27</v>
      </c>
      <c r="AR4" s="357"/>
      <c r="AS4" s="290"/>
      <c r="AT4" s="357" t="s">
        <v>28</v>
      </c>
      <c r="AU4" s="357"/>
      <c r="AV4" s="357" t="s">
        <v>29</v>
      </c>
      <c r="AW4" s="357"/>
      <c r="AX4" s="357" t="s">
        <v>30</v>
      </c>
      <c r="AY4" s="357"/>
      <c r="AZ4" s="290"/>
      <c r="BA4" s="357" t="s">
        <v>31</v>
      </c>
      <c r="BB4" s="357"/>
      <c r="BC4" s="357" t="s">
        <v>32</v>
      </c>
      <c r="BD4" s="357"/>
      <c r="BE4" s="357" t="s">
        <v>33</v>
      </c>
      <c r="BF4" s="357"/>
      <c r="BG4" s="290"/>
      <c r="BH4" s="357" t="s">
        <v>34</v>
      </c>
      <c r="BI4" s="357"/>
      <c r="BJ4" s="357" t="s">
        <v>35</v>
      </c>
      <c r="BK4" s="357"/>
      <c r="BL4" s="357" t="s">
        <v>36</v>
      </c>
      <c r="BM4" s="357"/>
    </row>
    <row r="5" spans="1:65" x14ac:dyDescent="0.3">
      <c r="A5" s="291" t="s">
        <v>325</v>
      </c>
      <c r="B5" s="354">
        <v>33</v>
      </c>
      <c r="C5" s="355"/>
      <c r="D5" s="354">
        <v>33</v>
      </c>
      <c r="E5" s="355"/>
      <c r="F5" s="350">
        <v>31</v>
      </c>
      <c r="G5" s="350"/>
      <c r="H5" s="292"/>
      <c r="I5" s="350">
        <v>31</v>
      </c>
      <c r="J5" s="350"/>
      <c r="K5" s="350">
        <v>33</v>
      </c>
      <c r="L5" s="350"/>
      <c r="M5" s="350">
        <v>33</v>
      </c>
      <c r="N5" s="350"/>
      <c r="O5" s="292"/>
      <c r="P5" s="350">
        <v>33</v>
      </c>
      <c r="Q5" s="350"/>
      <c r="R5" s="350">
        <v>33</v>
      </c>
      <c r="S5" s="350"/>
      <c r="T5" s="350">
        <v>33</v>
      </c>
      <c r="U5" s="350"/>
      <c r="V5" s="292"/>
      <c r="W5" s="350">
        <v>33</v>
      </c>
      <c r="X5" s="350"/>
      <c r="Y5" s="350">
        <v>33</v>
      </c>
      <c r="Z5" s="350"/>
      <c r="AA5" s="354">
        <v>33</v>
      </c>
      <c r="AB5" s="355"/>
      <c r="AC5" s="293">
        <v>40</v>
      </c>
      <c r="AD5" s="294">
        <f>SUM(B5:AB5)</f>
        <v>392</v>
      </c>
      <c r="AE5" s="295">
        <f>AD5*AC5</f>
        <v>15680</v>
      </c>
      <c r="AF5" s="296"/>
      <c r="AG5" s="296"/>
      <c r="AH5" s="296"/>
      <c r="AI5" s="297"/>
      <c r="AM5" s="349">
        <f>B5*$AC5</f>
        <v>1320</v>
      </c>
      <c r="AN5" s="349"/>
      <c r="AO5" s="349">
        <f t="shared" ref="AO5:AO19" si="0">D5*$AC5</f>
        <v>1320</v>
      </c>
      <c r="AP5" s="349"/>
      <c r="AQ5" s="349">
        <f t="shared" ref="AQ5:AQ19" si="1">F5*$AC5</f>
        <v>1240</v>
      </c>
      <c r="AR5" s="349"/>
      <c r="AS5" s="298"/>
      <c r="AT5" s="349">
        <f>I5*$AC5</f>
        <v>1240</v>
      </c>
      <c r="AU5" s="349"/>
      <c r="AV5" s="349">
        <f t="shared" ref="AV5:AV19" si="2">K5*$AC5</f>
        <v>1320</v>
      </c>
      <c r="AW5" s="349"/>
      <c r="AX5" s="349">
        <f t="shared" ref="AX5:AX19" si="3">M5*$AC5</f>
        <v>1320</v>
      </c>
      <c r="AY5" s="349"/>
      <c r="AZ5" s="298"/>
      <c r="BA5" s="349">
        <f>P5*$AC5</f>
        <v>1320</v>
      </c>
      <c r="BB5" s="349"/>
      <c r="BC5" s="349">
        <f t="shared" ref="BC5:BC19" si="4">R5*$AC5</f>
        <v>1320</v>
      </c>
      <c r="BD5" s="349"/>
      <c r="BE5" s="349">
        <f t="shared" ref="BE5:BE19" si="5">T5*$AC5</f>
        <v>1320</v>
      </c>
      <c r="BF5" s="349"/>
      <c r="BG5" s="298"/>
      <c r="BH5" s="349">
        <f>W5*$AC5</f>
        <v>1320</v>
      </c>
      <c r="BI5" s="349"/>
      <c r="BJ5" s="349">
        <f t="shared" ref="BJ5:BJ19" si="6">Y5*$AC5</f>
        <v>1320</v>
      </c>
      <c r="BK5" s="349"/>
      <c r="BL5" s="349">
        <f t="shared" ref="BL5:BL19" si="7">AA5*$AC5</f>
        <v>1320</v>
      </c>
      <c r="BM5" s="349"/>
    </row>
    <row r="6" spans="1:65" x14ac:dyDescent="0.3">
      <c r="A6" s="291" t="s">
        <v>326</v>
      </c>
      <c r="B6" s="350">
        <v>33</v>
      </c>
      <c r="C6" s="353"/>
      <c r="D6" s="350">
        <v>33</v>
      </c>
      <c r="E6" s="353"/>
      <c r="F6" s="350">
        <v>31</v>
      </c>
      <c r="G6" s="350"/>
      <c r="H6" s="292"/>
      <c r="I6" s="350">
        <v>31</v>
      </c>
      <c r="J6" s="350"/>
      <c r="K6" s="350">
        <v>33</v>
      </c>
      <c r="L6" s="350"/>
      <c r="M6" s="350">
        <v>33</v>
      </c>
      <c r="N6" s="350"/>
      <c r="O6" s="292"/>
      <c r="P6" s="350">
        <v>33</v>
      </c>
      <c r="Q6" s="350"/>
      <c r="R6" s="350">
        <v>33</v>
      </c>
      <c r="S6" s="350"/>
      <c r="T6" s="350">
        <v>33</v>
      </c>
      <c r="U6" s="350"/>
      <c r="V6" s="292"/>
      <c r="W6" s="350">
        <v>33</v>
      </c>
      <c r="X6" s="350"/>
      <c r="Y6" s="350">
        <v>33</v>
      </c>
      <c r="Z6" s="350"/>
      <c r="AA6" s="350">
        <v>33</v>
      </c>
      <c r="AB6" s="353"/>
      <c r="AC6" s="293">
        <v>45</v>
      </c>
      <c r="AD6" s="299">
        <f t="shared" ref="AD6:AD19" si="8">SUM(B6:AB6)</f>
        <v>392</v>
      </c>
      <c r="AE6" s="300">
        <f t="shared" ref="AE6:AE19" si="9">AD6*AC6</f>
        <v>17640</v>
      </c>
      <c r="AF6" s="301"/>
      <c r="AG6" s="301"/>
      <c r="AH6" s="301"/>
      <c r="AI6" s="302"/>
      <c r="AM6" s="349">
        <f t="shared" ref="AM6:AM19" si="10">B6*$AC6</f>
        <v>1485</v>
      </c>
      <c r="AN6" s="349"/>
      <c r="AO6" s="349">
        <f t="shared" si="0"/>
        <v>1485</v>
      </c>
      <c r="AP6" s="349"/>
      <c r="AQ6" s="349">
        <f t="shared" si="1"/>
        <v>1395</v>
      </c>
      <c r="AR6" s="349"/>
      <c r="AS6" s="298"/>
      <c r="AT6" s="349">
        <f t="shared" ref="AT6:AT19" si="11">I6*$AC6</f>
        <v>1395</v>
      </c>
      <c r="AU6" s="349"/>
      <c r="AV6" s="349">
        <f t="shared" si="2"/>
        <v>1485</v>
      </c>
      <c r="AW6" s="349"/>
      <c r="AX6" s="349">
        <f t="shared" si="3"/>
        <v>1485</v>
      </c>
      <c r="AY6" s="349"/>
      <c r="AZ6" s="298"/>
      <c r="BA6" s="349">
        <f t="shared" ref="BA6:BA19" si="12">P6*$AC6</f>
        <v>1485</v>
      </c>
      <c r="BB6" s="349"/>
      <c r="BC6" s="349">
        <f t="shared" si="4"/>
        <v>1485</v>
      </c>
      <c r="BD6" s="349"/>
      <c r="BE6" s="349">
        <f t="shared" si="5"/>
        <v>1485</v>
      </c>
      <c r="BF6" s="349"/>
      <c r="BG6" s="298"/>
      <c r="BH6" s="349">
        <f t="shared" ref="BH6:BH19" si="13">W6*$AC6</f>
        <v>1485</v>
      </c>
      <c r="BI6" s="349"/>
      <c r="BJ6" s="349">
        <f t="shared" si="6"/>
        <v>1485</v>
      </c>
      <c r="BK6" s="349"/>
      <c r="BL6" s="349">
        <f t="shared" si="7"/>
        <v>1485</v>
      </c>
      <c r="BM6" s="349"/>
    </row>
    <row r="7" spans="1:65" x14ac:dyDescent="0.3">
      <c r="A7" s="291" t="s">
        <v>327</v>
      </c>
      <c r="B7" s="350">
        <v>34</v>
      </c>
      <c r="C7" s="353"/>
      <c r="D7" s="350">
        <v>34</v>
      </c>
      <c r="E7" s="353"/>
      <c r="F7" s="350">
        <v>29</v>
      </c>
      <c r="G7" s="350"/>
      <c r="H7" s="292"/>
      <c r="I7" s="350">
        <v>29</v>
      </c>
      <c r="J7" s="350"/>
      <c r="K7" s="350">
        <v>34</v>
      </c>
      <c r="L7" s="350"/>
      <c r="M7" s="350">
        <v>34</v>
      </c>
      <c r="N7" s="350"/>
      <c r="O7" s="292"/>
      <c r="P7" s="350">
        <v>34</v>
      </c>
      <c r="Q7" s="350"/>
      <c r="R7" s="350">
        <v>34</v>
      </c>
      <c r="S7" s="350"/>
      <c r="T7" s="350">
        <v>34</v>
      </c>
      <c r="U7" s="350"/>
      <c r="V7" s="292"/>
      <c r="W7" s="350">
        <v>34</v>
      </c>
      <c r="X7" s="350"/>
      <c r="Y7" s="350">
        <v>34</v>
      </c>
      <c r="Z7" s="350"/>
      <c r="AA7" s="350">
        <v>34</v>
      </c>
      <c r="AB7" s="353"/>
      <c r="AC7" s="293">
        <v>45</v>
      </c>
      <c r="AD7" s="299">
        <f t="shared" si="8"/>
        <v>398</v>
      </c>
      <c r="AE7" s="300">
        <f t="shared" si="9"/>
        <v>17910</v>
      </c>
      <c r="AF7" s="301"/>
      <c r="AG7" s="301"/>
      <c r="AH7" s="301"/>
      <c r="AI7" s="302"/>
      <c r="AM7" s="349">
        <f t="shared" si="10"/>
        <v>1530</v>
      </c>
      <c r="AN7" s="349"/>
      <c r="AO7" s="349">
        <f t="shared" si="0"/>
        <v>1530</v>
      </c>
      <c r="AP7" s="349"/>
      <c r="AQ7" s="349">
        <f t="shared" si="1"/>
        <v>1305</v>
      </c>
      <c r="AR7" s="349"/>
      <c r="AS7" s="298"/>
      <c r="AT7" s="349">
        <f t="shared" si="11"/>
        <v>1305</v>
      </c>
      <c r="AU7" s="349"/>
      <c r="AV7" s="349">
        <f t="shared" si="2"/>
        <v>1530</v>
      </c>
      <c r="AW7" s="349"/>
      <c r="AX7" s="349">
        <f t="shared" si="3"/>
        <v>1530</v>
      </c>
      <c r="AY7" s="349"/>
      <c r="AZ7" s="298"/>
      <c r="BA7" s="349">
        <f t="shared" si="12"/>
        <v>1530</v>
      </c>
      <c r="BB7" s="349"/>
      <c r="BC7" s="349">
        <f t="shared" si="4"/>
        <v>1530</v>
      </c>
      <c r="BD7" s="349"/>
      <c r="BE7" s="349">
        <f t="shared" si="5"/>
        <v>1530</v>
      </c>
      <c r="BF7" s="349"/>
      <c r="BG7" s="298"/>
      <c r="BH7" s="349">
        <f t="shared" si="13"/>
        <v>1530</v>
      </c>
      <c r="BI7" s="349"/>
      <c r="BJ7" s="349">
        <f t="shared" si="6"/>
        <v>1530</v>
      </c>
      <c r="BK7" s="349"/>
      <c r="BL7" s="349">
        <f t="shared" si="7"/>
        <v>1530</v>
      </c>
      <c r="BM7" s="349"/>
    </row>
    <row r="8" spans="1:65" x14ac:dyDescent="0.3">
      <c r="A8" s="291" t="s">
        <v>328</v>
      </c>
      <c r="B8" s="350">
        <v>30</v>
      </c>
      <c r="C8" s="353"/>
      <c r="D8" s="350">
        <v>30</v>
      </c>
      <c r="E8" s="353"/>
      <c r="F8" s="350">
        <v>30</v>
      </c>
      <c r="G8" s="350"/>
      <c r="H8" s="292"/>
      <c r="I8" s="350">
        <v>30</v>
      </c>
      <c r="J8" s="350"/>
      <c r="K8" s="350">
        <v>30</v>
      </c>
      <c r="L8" s="350"/>
      <c r="M8" s="350">
        <v>30</v>
      </c>
      <c r="N8" s="350"/>
      <c r="O8" s="292"/>
      <c r="P8" s="350">
        <v>31</v>
      </c>
      <c r="Q8" s="350"/>
      <c r="R8" s="350">
        <v>33</v>
      </c>
      <c r="S8" s="350"/>
      <c r="T8" s="350">
        <v>30</v>
      </c>
      <c r="U8" s="350"/>
      <c r="V8" s="292"/>
      <c r="W8" s="350">
        <v>32</v>
      </c>
      <c r="X8" s="350"/>
      <c r="Y8" s="350">
        <v>30</v>
      </c>
      <c r="Z8" s="350"/>
      <c r="AA8" s="350">
        <v>32</v>
      </c>
      <c r="AB8" s="353"/>
      <c r="AC8" s="293">
        <v>55</v>
      </c>
      <c r="AD8" s="299">
        <f t="shared" si="8"/>
        <v>368</v>
      </c>
      <c r="AE8" s="300">
        <f t="shared" si="9"/>
        <v>20240</v>
      </c>
      <c r="AF8" s="301"/>
      <c r="AG8" s="301"/>
      <c r="AH8" s="301"/>
      <c r="AI8" s="302"/>
      <c r="AM8" s="349">
        <f t="shared" si="10"/>
        <v>1650</v>
      </c>
      <c r="AN8" s="349"/>
      <c r="AO8" s="349">
        <f t="shared" si="0"/>
        <v>1650</v>
      </c>
      <c r="AP8" s="349"/>
      <c r="AQ8" s="349">
        <f t="shared" si="1"/>
        <v>1650</v>
      </c>
      <c r="AR8" s="349"/>
      <c r="AS8" s="298"/>
      <c r="AT8" s="349">
        <f t="shared" si="11"/>
        <v>1650</v>
      </c>
      <c r="AU8" s="349"/>
      <c r="AV8" s="349">
        <f t="shared" si="2"/>
        <v>1650</v>
      </c>
      <c r="AW8" s="349"/>
      <c r="AX8" s="349">
        <f t="shared" si="3"/>
        <v>1650</v>
      </c>
      <c r="AY8" s="349"/>
      <c r="AZ8" s="298"/>
      <c r="BA8" s="349">
        <f t="shared" si="12"/>
        <v>1705</v>
      </c>
      <c r="BB8" s="349"/>
      <c r="BC8" s="349">
        <f t="shared" si="4"/>
        <v>1815</v>
      </c>
      <c r="BD8" s="349"/>
      <c r="BE8" s="349">
        <f t="shared" si="5"/>
        <v>1650</v>
      </c>
      <c r="BF8" s="349"/>
      <c r="BG8" s="298"/>
      <c r="BH8" s="349">
        <f t="shared" si="13"/>
        <v>1760</v>
      </c>
      <c r="BI8" s="349"/>
      <c r="BJ8" s="349">
        <f t="shared" si="6"/>
        <v>1650</v>
      </c>
      <c r="BK8" s="349"/>
      <c r="BL8" s="349">
        <f t="shared" si="7"/>
        <v>1760</v>
      </c>
      <c r="BM8" s="349"/>
    </row>
    <row r="9" spans="1:65" x14ac:dyDescent="0.3">
      <c r="A9" s="291" t="s">
        <v>329</v>
      </c>
      <c r="B9" s="350">
        <v>31</v>
      </c>
      <c r="C9" s="353"/>
      <c r="D9" s="350">
        <v>31</v>
      </c>
      <c r="E9" s="353"/>
      <c r="F9" s="350">
        <v>31</v>
      </c>
      <c r="G9" s="350"/>
      <c r="H9" s="292"/>
      <c r="I9" s="350">
        <v>31</v>
      </c>
      <c r="J9" s="350"/>
      <c r="K9" s="350">
        <v>31</v>
      </c>
      <c r="L9" s="350"/>
      <c r="M9" s="350">
        <v>31</v>
      </c>
      <c r="N9" s="350"/>
      <c r="O9" s="292"/>
      <c r="P9" s="350">
        <v>31</v>
      </c>
      <c r="Q9" s="350"/>
      <c r="R9" s="350">
        <v>33</v>
      </c>
      <c r="S9" s="350"/>
      <c r="T9" s="350">
        <v>33</v>
      </c>
      <c r="U9" s="350"/>
      <c r="V9" s="292"/>
      <c r="W9" s="350">
        <v>33</v>
      </c>
      <c r="X9" s="350"/>
      <c r="Y9" s="350">
        <v>33</v>
      </c>
      <c r="Z9" s="350"/>
      <c r="AA9" s="350">
        <v>31</v>
      </c>
      <c r="AB9" s="353"/>
      <c r="AC9" s="293">
        <v>55</v>
      </c>
      <c r="AD9" s="299">
        <f t="shared" si="8"/>
        <v>380</v>
      </c>
      <c r="AE9" s="300">
        <f t="shared" si="9"/>
        <v>20900</v>
      </c>
      <c r="AF9" s="301"/>
      <c r="AG9" s="301"/>
      <c r="AH9" s="301"/>
      <c r="AI9" s="302"/>
      <c r="AM9" s="349">
        <f t="shared" si="10"/>
        <v>1705</v>
      </c>
      <c r="AN9" s="349"/>
      <c r="AO9" s="349">
        <f t="shared" si="0"/>
        <v>1705</v>
      </c>
      <c r="AP9" s="349"/>
      <c r="AQ9" s="349">
        <f t="shared" si="1"/>
        <v>1705</v>
      </c>
      <c r="AR9" s="349"/>
      <c r="AS9" s="298"/>
      <c r="AT9" s="349">
        <f t="shared" si="11"/>
        <v>1705</v>
      </c>
      <c r="AU9" s="349"/>
      <c r="AV9" s="349">
        <f t="shared" si="2"/>
        <v>1705</v>
      </c>
      <c r="AW9" s="349"/>
      <c r="AX9" s="349">
        <f t="shared" si="3"/>
        <v>1705</v>
      </c>
      <c r="AY9" s="349"/>
      <c r="AZ9" s="298"/>
      <c r="BA9" s="349">
        <f t="shared" si="12"/>
        <v>1705</v>
      </c>
      <c r="BB9" s="349"/>
      <c r="BC9" s="349">
        <f t="shared" si="4"/>
        <v>1815</v>
      </c>
      <c r="BD9" s="349"/>
      <c r="BE9" s="349">
        <f t="shared" si="5"/>
        <v>1815</v>
      </c>
      <c r="BF9" s="349"/>
      <c r="BG9" s="298"/>
      <c r="BH9" s="349">
        <f t="shared" si="13"/>
        <v>1815</v>
      </c>
      <c r="BI9" s="349"/>
      <c r="BJ9" s="349">
        <f t="shared" si="6"/>
        <v>1815</v>
      </c>
      <c r="BK9" s="349"/>
      <c r="BL9" s="349">
        <f t="shared" si="7"/>
        <v>1705</v>
      </c>
      <c r="BM9" s="349"/>
    </row>
    <row r="10" spans="1:65" x14ac:dyDescent="0.3">
      <c r="A10" s="291" t="s">
        <v>330</v>
      </c>
      <c r="B10" s="350">
        <v>36</v>
      </c>
      <c r="C10" s="353"/>
      <c r="D10" s="350">
        <v>36</v>
      </c>
      <c r="E10" s="353"/>
      <c r="F10" s="350">
        <v>30</v>
      </c>
      <c r="G10" s="350"/>
      <c r="H10" s="292"/>
      <c r="I10" s="350">
        <v>30</v>
      </c>
      <c r="J10" s="350"/>
      <c r="K10" s="350">
        <v>36</v>
      </c>
      <c r="L10" s="350"/>
      <c r="M10" s="350">
        <v>36</v>
      </c>
      <c r="N10" s="350"/>
      <c r="O10" s="292"/>
      <c r="P10" s="350">
        <v>36</v>
      </c>
      <c r="Q10" s="350"/>
      <c r="R10" s="350">
        <v>36</v>
      </c>
      <c r="S10" s="350"/>
      <c r="T10" s="350">
        <v>36</v>
      </c>
      <c r="U10" s="350"/>
      <c r="V10" s="292"/>
      <c r="W10" s="350">
        <v>36</v>
      </c>
      <c r="X10" s="350"/>
      <c r="Y10" s="350">
        <v>36</v>
      </c>
      <c r="Z10" s="350"/>
      <c r="AA10" s="350">
        <v>36</v>
      </c>
      <c r="AB10" s="353"/>
      <c r="AC10" s="293">
        <v>60</v>
      </c>
      <c r="AD10" s="299">
        <f t="shared" si="8"/>
        <v>420</v>
      </c>
      <c r="AE10" s="300">
        <f t="shared" si="9"/>
        <v>25200</v>
      </c>
      <c r="AF10" s="301"/>
      <c r="AG10" s="301"/>
      <c r="AH10" s="301"/>
      <c r="AI10" s="302"/>
      <c r="AM10" s="349">
        <f t="shared" si="10"/>
        <v>2160</v>
      </c>
      <c r="AN10" s="349"/>
      <c r="AO10" s="349">
        <f t="shared" si="0"/>
        <v>2160</v>
      </c>
      <c r="AP10" s="349"/>
      <c r="AQ10" s="349">
        <f t="shared" si="1"/>
        <v>1800</v>
      </c>
      <c r="AR10" s="349"/>
      <c r="AS10" s="298"/>
      <c r="AT10" s="349">
        <f t="shared" si="11"/>
        <v>1800</v>
      </c>
      <c r="AU10" s="349"/>
      <c r="AV10" s="349">
        <f t="shared" si="2"/>
        <v>2160</v>
      </c>
      <c r="AW10" s="349"/>
      <c r="AX10" s="349">
        <f t="shared" si="3"/>
        <v>2160</v>
      </c>
      <c r="AY10" s="349"/>
      <c r="AZ10" s="298"/>
      <c r="BA10" s="349">
        <f t="shared" si="12"/>
        <v>2160</v>
      </c>
      <c r="BB10" s="349"/>
      <c r="BC10" s="349">
        <f t="shared" si="4"/>
        <v>2160</v>
      </c>
      <c r="BD10" s="349"/>
      <c r="BE10" s="349">
        <f t="shared" si="5"/>
        <v>2160</v>
      </c>
      <c r="BF10" s="349"/>
      <c r="BG10" s="298"/>
      <c r="BH10" s="349">
        <f t="shared" si="13"/>
        <v>2160</v>
      </c>
      <c r="BI10" s="349"/>
      <c r="BJ10" s="349">
        <f t="shared" si="6"/>
        <v>2160</v>
      </c>
      <c r="BK10" s="349"/>
      <c r="BL10" s="349">
        <f t="shared" si="7"/>
        <v>2160</v>
      </c>
      <c r="BM10" s="349"/>
    </row>
    <row r="11" spans="1:65" x14ac:dyDescent="0.3">
      <c r="A11" s="291" t="s">
        <v>331</v>
      </c>
      <c r="B11" s="350">
        <v>29</v>
      </c>
      <c r="C11" s="353"/>
      <c r="D11" s="350">
        <v>29</v>
      </c>
      <c r="E11" s="353"/>
      <c r="F11" s="350">
        <v>29</v>
      </c>
      <c r="G11" s="350"/>
      <c r="H11" s="292"/>
      <c r="I11" s="350">
        <v>29</v>
      </c>
      <c r="J11" s="350"/>
      <c r="K11" s="350">
        <v>29</v>
      </c>
      <c r="L11" s="350"/>
      <c r="M11" s="350">
        <v>29</v>
      </c>
      <c r="N11" s="350"/>
      <c r="O11" s="292"/>
      <c r="P11" s="350">
        <v>32</v>
      </c>
      <c r="Q11" s="350"/>
      <c r="R11" s="350">
        <v>29</v>
      </c>
      <c r="S11" s="350"/>
      <c r="T11" s="350">
        <v>29</v>
      </c>
      <c r="U11" s="350"/>
      <c r="V11" s="292"/>
      <c r="W11" s="350">
        <v>29</v>
      </c>
      <c r="X11" s="350"/>
      <c r="Y11" s="350">
        <v>33</v>
      </c>
      <c r="Z11" s="350"/>
      <c r="AA11" s="350">
        <v>34</v>
      </c>
      <c r="AB11" s="353"/>
      <c r="AC11" s="293">
        <v>55</v>
      </c>
      <c r="AD11" s="299">
        <f t="shared" si="8"/>
        <v>360</v>
      </c>
      <c r="AE11" s="300">
        <f t="shared" si="9"/>
        <v>19800</v>
      </c>
      <c r="AF11" s="301"/>
      <c r="AG11" s="301"/>
      <c r="AH11" s="301"/>
      <c r="AI11" s="302"/>
      <c r="AM11" s="349">
        <f t="shared" si="10"/>
        <v>1595</v>
      </c>
      <c r="AN11" s="349"/>
      <c r="AO11" s="349">
        <f t="shared" si="0"/>
        <v>1595</v>
      </c>
      <c r="AP11" s="349"/>
      <c r="AQ11" s="349">
        <f t="shared" si="1"/>
        <v>1595</v>
      </c>
      <c r="AR11" s="349"/>
      <c r="AS11" s="298"/>
      <c r="AT11" s="349">
        <f t="shared" si="11"/>
        <v>1595</v>
      </c>
      <c r="AU11" s="349"/>
      <c r="AV11" s="349">
        <f t="shared" si="2"/>
        <v>1595</v>
      </c>
      <c r="AW11" s="349"/>
      <c r="AX11" s="349">
        <f t="shared" si="3"/>
        <v>1595</v>
      </c>
      <c r="AY11" s="349"/>
      <c r="AZ11" s="298"/>
      <c r="BA11" s="349">
        <f t="shared" si="12"/>
        <v>1760</v>
      </c>
      <c r="BB11" s="349"/>
      <c r="BC11" s="349">
        <f t="shared" si="4"/>
        <v>1595</v>
      </c>
      <c r="BD11" s="349"/>
      <c r="BE11" s="349">
        <f t="shared" si="5"/>
        <v>1595</v>
      </c>
      <c r="BF11" s="349"/>
      <c r="BG11" s="298"/>
      <c r="BH11" s="349">
        <f t="shared" si="13"/>
        <v>1595</v>
      </c>
      <c r="BI11" s="349"/>
      <c r="BJ11" s="349">
        <f t="shared" si="6"/>
        <v>1815</v>
      </c>
      <c r="BK11" s="349"/>
      <c r="BL11" s="349">
        <f t="shared" si="7"/>
        <v>1870</v>
      </c>
      <c r="BM11" s="349"/>
    </row>
    <row r="12" spans="1:65" x14ac:dyDescent="0.3">
      <c r="A12" s="291" t="s">
        <v>332</v>
      </c>
      <c r="B12" s="350">
        <v>33</v>
      </c>
      <c r="C12" s="353"/>
      <c r="D12" s="350">
        <v>33</v>
      </c>
      <c r="E12" s="353"/>
      <c r="F12" s="350">
        <v>33</v>
      </c>
      <c r="G12" s="350"/>
      <c r="H12" s="292"/>
      <c r="I12" s="350">
        <v>33</v>
      </c>
      <c r="J12" s="350"/>
      <c r="K12" s="350">
        <v>33</v>
      </c>
      <c r="L12" s="350"/>
      <c r="M12" s="350">
        <v>33</v>
      </c>
      <c r="N12" s="350"/>
      <c r="O12" s="292"/>
      <c r="P12" s="350">
        <v>33</v>
      </c>
      <c r="Q12" s="350"/>
      <c r="R12" s="350">
        <v>33</v>
      </c>
      <c r="S12" s="350"/>
      <c r="T12" s="350">
        <v>33</v>
      </c>
      <c r="U12" s="350"/>
      <c r="V12" s="292"/>
      <c r="W12" s="350">
        <v>33</v>
      </c>
      <c r="X12" s="350"/>
      <c r="Y12" s="350">
        <v>33</v>
      </c>
      <c r="Z12" s="350"/>
      <c r="AA12" s="350">
        <v>33</v>
      </c>
      <c r="AB12" s="353"/>
      <c r="AC12" s="293">
        <v>65</v>
      </c>
      <c r="AD12" s="299">
        <f t="shared" si="8"/>
        <v>396</v>
      </c>
      <c r="AE12" s="300">
        <f t="shared" si="9"/>
        <v>25740</v>
      </c>
      <c r="AF12" s="301"/>
      <c r="AG12" s="301"/>
      <c r="AH12" s="301"/>
      <c r="AI12" s="302"/>
      <c r="AM12" s="349">
        <f t="shared" si="10"/>
        <v>2145</v>
      </c>
      <c r="AN12" s="349"/>
      <c r="AO12" s="349">
        <f t="shared" si="0"/>
        <v>2145</v>
      </c>
      <c r="AP12" s="349"/>
      <c r="AQ12" s="349">
        <f t="shared" si="1"/>
        <v>2145</v>
      </c>
      <c r="AR12" s="349"/>
      <c r="AS12" s="298"/>
      <c r="AT12" s="349">
        <f t="shared" si="11"/>
        <v>2145</v>
      </c>
      <c r="AU12" s="349"/>
      <c r="AV12" s="349">
        <f t="shared" si="2"/>
        <v>2145</v>
      </c>
      <c r="AW12" s="349"/>
      <c r="AX12" s="349">
        <f t="shared" si="3"/>
        <v>2145</v>
      </c>
      <c r="AY12" s="349"/>
      <c r="AZ12" s="298"/>
      <c r="BA12" s="349">
        <f t="shared" si="12"/>
        <v>2145</v>
      </c>
      <c r="BB12" s="349"/>
      <c r="BC12" s="349">
        <f t="shared" si="4"/>
        <v>2145</v>
      </c>
      <c r="BD12" s="349"/>
      <c r="BE12" s="349">
        <f t="shared" si="5"/>
        <v>2145</v>
      </c>
      <c r="BF12" s="349"/>
      <c r="BG12" s="298"/>
      <c r="BH12" s="349">
        <f t="shared" si="13"/>
        <v>2145</v>
      </c>
      <c r="BI12" s="349"/>
      <c r="BJ12" s="349">
        <f t="shared" si="6"/>
        <v>2145</v>
      </c>
      <c r="BK12" s="349"/>
      <c r="BL12" s="349">
        <f t="shared" si="7"/>
        <v>2145</v>
      </c>
      <c r="BM12" s="349"/>
    </row>
    <row r="13" spans="1:65" x14ac:dyDescent="0.3">
      <c r="A13" s="291" t="s">
        <v>333</v>
      </c>
      <c r="B13" s="350">
        <v>34</v>
      </c>
      <c r="C13" s="353"/>
      <c r="D13" s="350">
        <v>34</v>
      </c>
      <c r="E13" s="353"/>
      <c r="F13" s="350">
        <v>34</v>
      </c>
      <c r="G13" s="350"/>
      <c r="H13" s="292"/>
      <c r="I13" s="350">
        <v>34</v>
      </c>
      <c r="J13" s="350"/>
      <c r="K13" s="350">
        <v>34</v>
      </c>
      <c r="L13" s="350"/>
      <c r="M13" s="350">
        <v>34</v>
      </c>
      <c r="N13" s="350"/>
      <c r="O13" s="292"/>
      <c r="P13" s="350">
        <v>34</v>
      </c>
      <c r="Q13" s="350"/>
      <c r="R13" s="350">
        <v>34</v>
      </c>
      <c r="S13" s="350"/>
      <c r="T13" s="350">
        <v>34</v>
      </c>
      <c r="U13" s="350"/>
      <c r="V13" s="292"/>
      <c r="W13" s="350">
        <v>34</v>
      </c>
      <c r="X13" s="350"/>
      <c r="Y13" s="350">
        <v>34</v>
      </c>
      <c r="Z13" s="350"/>
      <c r="AA13" s="350">
        <v>34</v>
      </c>
      <c r="AB13" s="353"/>
      <c r="AC13" s="293">
        <v>70</v>
      </c>
      <c r="AD13" s="299">
        <f t="shared" si="8"/>
        <v>408</v>
      </c>
      <c r="AE13" s="300">
        <f t="shared" si="9"/>
        <v>28560</v>
      </c>
      <c r="AF13" s="301"/>
      <c r="AG13" s="301"/>
      <c r="AH13" s="301"/>
      <c r="AI13" s="302"/>
      <c r="AM13" s="349">
        <f t="shared" si="10"/>
        <v>2380</v>
      </c>
      <c r="AN13" s="349"/>
      <c r="AO13" s="349">
        <f t="shared" si="0"/>
        <v>2380</v>
      </c>
      <c r="AP13" s="349"/>
      <c r="AQ13" s="349">
        <f t="shared" si="1"/>
        <v>2380</v>
      </c>
      <c r="AR13" s="349"/>
      <c r="AS13" s="298"/>
      <c r="AT13" s="349">
        <f t="shared" si="11"/>
        <v>2380</v>
      </c>
      <c r="AU13" s="349"/>
      <c r="AV13" s="349">
        <f t="shared" si="2"/>
        <v>2380</v>
      </c>
      <c r="AW13" s="349"/>
      <c r="AX13" s="349">
        <f t="shared" si="3"/>
        <v>2380</v>
      </c>
      <c r="AY13" s="349"/>
      <c r="AZ13" s="298"/>
      <c r="BA13" s="349">
        <f t="shared" si="12"/>
        <v>2380</v>
      </c>
      <c r="BB13" s="349"/>
      <c r="BC13" s="349">
        <f t="shared" si="4"/>
        <v>2380</v>
      </c>
      <c r="BD13" s="349"/>
      <c r="BE13" s="349">
        <f t="shared" si="5"/>
        <v>2380</v>
      </c>
      <c r="BF13" s="349"/>
      <c r="BG13" s="298"/>
      <c r="BH13" s="349">
        <f t="shared" si="13"/>
        <v>2380</v>
      </c>
      <c r="BI13" s="349"/>
      <c r="BJ13" s="349">
        <f t="shared" si="6"/>
        <v>2380</v>
      </c>
      <c r="BK13" s="349"/>
      <c r="BL13" s="349">
        <f t="shared" si="7"/>
        <v>2380</v>
      </c>
      <c r="BM13" s="349"/>
    </row>
    <row r="14" spans="1:65" x14ac:dyDescent="0.3">
      <c r="A14" s="291" t="s">
        <v>334</v>
      </c>
      <c r="B14" s="350">
        <v>35</v>
      </c>
      <c r="C14" s="353"/>
      <c r="D14" s="350">
        <v>35</v>
      </c>
      <c r="E14" s="353"/>
      <c r="F14" s="350">
        <v>35</v>
      </c>
      <c r="G14" s="350"/>
      <c r="H14" s="292"/>
      <c r="I14" s="350">
        <v>35</v>
      </c>
      <c r="J14" s="350"/>
      <c r="K14" s="350">
        <v>35</v>
      </c>
      <c r="L14" s="350"/>
      <c r="M14" s="350">
        <v>35</v>
      </c>
      <c r="N14" s="350"/>
      <c r="O14" s="292"/>
      <c r="P14" s="350">
        <v>35</v>
      </c>
      <c r="Q14" s="350"/>
      <c r="R14" s="350">
        <v>35</v>
      </c>
      <c r="S14" s="350"/>
      <c r="T14" s="350">
        <v>35</v>
      </c>
      <c r="U14" s="350"/>
      <c r="V14" s="292"/>
      <c r="W14" s="350">
        <v>35</v>
      </c>
      <c r="X14" s="350"/>
      <c r="Y14" s="350">
        <v>35</v>
      </c>
      <c r="Z14" s="350"/>
      <c r="AA14" s="350">
        <v>35</v>
      </c>
      <c r="AB14" s="353"/>
      <c r="AC14" s="293">
        <v>70</v>
      </c>
      <c r="AD14" s="299">
        <f t="shared" si="8"/>
        <v>420</v>
      </c>
      <c r="AE14" s="300">
        <f t="shared" si="9"/>
        <v>29400</v>
      </c>
      <c r="AF14" s="301"/>
      <c r="AG14" s="301"/>
      <c r="AH14" s="301"/>
      <c r="AI14" s="302"/>
      <c r="AM14" s="349">
        <f t="shared" si="10"/>
        <v>2450</v>
      </c>
      <c r="AN14" s="349"/>
      <c r="AO14" s="349">
        <f t="shared" si="0"/>
        <v>2450</v>
      </c>
      <c r="AP14" s="349"/>
      <c r="AQ14" s="349">
        <f t="shared" si="1"/>
        <v>2450</v>
      </c>
      <c r="AR14" s="349"/>
      <c r="AS14" s="298"/>
      <c r="AT14" s="349">
        <f t="shared" si="11"/>
        <v>2450</v>
      </c>
      <c r="AU14" s="349"/>
      <c r="AV14" s="349">
        <f t="shared" si="2"/>
        <v>2450</v>
      </c>
      <c r="AW14" s="349"/>
      <c r="AX14" s="349">
        <f t="shared" si="3"/>
        <v>2450</v>
      </c>
      <c r="AY14" s="349"/>
      <c r="AZ14" s="298"/>
      <c r="BA14" s="349">
        <f t="shared" si="12"/>
        <v>2450</v>
      </c>
      <c r="BB14" s="349"/>
      <c r="BC14" s="349">
        <f t="shared" si="4"/>
        <v>2450</v>
      </c>
      <c r="BD14" s="349"/>
      <c r="BE14" s="349">
        <f t="shared" si="5"/>
        <v>2450</v>
      </c>
      <c r="BF14" s="349"/>
      <c r="BG14" s="298"/>
      <c r="BH14" s="349">
        <f t="shared" si="13"/>
        <v>2450</v>
      </c>
      <c r="BI14" s="349"/>
      <c r="BJ14" s="349">
        <f t="shared" si="6"/>
        <v>2450</v>
      </c>
      <c r="BK14" s="349"/>
      <c r="BL14" s="349">
        <f t="shared" si="7"/>
        <v>2450</v>
      </c>
      <c r="BM14" s="349"/>
    </row>
    <row r="15" spans="1:65" x14ac:dyDescent="0.3">
      <c r="A15" s="291" t="s">
        <v>335</v>
      </c>
      <c r="B15" s="350">
        <v>35</v>
      </c>
      <c r="C15" s="353"/>
      <c r="D15" s="350">
        <v>35</v>
      </c>
      <c r="E15" s="353"/>
      <c r="F15" s="350">
        <v>31</v>
      </c>
      <c r="G15" s="350"/>
      <c r="H15" s="292"/>
      <c r="I15" s="350">
        <v>31</v>
      </c>
      <c r="J15" s="350"/>
      <c r="K15" s="350">
        <v>35</v>
      </c>
      <c r="L15" s="350"/>
      <c r="M15" s="350">
        <v>35</v>
      </c>
      <c r="N15" s="350"/>
      <c r="O15" s="292"/>
      <c r="P15" s="350">
        <v>35</v>
      </c>
      <c r="Q15" s="350"/>
      <c r="R15" s="350">
        <v>35</v>
      </c>
      <c r="S15" s="350"/>
      <c r="T15" s="350">
        <v>35</v>
      </c>
      <c r="U15" s="350"/>
      <c r="V15" s="292"/>
      <c r="W15" s="350">
        <v>35</v>
      </c>
      <c r="X15" s="350"/>
      <c r="Y15" s="350">
        <v>35</v>
      </c>
      <c r="Z15" s="350"/>
      <c r="AA15" s="350">
        <v>35</v>
      </c>
      <c r="AB15" s="353"/>
      <c r="AC15" s="293">
        <v>85</v>
      </c>
      <c r="AD15" s="299">
        <f t="shared" si="8"/>
        <v>412</v>
      </c>
      <c r="AE15" s="300">
        <f t="shared" si="9"/>
        <v>35020</v>
      </c>
      <c r="AF15" s="301"/>
      <c r="AG15" s="301"/>
      <c r="AH15" s="301"/>
      <c r="AI15" s="302"/>
      <c r="AM15" s="349">
        <f t="shared" si="10"/>
        <v>2975</v>
      </c>
      <c r="AN15" s="349"/>
      <c r="AO15" s="349">
        <f t="shared" si="0"/>
        <v>2975</v>
      </c>
      <c r="AP15" s="349"/>
      <c r="AQ15" s="349">
        <f t="shared" si="1"/>
        <v>2635</v>
      </c>
      <c r="AR15" s="349"/>
      <c r="AS15" s="298"/>
      <c r="AT15" s="349">
        <f t="shared" si="11"/>
        <v>2635</v>
      </c>
      <c r="AU15" s="349"/>
      <c r="AV15" s="349">
        <f t="shared" si="2"/>
        <v>2975</v>
      </c>
      <c r="AW15" s="349"/>
      <c r="AX15" s="349">
        <f t="shared" si="3"/>
        <v>2975</v>
      </c>
      <c r="AY15" s="349"/>
      <c r="AZ15" s="298"/>
      <c r="BA15" s="349">
        <f t="shared" si="12"/>
        <v>2975</v>
      </c>
      <c r="BB15" s="349"/>
      <c r="BC15" s="349">
        <f t="shared" si="4"/>
        <v>2975</v>
      </c>
      <c r="BD15" s="349"/>
      <c r="BE15" s="349">
        <f t="shared" si="5"/>
        <v>2975</v>
      </c>
      <c r="BF15" s="349"/>
      <c r="BG15" s="298"/>
      <c r="BH15" s="349">
        <f t="shared" si="13"/>
        <v>2975</v>
      </c>
      <c r="BI15" s="349"/>
      <c r="BJ15" s="349">
        <f t="shared" si="6"/>
        <v>2975</v>
      </c>
      <c r="BK15" s="349"/>
      <c r="BL15" s="349">
        <f t="shared" si="7"/>
        <v>2975</v>
      </c>
      <c r="BM15" s="349"/>
    </row>
    <row r="16" spans="1:65" x14ac:dyDescent="0.3">
      <c r="A16" s="291" t="s">
        <v>336</v>
      </c>
      <c r="B16" s="350">
        <v>40</v>
      </c>
      <c r="C16" s="353"/>
      <c r="D16" s="350">
        <v>40</v>
      </c>
      <c r="E16" s="353"/>
      <c r="F16" s="350">
        <v>40</v>
      </c>
      <c r="G16" s="350"/>
      <c r="H16" s="292"/>
      <c r="I16" s="350">
        <v>40</v>
      </c>
      <c r="J16" s="350"/>
      <c r="K16" s="350">
        <v>40</v>
      </c>
      <c r="L16" s="350"/>
      <c r="M16" s="350">
        <v>40</v>
      </c>
      <c r="N16" s="350"/>
      <c r="O16" s="292"/>
      <c r="P16" s="350">
        <v>40</v>
      </c>
      <c r="Q16" s="350"/>
      <c r="R16" s="350">
        <v>40</v>
      </c>
      <c r="S16" s="350"/>
      <c r="T16" s="350">
        <v>40</v>
      </c>
      <c r="U16" s="350"/>
      <c r="V16" s="292"/>
      <c r="W16" s="350">
        <v>40</v>
      </c>
      <c r="X16" s="350"/>
      <c r="Y16" s="350">
        <v>40</v>
      </c>
      <c r="Z16" s="350"/>
      <c r="AA16" s="350">
        <v>40</v>
      </c>
      <c r="AB16" s="353"/>
      <c r="AC16" s="293">
        <v>85</v>
      </c>
      <c r="AD16" s="299">
        <f t="shared" si="8"/>
        <v>480</v>
      </c>
      <c r="AE16" s="300">
        <f t="shared" si="9"/>
        <v>40800</v>
      </c>
      <c r="AF16" s="301"/>
      <c r="AG16" s="301"/>
      <c r="AH16" s="301"/>
      <c r="AI16" s="302"/>
      <c r="AM16" s="349">
        <f t="shared" si="10"/>
        <v>3400</v>
      </c>
      <c r="AN16" s="349"/>
      <c r="AO16" s="349">
        <f t="shared" si="0"/>
        <v>3400</v>
      </c>
      <c r="AP16" s="349"/>
      <c r="AQ16" s="349">
        <f t="shared" si="1"/>
        <v>3400</v>
      </c>
      <c r="AR16" s="349"/>
      <c r="AS16" s="298"/>
      <c r="AT16" s="349">
        <f t="shared" si="11"/>
        <v>3400</v>
      </c>
      <c r="AU16" s="349"/>
      <c r="AV16" s="349">
        <f t="shared" si="2"/>
        <v>3400</v>
      </c>
      <c r="AW16" s="349"/>
      <c r="AX16" s="349">
        <f t="shared" si="3"/>
        <v>3400</v>
      </c>
      <c r="AY16" s="349"/>
      <c r="AZ16" s="298"/>
      <c r="BA16" s="349">
        <f t="shared" si="12"/>
        <v>3400</v>
      </c>
      <c r="BB16" s="349"/>
      <c r="BC16" s="349">
        <f t="shared" si="4"/>
        <v>3400</v>
      </c>
      <c r="BD16" s="349"/>
      <c r="BE16" s="349">
        <f t="shared" si="5"/>
        <v>3400</v>
      </c>
      <c r="BF16" s="349"/>
      <c r="BG16" s="298"/>
      <c r="BH16" s="349">
        <f t="shared" si="13"/>
        <v>3400</v>
      </c>
      <c r="BI16" s="349"/>
      <c r="BJ16" s="349">
        <f t="shared" si="6"/>
        <v>3400</v>
      </c>
      <c r="BK16" s="349"/>
      <c r="BL16" s="349">
        <f t="shared" si="7"/>
        <v>3400</v>
      </c>
      <c r="BM16" s="349"/>
    </row>
    <row r="17" spans="1:65" x14ac:dyDescent="0.3">
      <c r="A17" s="291" t="s">
        <v>337</v>
      </c>
      <c r="B17" s="350">
        <v>27</v>
      </c>
      <c r="C17" s="353"/>
      <c r="D17" s="350">
        <v>27</v>
      </c>
      <c r="E17" s="353"/>
      <c r="F17" s="350">
        <v>27</v>
      </c>
      <c r="G17" s="350"/>
      <c r="H17" s="292"/>
      <c r="I17" s="350">
        <v>27</v>
      </c>
      <c r="J17" s="350"/>
      <c r="K17" s="350">
        <v>27</v>
      </c>
      <c r="L17" s="350"/>
      <c r="M17" s="350">
        <v>27</v>
      </c>
      <c r="N17" s="350"/>
      <c r="O17" s="292"/>
      <c r="P17" s="350">
        <v>27</v>
      </c>
      <c r="Q17" s="350"/>
      <c r="R17" s="350">
        <v>34</v>
      </c>
      <c r="S17" s="350"/>
      <c r="T17" s="350">
        <v>27</v>
      </c>
      <c r="U17" s="350"/>
      <c r="V17" s="292"/>
      <c r="W17" s="350">
        <v>36</v>
      </c>
      <c r="X17" s="350"/>
      <c r="Y17" s="350">
        <v>31</v>
      </c>
      <c r="Z17" s="350"/>
      <c r="AA17" s="350">
        <v>29</v>
      </c>
      <c r="AB17" s="353"/>
      <c r="AC17" s="293">
        <v>90</v>
      </c>
      <c r="AD17" s="299">
        <f t="shared" si="8"/>
        <v>346</v>
      </c>
      <c r="AE17" s="300">
        <f t="shared" si="9"/>
        <v>31140</v>
      </c>
      <c r="AF17" s="301"/>
      <c r="AG17" s="301"/>
      <c r="AH17" s="301"/>
      <c r="AI17" s="302"/>
      <c r="AM17" s="349">
        <f t="shared" si="10"/>
        <v>2430</v>
      </c>
      <c r="AN17" s="349"/>
      <c r="AO17" s="349">
        <f t="shared" si="0"/>
        <v>2430</v>
      </c>
      <c r="AP17" s="349"/>
      <c r="AQ17" s="349">
        <f t="shared" si="1"/>
        <v>2430</v>
      </c>
      <c r="AR17" s="349"/>
      <c r="AS17" s="298"/>
      <c r="AT17" s="349">
        <f t="shared" si="11"/>
        <v>2430</v>
      </c>
      <c r="AU17" s="349"/>
      <c r="AV17" s="349">
        <f t="shared" si="2"/>
        <v>2430</v>
      </c>
      <c r="AW17" s="349"/>
      <c r="AX17" s="349">
        <f t="shared" si="3"/>
        <v>2430</v>
      </c>
      <c r="AY17" s="349"/>
      <c r="AZ17" s="298"/>
      <c r="BA17" s="349">
        <f t="shared" si="12"/>
        <v>2430</v>
      </c>
      <c r="BB17" s="349"/>
      <c r="BC17" s="349">
        <f t="shared" si="4"/>
        <v>3060</v>
      </c>
      <c r="BD17" s="349"/>
      <c r="BE17" s="349">
        <f t="shared" si="5"/>
        <v>2430</v>
      </c>
      <c r="BF17" s="349"/>
      <c r="BG17" s="298"/>
      <c r="BH17" s="349">
        <f t="shared" si="13"/>
        <v>3240</v>
      </c>
      <c r="BI17" s="349"/>
      <c r="BJ17" s="349">
        <f t="shared" si="6"/>
        <v>2790</v>
      </c>
      <c r="BK17" s="349"/>
      <c r="BL17" s="349">
        <f t="shared" si="7"/>
        <v>2610</v>
      </c>
      <c r="BM17" s="349"/>
    </row>
    <row r="18" spans="1:65" x14ac:dyDescent="0.3">
      <c r="A18" s="291" t="s">
        <v>338</v>
      </c>
      <c r="B18" s="350">
        <v>33</v>
      </c>
      <c r="C18" s="353"/>
      <c r="D18" s="350">
        <v>33</v>
      </c>
      <c r="E18" s="353"/>
      <c r="F18" s="350">
        <v>33</v>
      </c>
      <c r="G18" s="350"/>
      <c r="H18" s="292"/>
      <c r="I18" s="350">
        <v>33</v>
      </c>
      <c r="J18" s="350"/>
      <c r="K18" s="350">
        <v>33</v>
      </c>
      <c r="L18" s="350"/>
      <c r="M18" s="350">
        <v>33</v>
      </c>
      <c r="N18" s="350"/>
      <c r="O18" s="292"/>
      <c r="P18" s="350">
        <v>33</v>
      </c>
      <c r="Q18" s="350"/>
      <c r="R18" s="350">
        <v>33</v>
      </c>
      <c r="S18" s="350"/>
      <c r="T18" s="350">
        <v>33</v>
      </c>
      <c r="U18" s="350"/>
      <c r="V18" s="292"/>
      <c r="W18" s="350">
        <v>33</v>
      </c>
      <c r="X18" s="350"/>
      <c r="Y18" s="350">
        <v>33</v>
      </c>
      <c r="Z18" s="350"/>
      <c r="AA18" s="350">
        <v>33</v>
      </c>
      <c r="AB18" s="353"/>
      <c r="AC18" s="293">
        <v>125</v>
      </c>
      <c r="AD18" s="299">
        <f t="shared" si="8"/>
        <v>396</v>
      </c>
      <c r="AE18" s="300">
        <f t="shared" si="9"/>
        <v>49500</v>
      </c>
      <c r="AF18" s="301"/>
      <c r="AG18" s="301"/>
      <c r="AH18" s="301"/>
      <c r="AI18" s="302"/>
      <c r="AM18" s="349">
        <f t="shared" si="10"/>
        <v>4125</v>
      </c>
      <c r="AN18" s="349"/>
      <c r="AO18" s="349">
        <f t="shared" si="0"/>
        <v>4125</v>
      </c>
      <c r="AP18" s="349"/>
      <c r="AQ18" s="349">
        <f t="shared" si="1"/>
        <v>4125</v>
      </c>
      <c r="AR18" s="349"/>
      <c r="AS18" s="298"/>
      <c r="AT18" s="349">
        <f t="shared" si="11"/>
        <v>4125</v>
      </c>
      <c r="AU18" s="349"/>
      <c r="AV18" s="349">
        <f t="shared" si="2"/>
        <v>4125</v>
      </c>
      <c r="AW18" s="349"/>
      <c r="AX18" s="349">
        <f t="shared" si="3"/>
        <v>4125</v>
      </c>
      <c r="AY18" s="349"/>
      <c r="AZ18" s="298"/>
      <c r="BA18" s="349">
        <f t="shared" si="12"/>
        <v>4125</v>
      </c>
      <c r="BB18" s="349"/>
      <c r="BC18" s="349">
        <f t="shared" si="4"/>
        <v>4125</v>
      </c>
      <c r="BD18" s="349"/>
      <c r="BE18" s="349">
        <f t="shared" si="5"/>
        <v>4125</v>
      </c>
      <c r="BF18" s="349"/>
      <c r="BG18" s="298"/>
      <c r="BH18" s="349">
        <f t="shared" si="13"/>
        <v>4125</v>
      </c>
      <c r="BI18" s="349"/>
      <c r="BJ18" s="349">
        <f t="shared" si="6"/>
        <v>4125</v>
      </c>
      <c r="BK18" s="349"/>
      <c r="BL18" s="349">
        <f t="shared" si="7"/>
        <v>4125</v>
      </c>
      <c r="BM18" s="349"/>
    </row>
    <row r="19" spans="1:65" x14ac:dyDescent="0.3">
      <c r="A19" s="291" t="s">
        <v>339</v>
      </c>
      <c r="B19" s="350">
        <v>36</v>
      </c>
      <c r="C19" s="353"/>
      <c r="D19" s="350">
        <v>36</v>
      </c>
      <c r="E19" s="353"/>
      <c r="F19" s="350">
        <v>31</v>
      </c>
      <c r="G19" s="350"/>
      <c r="H19" s="292"/>
      <c r="I19" s="350">
        <v>31</v>
      </c>
      <c r="J19" s="350"/>
      <c r="K19" s="350">
        <v>36</v>
      </c>
      <c r="L19" s="350"/>
      <c r="M19" s="350">
        <v>36</v>
      </c>
      <c r="N19" s="350"/>
      <c r="O19" s="292"/>
      <c r="P19" s="350">
        <v>36</v>
      </c>
      <c r="Q19" s="350"/>
      <c r="R19" s="350">
        <v>36</v>
      </c>
      <c r="S19" s="350"/>
      <c r="T19" s="350">
        <v>36</v>
      </c>
      <c r="U19" s="350"/>
      <c r="V19" s="292"/>
      <c r="W19" s="350">
        <v>36</v>
      </c>
      <c r="X19" s="350"/>
      <c r="Y19" s="350">
        <v>36</v>
      </c>
      <c r="Z19" s="350"/>
      <c r="AA19" s="350">
        <v>39</v>
      </c>
      <c r="AB19" s="353"/>
      <c r="AC19" s="293">
        <v>225</v>
      </c>
      <c r="AD19" s="299">
        <f t="shared" si="8"/>
        <v>425</v>
      </c>
      <c r="AE19" s="300">
        <f t="shared" si="9"/>
        <v>95625</v>
      </c>
      <c r="AF19" s="301"/>
      <c r="AG19" s="301"/>
      <c r="AH19" s="301"/>
      <c r="AI19" s="302"/>
      <c r="AM19" s="349">
        <f t="shared" si="10"/>
        <v>8100</v>
      </c>
      <c r="AN19" s="349"/>
      <c r="AO19" s="349">
        <f t="shared" si="0"/>
        <v>8100</v>
      </c>
      <c r="AP19" s="349"/>
      <c r="AQ19" s="349">
        <f t="shared" si="1"/>
        <v>6975</v>
      </c>
      <c r="AR19" s="349"/>
      <c r="AS19" s="298"/>
      <c r="AT19" s="349">
        <f t="shared" si="11"/>
        <v>6975</v>
      </c>
      <c r="AU19" s="349"/>
      <c r="AV19" s="349">
        <f t="shared" si="2"/>
        <v>8100</v>
      </c>
      <c r="AW19" s="349"/>
      <c r="AX19" s="349">
        <f t="shared" si="3"/>
        <v>8100</v>
      </c>
      <c r="AY19" s="349"/>
      <c r="AZ19" s="298"/>
      <c r="BA19" s="349">
        <f t="shared" si="12"/>
        <v>8100</v>
      </c>
      <c r="BB19" s="349"/>
      <c r="BC19" s="349">
        <f t="shared" si="4"/>
        <v>8100</v>
      </c>
      <c r="BD19" s="349"/>
      <c r="BE19" s="349">
        <f t="shared" si="5"/>
        <v>8100</v>
      </c>
      <c r="BF19" s="349"/>
      <c r="BG19" s="298"/>
      <c r="BH19" s="349">
        <f t="shared" si="13"/>
        <v>8100</v>
      </c>
      <c r="BI19" s="349"/>
      <c r="BJ19" s="349">
        <f t="shared" si="6"/>
        <v>8100</v>
      </c>
      <c r="BK19" s="349"/>
      <c r="BL19" s="349">
        <f t="shared" si="7"/>
        <v>8775</v>
      </c>
      <c r="BM19" s="349"/>
    </row>
    <row r="20" spans="1:65" x14ac:dyDescent="0.3">
      <c r="A20" s="291" t="s">
        <v>340</v>
      </c>
      <c r="B20" s="354">
        <v>33</v>
      </c>
      <c r="C20" s="355"/>
      <c r="D20" s="354">
        <v>33</v>
      </c>
      <c r="E20" s="355"/>
      <c r="F20" s="350">
        <v>31</v>
      </c>
      <c r="G20" s="350"/>
      <c r="H20" s="292"/>
      <c r="I20" s="350">
        <v>31</v>
      </c>
      <c r="J20" s="350"/>
      <c r="K20" s="350">
        <v>33</v>
      </c>
      <c r="L20" s="350"/>
      <c r="M20" s="350">
        <v>33</v>
      </c>
      <c r="N20" s="350"/>
      <c r="O20" s="292"/>
      <c r="P20" s="350">
        <v>33</v>
      </c>
      <c r="Q20" s="350"/>
      <c r="R20" s="350">
        <v>33</v>
      </c>
      <c r="S20" s="350"/>
      <c r="T20" s="350">
        <v>33</v>
      </c>
      <c r="U20" s="350"/>
      <c r="V20" s="292"/>
      <c r="W20" s="350">
        <v>33</v>
      </c>
      <c r="X20" s="350"/>
      <c r="Y20" s="350">
        <v>33</v>
      </c>
      <c r="Z20" s="350"/>
      <c r="AA20" s="354">
        <v>33</v>
      </c>
      <c r="AB20" s="355"/>
      <c r="AC20" s="293">
        <v>40</v>
      </c>
      <c r="AD20" s="294">
        <f>SUM(B20:AB20)</f>
        <v>392</v>
      </c>
      <c r="AE20" s="295">
        <f>AD20*AC20</f>
        <v>15680</v>
      </c>
      <c r="AF20" s="296"/>
      <c r="AG20" s="296"/>
      <c r="AH20" s="296"/>
      <c r="AI20" s="297"/>
      <c r="AM20" s="349">
        <f>B20*$AC20</f>
        <v>1320</v>
      </c>
      <c r="AN20" s="349"/>
      <c r="AO20" s="349">
        <f t="shared" ref="AO20:AO34" si="14">D20*$AC20</f>
        <v>1320</v>
      </c>
      <c r="AP20" s="349"/>
      <c r="AQ20" s="349">
        <f t="shared" ref="AQ20:AQ34" si="15">F20*$AC20</f>
        <v>1240</v>
      </c>
      <c r="AR20" s="349"/>
      <c r="AS20" s="298"/>
      <c r="AT20" s="349">
        <f>I20*$AC20</f>
        <v>1240</v>
      </c>
      <c r="AU20" s="349"/>
      <c r="AV20" s="349">
        <f t="shared" ref="AV20:AV34" si="16">K20*$AC20</f>
        <v>1320</v>
      </c>
      <c r="AW20" s="349"/>
      <c r="AX20" s="349">
        <f t="shared" ref="AX20:AX34" si="17">M20*$AC20</f>
        <v>1320</v>
      </c>
      <c r="AY20" s="349"/>
      <c r="AZ20" s="298"/>
      <c r="BA20" s="349">
        <f>P20*$AC20</f>
        <v>1320</v>
      </c>
      <c r="BB20" s="349"/>
      <c r="BC20" s="349">
        <f t="shared" ref="BC20:BC34" si="18">R20*$AC20</f>
        <v>1320</v>
      </c>
      <c r="BD20" s="349"/>
      <c r="BE20" s="349">
        <f t="shared" ref="BE20:BE34" si="19">T20*$AC20</f>
        <v>1320</v>
      </c>
      <c r="BF20" s="349"/>
      <c r="BG20" s="298"/>
      <c r="BH20" s="349">
        <f>W20*$AC20</f>
        <v>1320</v>
      </c>
      <c r="BI20" s="349"/>
      <c r="BJ20" s="349">
        <f t="shared" ref="BJ20:BJ34" si="20">Y20*$AC20</f>
        <v>1320</v>
      </c>
      <c r="BK20" s="349"/>
      <c r="BL20" s="349">
        <f t="shared" ref="BL20:BL34" si="21">AA20*$AC20</f>
        <v>1320</v>
      </c>
      <c r="BM20" s="349"/>
    </row>
    <row r="21" spans="1:65" x14ac:dyDescent="0.3">
      <c r="A21" s="291" t="s">
        <v>341</v>
      </c>
      <c r="B21" s="350">
        <v>33</v>
      </c>
      <c r="C21" s="353"/>
      <c r="D21" s="350">
        <v>33</v>
      </c>
      <c r="E21" s="353"/>
      <c r="F21" s="350">
        <v>31</v>
      </c>
      <c r="G21" s="350"/>
      <c r="H21" s="292"/>
      <c r="I21" s="350">
        <v>31</v>
      </c>
      <c r="J21" s="350"/>
      <c r="K21" s="350">
        <v>33</v>
      </c>
      <c r="L21" s="350"/>
      <c r="M21" s="350">
        <v>33</v>
      </c>
      <c r="N21" s="350"/>
      <c r="O21" s="292"/>
      <c r="P21" s="350">
        <v>33</v>
      </c>
      <c r="Q21" s="350"/>
      <c r="R21" s="350">
        <v>33</v>
      </c>
      <c r="S21" s="350"/>
      <c r="T21" s="350">
        <v>33</v>
      </c>
      <c r="U21" s="350"/>
      <c r="V21" s="292"/>
      <c r="W21" s="350">
        <v>33</v>
      </c>
      <c r="X21" s="350"/>
      <c r="Y21" s="350">
        <v>33</v>
      </c>
      <c r="Z21" s="350"/>
      <c r="AA21" s="350">
        <v>33</v>
      </c>
      <c r="AB21" s="353"/>
      <c r="AC21" s="293">
        <v>45</v>
      </c>
      <c r="AD21" s="299">
        <f t="shared" ref="AD21:AD34" si="22">SUM(B21:AB21)</f>
        <v>392</v>
      </c>
      <c r="AE21" s="300">
        <f t="shared" ref="AE21:AE34" si="23">AD21*AC21</f>
        <v>17640</v>
      </c>
      <c r="AF21" s="301"/>
      <c r="AG21" s="301"/>
      <c r="AH21" s="301"/>
      <c r="AI21" s="302"/>
      <c r="AM21" s="349">
        <f t="shared" ref="AM21:AM34" si="24">B21*$AC21</f>
        <v>1485</v>
      </c>
      <c r="AN21" s="349"/>
      <c r="AO21" s="349">
        <f t="shared" si="14"/>
        <v>1485</v>
      </c>
      <c r="AP21" s="349"/>
      <c r="AQ21" s="349">
        <f t="shared" si="15"/>
        <v>1395</v>
      </c>
      <c r="AR21" s="349"/>
      <c r="AS21" s="298"/>
      <c r="AT21" s="349">
        <f t="shared" ref="AT21:AT34" si="25">I21*$AC21</f>
        <v>1395</v>
      </c>
      <c r="AU21" s="349"/>
      <c r="AV21" s="349">
        <f t="shared" si="16"/>
        <v>1485</v>
      </c>
      <c r="AW21" s="349"/>
      <c r="AX21" s="349">
        <f t="shared" si="17"/>
        <v>1485</v>
      </c>
      <c r="AY21" s="349"/>
      <c r="AZ21" s="298"/>
      <c r="BA21" s="349">
        <f t="shared" ref="BA21:BA34" si="26">P21*$AC21</f>
        <v>1485</v>
      </c>
      <c r="BB21" s="349"/>
      <c r="BC21" s="349">
        <f t="shared" si="18"/>
        <v>1485</v>
      </c>
      <c r="BD21" s="349"/>
      <c r="BE21" s="349">
        <f t="shared" si="19"/>
        <v>1485</v>
      </c>
      <c r="BF21" s="349"/>
      <c r="BG21" s="298"/>
      <c r="BH21" s="349">
        <f t="shared" ref="BH21:BH34" si="27">W21*$AC21</f>
        <v>1485</v>
      </c>
      <c r="BI21" s="349"/>
      <c r="BJ21" s="349">
        <f t="shared" si="20"/>
        <v>1485</v>
      </c>
      <c r="BK21" s="349"/>
      <c r="BL21" s="349">
        <f t="shared" si="21"/>
        <v>1485</v>
      </c>
      <c r="BM21" s="349"/>
    </row>
    <row r="22" spans="1:65" x14ac:dyDescent="0.3">
      <c r="A22" s="291" t="s">
        <v>342</v>
      </c>
      <c r="B22" s="350">
        <v>34</v>
      </c>
      <c r="C22" s="353"/>
      <c r="D22" s="350">
        <v>34</v>
      </c>
      <c r="E22" s="353"/>
      <c r="F22" s="350">
        <v>29</v>
      </c>
      <c r="G22" s="350"/>
      <c r="H22" s="292"/>
      <c r="I22" s="350">
        <v>29</v>
      </c>
      <c r="J22" s="350"/>
      <c r="K22" s="350">
        <v>34</v>
      </c>
      <c r="L22" s="350"/>
      <c r="M22" s="350">
        <v>34</v>
      </c>
      <c r="N22" s="350"/>
      <c r="O22" s="292"/>
      <c r="P22" s="350">
        <v>34</v>
      </c>
      <c r="Q22" s="350"/>
      <c r="R22" s="350">
        <v>34</v>
      </c>
      <c r="S22" s="350"/>
      <c r="T22" s="350">
        <v>34</v>
      </c>
      <c r="U22" s="350"/>
      <c r="V22" s="292"/>
      <c r="W22" s="350">
        <v>34</v>
      </c>
      <c r="X22" s="350"/>
      <c r="Y22" s="350">
        <v>34</v>
      </c>
      <c r="Z22" s="350"/>
      <c r="AA22" s="350">
        <v>34</v>
      </c>
      <c r="AB22" s="353"/>
      <c r="AC22" s="293">
        <v>45</v>
      </c>
      <c r="AD22" s="299">
        <f t="shared" si="22"/>
        <v>398</v>
      </c>
      <c r="AE22" s="300">
        <f t="shared" si="23"/>
        <v>17910</v>
      </c>
      <c r="AF22" s="301"/>
      <c r="AG22" s="301"/>
      <c r="AH22" s="301"/>
      <c r="AI22" s="302"/>
      <c r="AM22" s="349">
        <f t="shared" si="24"/>
        <v>1530</v>
      </c>
      <c r="AN22" s="349"/>
      <c r="AO22" s="349">
        <f t="shared" si="14"/>
        <v>1530</v>
      </c>
      <c r="AP22" s="349"/>
      <c r="AQ22" s="349">
        <f t="shared" si="15"/>
        <v>1305</v>
      </c>
      <c r="AR22" s="349"/>
      <c r="AS22" s="298"/>
      <c r="AT22" s="349">
        <f t="shared" si="25"/>
        <v>1305</v>
      </c>
      <c r="AU22" s="349"/>
      <c r="AV22" s="349">
        <f t="shared" si="16"/>
        <v>1530</v>
      </c>
      <c r="AW22" s="349"/>
      <c r="AX22" s="349">
        <f t="shared" si="17"/>
        <v>1530</v>
      </c>
      <c r="AY22" s="349"/>
      <c r="AZ22" s="298"/>
      <c r="BA22" s="349">
        <f t="shared" si="26"/>
        <v>1530</v>
      </c>
      <c r="BB22" s="349"/>
      <c r="BC22" s="349">
        <f t="shared" si="18"/>
        <v>1530</v>
      </c>
      <c r="BD22" s="349"/>
      <c r="BE22" s="349">
        <f t="shared" si="19"/>
        <v>1530</v>
      </c>
      <c r="BF22" s="349"/>
      <c r="BG22" s="298"/>
      <c r="BH22" s="349">
        <f t="shared" si="27"/>
        <v>1530</v>
      </c>
      <c r="BI22" s="349"/>
      <c r="BJ22" s="349">
        <f t="shared" si="20"/>
        <v>1530</v>
      </c>
      <c r="BK22" s="349"/>
      <c r="BL22" s="349">
        <f t="shared" si="21"/>
        <v>1530</v>
      </c>
      <c r="BM22" s="349"/>
    </row>
    <row r="23" spans="1:65" x14ac:dyDescent="0.3">
      <c r="A23" s="291" t="s">
        <v>343</v>
      </c>
      <c r="B23" s="350">
        <v>30</v>
      </c>
      <c r="C23" s="353"/>
      <c r="D23" s="350">
        <v>30</v>
      </c>
      <c r="E23" s="353"/>
      <c r="F23" s="350">
        <v>30</v>
      </c>
      <c r="G23" s="350"/>
      <c r="H23" s="292"/>
      <c r="I23" s="350">
        <v>30</v>
      </c>
      <c r="J23" s="350"/>
      <c r="K23" s="350">
        <v>30</v>
      </c>
      <c r="L23" s="350"/>
      <c r="M23" s="350">
        <v>30</v>
      </c>
      <c r="N23" s="350"/>
      <c r="O23" s="292"/>
      <c r="P23" s="350">
        <v>31</v>
      </c>
      <c r="Q23" s="350"/>
      <c r="R23" s="350">
        <v>33</v>
      </c>
      <c r="S23" s="350"/>
      <c r="T23" s="350">
        <v>30</v>
      </c>
      <c r="U23" s="350"/>
      <c r="V23" s="292"/>
      <c r="W23" s="350">
        <v>32</v>
      </c>
      <c r="X23" s="350"/>
      <c r="Y23" s="350">
        <v>30</v>
      </c>
      <c r="Z23" s="350"/>
      <c r="AA23" s="350">
        <v>32</v>
      </c>
      <c r="AB23" s="353"/>
      <c r="AC23" s="293">
        <v>55</v>
      </c>
      <c r="AD23" s="299">
        <f t="shared" si="22"/>
        <v>368</v>
      </c>
      <c r="AE23" s="300">
        <f t="shared" si="23"/>
        <v>20240</v>
      </c>
      <c r="AF23" s="301"/>
      <c r="AG23" s="301"/>
      <c r="AH23" s="301"/>
      <c r="AI23" s="302"/>
      <c r="AM23" s="349">
        <f t="shared" si="24"/>
        <v>1650</v>
      </c>
      <c r="AN23" s="349"/>
      <c r="AO23" s="349">
        <f t="shared" si="14"/>
        <v>1650</v>
      </c>
      <c r="AP23" s="349"/>
      <c r="AQ23" s="349">
        <f t="shared" si="15"/>
        <v>1650</v>
      </c>
      <c r="AR23" s="349"/>
      <c r="AS23" s="298"/>
      <c r="AT23" s="349">
        <f t="shared" si="25"/>
        <v>1650</v>
      </c>
      <c r="AU23" s="349"/>
      <c r="AV23" s="349">
        <f t="shared" si="16"/>
        <v>1650</v>
      </c>
      <c r="AW23" s="349"/>
      <c r="AX23" s="349">
        <f t="shared" si="17"/>
        <v>1650</v>
      </c>
      <c r="AY23" s="349"/>
      <c r="AZ23" s="298"/>
      <c r="BA23" s="349">
        <f t="shared" si="26"/>
        <v>1705</v>
      </c>
      <c r="BB23" s="349"/>
      <c r="BC23" s="349">
        <f t="shared" si="18"/>
        <v>1815</v>
      </c>
      <c r="BD23" s="349"/>
      <c r="BE23" s="349">
        <f t="shared" si="19"/>
        <v>1650</v>
      </c>
      <c r="BF23" s="349"/>
      <c r="BG23" s="298"/>
      <c r="BH23" s="349">
        <f t="shared" si="27"/>
        <v>1760</v>
      </c>
      <c r="BI23" s="349"/>
      <c r="BJ23" s="349">
        <f t="shared" si="20"/>
        <v>1650</v>
      </c>
      <c r="BK23" s="349"/>
      <c r="BL23" s="349">
        <f t="shared" si="21"/>
        <v>1760</v>
      </c>
      <c r="BM23" s="349"/>
    </row>
    <row r="24" spans="1:65" x14ac:dyDescent="0.3">
      <c r="A24" s="291" t="s">
        <v>344</v>
      </c>
      <c r="B24" s="350">
        <v>31</v>
      </c>
      <c r="C24" s="353"/>
      <c r="D24" s="350">
        <v>31</v>
      </c>
      <c r="E24" s="353"/>
      <c r="F24" s="350">
        <v>31</v>
      </c>
      <c r="G24" s="350"/>
      <c r="H24" s="292"/>
      <c r="I24" s="350">
        <v>31</v>
      </c>
      <c r="J24" s="350"/>
      <c r="K24" s="350">
        <v>31</v>
      </c>
      <c r="L24" s="350"/>
      <c r="M24" s="350">
        <v>31</v>
      </c>
      <c r="N24" s="350"/>
      <c r="O24" s="292"/>
      <c r="P24" s="350">
        <v>31</v>
      </c>
      <c r="Q24" s="350"/>
      <c r="R24" s="350">
        <v>33</v>
      </c>
      <c r="S24" s="350"/>
      <c r="T24" s="350">
        <v>33</v>
      </c>
      <c r="U24" s="350"/>
      <c r="V24" s="292"/>
      <c r="W24" s="350">
        <v>33</v>
      </c>
      <c r="X24" s="350"/>
      <c r="Y24" s="350">
        <v>33</v>
      </c>
      <c r="Z24" s="350"/>
      <c r="AA24" s="350">
        <v>31</v>
      </c>
      <c r="AB24" s="353"/>
      <c r="AC24" s="293">
        <v>55</v>
      </c>
      <c r="AD24" s="299">
        <f t="shared" si="22"/>
        <v>380</v>
      </c>
      <c r="AE24" s="300">
        <f t="shared" si="23"/>
        <v>20900</v>
      </c>
      <c r="AF24" s="301"/>
      <c r="AG24" s="301"/>
      <c r="AH24" s="301"/>
      <c r="AI24" s="302"/>
      <c r="AM24" s="349">
        <f t="shared" si="24"/>
        <v>1705</v>
      </c>
      <c r="AN24" s="349"/>
      <c r="AO24" s="349">
        <f t="shared" si="14"/>
        <v>1705</v>
      </c>
      <c r="AP24" s="349"/>
      <c r="AQ24" s="349">
        <f t="shared" si="15"/>
        <v>1705</v>
      </c>
      <c r="AR24" s="349"/>
      <c r="AS24" s="298"/>
      <c r="AT24" s="349">
        <f t="shared" si="25"/>
        <v>1705</v>
      </c>
      <c r="AU24" s="349"/>
      <c r="AV24" s="349">
        <f t="shared" si="16"/>
        <v>1705</v>
      </c>
      <c r="AW24" s="349"/>
      <c r="AX24" s="349">
        <f t="shared" si="17"/>
        <v>1705</v>
      </c>
      <c r="AY24" s="349"/>
      <c r="AZ24" s="298"/>
      <c r="BA24" s="349">
        <f t="shared" si="26"/>
        <v>1705</v>
      </c>
      <c r="BB24" s="349"/>
      <c r="BC24" s="349">
        <f t="shared" si="18"/>
        <v>1815</v>
      </c>
      <c r="BD24" s="349"/>
      <c r="BE24" s="349">
        <f t="shared" si="19"/>
        <v>1815</v>
      </c>
      <c r="BF24" s="349"/>
      <c r="BG24" s="298"/>
      <c r="BH24" s="349">
        <f t="shared" si="27"/>
        <v>1815</v>
      </c>
      <c r="BI24" s="349"/>
      <c r="BJ24" s="349">
        <f t="shared" si="20"/>
        <v>1815</v>
      </c>
      <c r="BK24" s="349"/>
      <c r="BL24" s="349">
        <f t="shared" si="21"/>
        <v>1705</v>
      </c>
      <c r="BM24" s="349"/>
    </row>
    <row r="25" spans="1:65" x14ac:dyDescent="0.3">
      <c r="A25" s="291" t="s">
        <v>345</v>
      </c>
      <c r="B25" s="350">
        <v>36</v>
      </c>
      <c r="C25" s="353"/>
      <c r="D25" s="350">
        <v>36</v>
      </c>
      <c r="E25" s="353"/>
      <c r="F25" s="350">
        <v>30</v>
      </c>
      <c r="G25" s="350"/>
      <c r="H25" s="292"/>
      <c r="I25" s="350">
        <v>30</v>
      </c>
      <c r="J25" s="350"/>
      <c r="K25" s="350">
        <v>36</v>
      </c>
      <c r="L25" s="350"/>
      <c r="M25" s="350">
        <v>36</v>
      </c>
      <c r="N25" s="350"/>
      <c r="O25" s="292"/>
      <c r="P25" s="350">
        <v>36</v>
      </c>
      <c r="Q25" s="350"/>
      <c r="R25" s="350">
        <v>36</v>
      </c>
      <c r="S25" s="350"/>
      <c r="T25" s="350">
        <v>36</v>
      </c>
      <c r="U25" s="350"/>
      <c r="V25" s="292"/>
      <c r="W25" s="350">
        <v>36</v>
      </c>
      <c r="X25" s="350"/>
      <c r="Y25" s="350">
        <v>36</v>
      </c>
      <c r="Z25" s="350"/>
      <c r="AA25" s="350">
        <v>36</v>
      </c>
      <c r="AB25" s="353"/>
      <c r="AC25" s="293">
        <v>60</v>
      </c>
      <c r="AD25" s="299">
        <f t="shared" si="22"/>
        <v>420</v>
      </c>
      <c r="AE25" s="300">
        <f t="shared" si="23"/>
        <v>25200</v>
      </c>
      <c r="AF25" s="301"/>
      <c r="AG25" s="301"/>
      <c r="AH25" s="301"/>
      <c r="AI25" s="302"/>
      <c r="AM25" s="349">
        <f t="shared" si="24"/>
        <v>2160</v>
      </c>
      <c r="AN25" s="349"/>
      <c r="AO25" s="349">
        <f t="shared" si="14"/>
        <v>2160</v>
      </c>
      <c r="AP25" s="349"/>
      <c r="AQ25" s="349">
        <f t="shared" si="15"/>
        <v>1800</v>
      </c>
      <c r="AR25" s="349"/>
      <c r="AS25" s="298"/>
      <c r="AT25" s="349">
        <f t="shared" si="25"/>
        <v>1800</v>
      </c>
      <c r="AU25" s="349"/>
      <c r="AV25" s="349">
        <f t="shared" si="16"/>
        <v>2160</v>
      </c>
      <c r="AW25" s="349"/>
      <c r="AX25" s="349">
        <f t="shared" si="17"/>
        <v>2160</v>
      </c>
      <c r="AY25" s="349"/>
      <c r="AZ25" s="298"/>
      <c r="BA25" s="349">
        <f t="shared" si="26"/>
        <v>2160</v>
      </c>
      <c r="BB25" s="349"/>
      <c r="BC25" s="349">
        <f t="shared" si="18"/>
        <v>2160</v>
      </c>
      <c r="BD25" s="349"/>
      <c r="BE25" s="349">
        <f t="shared" si="19"/>
        <v>2160</v>
      </c>
      <c r="BF25" s="349"/>
      <c r="BG25" s="298"/>
      <c r="BH25" s="349">
        <f t="shared" si="27"/>
        <v>2160</v>
      </c>
      <c r="BI25" s="349"/>
      <c r="BJ25" s="349">
        <f t="shared" si="20"/>
        <v>2160</v>
      </c>
      <c r="BK25" s="349"/>
      <c r="BL25" s="349">
        <f t="shared" si="21"/>
        <v>2160</v>
      </c>
      <c r="BM25" s="349"/>
    </row>
    <row r="26" spans="1:65" x14ac:dyDescent="0.3">
      <c r="A26" s="291" t="s">
        <v>346</v>
      </c>
      <c r="B26" s="350">
        <v>29</v>
      </c>
      <c r="C26" s="353"/>
      <c r="D26" s="350">
        <v>29</v>
      </c>
      <c r="E26" s="353"/>
      <c r="F26" s="350">
        <v>29</v>
      </c>
      <c r="G26" s="350"/>
      <c r="H26" s="292"/>
      <c r="I26" s="350">
        <v>29</v>
      </c>
      <c r="J26" s="350"/>
      <c r="K26" s="350">
        <v>29</v>
      </c>
      <c r="L26" s="350"/>
      <c r="M26" s="350">
        <v>29</v>
      </c>
      <c r="N26" s="350"/>
      <c r="O26" s="292"/>
      <c r="P26" s="350">
        <v>32</v>
      </c>
      <c r="Q26" s="350"/>
      <c r="R26" s="350">
        <v>29</v>
      </c>
      <c r="S26" s="350"/>
      <c r="T26" s="350">
        <v>29</v>
      </c>
      <c r="U26" s="350"/>
      <c r="V26" s="292"/>
      <c r="W26" s="350">
        <v>29</v>
      </c>
      <c r="X26" s="350"/>
      <c r="Y26" s="350">
        <v>33</v>
      </c>
      <c r="Z26" s="350"/>
      <c r="AA26" s="350">
        <v>34</v>
      </c>
      <c r="AB26" s="353"/>
      <c r="AC26" s="293">
        <v>55</v>
      </c>
      <c r="AD26" s="299">
        <f t="shared" si="22"/>
        <v>360</v>
      </c>
      <c r="AE26" s="300">
        <f t="shared" si="23"/>
        <v>19800</v>
      </c>
      <c r="AF26" s="301"/>
      <c r="AG26" s="301"/>
      <c r="AH26" s="301"/>
      <c r="AI26" s="302"/>
      <c r="AM26" s="349">
        <f t="shared" si="24"/>
        <v>1595</v>
      </c>
      <c r="AN26" s="349"/>
      <c r="AO26" s="349">
        <f t="shared" si="14"/>
        <v>1595</v>
      </c>
      <c r="AP26" s="349"/>
      <c r="AQ26" s="349">
        <f t="shared" si="15"/>
        <v>1595</v>
      </c>
      <c r="AR26" s="349"/>
      <c r="AS26" s="298"/>
      <c r="AT26" s="349">
        <f t="shared" si="25"/>
        <v>1595</v>
      </c>
      <c r="AU26" s="349"/>
      <c r="AV26" s="349">
        <f t="shared" si="16"/>
        <v>1595</v>
      </c>
      <c r="AW26" s="349"/>
      <c r="AX26" s="349">
        <f t="shared" si="17"/>
        <v>1595</v>
      </c>
      <c r="AY26" s="349"/>
      <c r="AZ26" s="298"/>
      <c r="BA26" s="349">
        <f t="shared" si="26"/>
        <v>1760</v>
      </c>
      <c r="BB26" s="349"/>
      <c r="BC26" s="349">
        <f t="shared" si="18"/>
        <v>1595</v>
      </c>
      <c r="BD26" s="349"/>
      <c r="BE26" s="349">
        <f t="shared" si="19"/>
        <v>1595</v>
      </c>
      <c r="BF26" s="349"/>
      <c r="BG26" s="298"/>
      <c r="BH26" s="349">
        <f t="shared" si="27"/>
        <v>1595</v>
      </c>
      <c r="BI26" s="349"/>
      <c r="BJ26" s="349">
        <f t="shared" si="20"/>
        <v>1815</v>
      </c>
      <c r="BK26" s="349"/>
      <c r="BL26" s="349">
        <f t="shared" si="21"/>
        <v>1870</v>
      </c>
      <c r="BM26" s="349"/>
    </row>
    <row r="27" spans="1:65" x14ac:dyDescent="0.3">
      <c r="A27" s="291" t="s">
        <v>347</v>
      </c>
      <c r="B27" s="350">
        <v>33</v>
      </c>
      <c r="C27" s="353"/>
      <c r="D27" s="350">
        <v>33</v>
      </c>
      <c r="E27" s="353"/>
      <c r="F27" s="350">
        <v>33</v>
      </c>
      <c r="G27" s="350"/>
      <c r="H27" s="292"/>
      <c r="I27" s="350">
        <v>33</v>
      </c>
      <c r="J27" s="350"/>
      <c r="K27" s="350">
        <v>33</v>
      </c>
      <c r="L27" s="350"/>
      <c r="M27" s="350">
        <v>33</v>
      </c>
      <c r="N27" s="350"/>
      <c r="O27" s="292"/>
      <c r="P27" s="350">
        <v>33</v>
      </c>
      <c r="Q27" s="350"/>
      <c r="R27" s="350">
        <v>33</v>
      </c>
      <c r="S27" s="350"/>
      <c r="T27" s="350">
        <v>33</v>
      </c>
      <c r="U27" s="350"/>
      <c r="V27" s="292"/>
      <c r="W27" s="350">
        <v>33</v>
      </c>
      <c r="X27" s="350"/>
      <c r="Y27" s="350">
        <v>33</v>
      </c>
      <c r="Z27" s="350"/>
      <c r="AA27" s="350">
        <v>33</v>
      </c>
      <c r="AB27" s="353"/>
      <c r="AC27" s="293">
        <v>65</v>
      </c>
      <c r="AD27" s="299">
        <f t="shared" si="22"/>
        <v>396</v>
      </c>
      <c r="AE27" s="300">
        <f t="shared" si="23"/>
        <v>25740</v>
      </c>
      <c r="AF27" s="301"/>
      <c r="AG27" s="301"/>
      <c r="AH27" s="301"/>
      <c r="AI27" s="302"/>
      <c r="AM27" s="349">
        <f t="shared" si="24"/>
        <v>2145</v>
      </c>
      <c r="AN27" s="349"/>
      <c r="AO27" s="349">
        <f t="shared" si="14"/>
        <v>2145</v>
      </c>
      <c r="AP27" s="349"/>
      <c r="AQ27" s="349">
        <f t="shared" si="15"/>
        <v>2145</v>
      </c>
      <c r="AR27" s="349"/>
      <c r="AS27" s="298"/>
      <c r="AT27" s="349">
        <f t="shared" si="25"/>
        <v>2145</v>
      </c>
      <c r="AU27" s="349"/>
      <c r="AV27" s="349">
        <f t="shared" si="16"/>
        <v>2145</v>
      </c>
      <c r="AW27" s="349"/>
      <c r="AX27" s="349">
        <f t="shared" si="17"/>
        <v>2145</v>
      </c>
      <c r="AY27" s="349"/>
      <c r="AZ27" s="298"/>
      <c r="BA27" s="349">
        <f t="shared" si="26"/>
        <v>2145</v>
      </c>
      <c r="BB27" s="349"/>
      <c r="BC27" s="349">
        <f t="shared" si="18"/>
        <v>2145</v>
      </c>
      <c r="BD27" s="349"/>
      <c r="BE27" s="349">
        <f t="shared" si="19"/>
        <v>2145</v>
      </c>
      <c r="BF27" s="349"/>
      <c r="BG27" s="298"/>
      <c r="BH27" s="349">
        <f t="shared" si="27"/>
        <v>2145</v>
      </c>
      <c r="BI27" s="349"/>
      <c r="BJ27" s="349">
        <f t="shared" si="20"/>
        <v>2145</v>
      </c>
      <c r="BK27" s="349"/>
      <c r="BL27" s="349">
        <f t="shared" si="21"/>
        <v>2145</v>
      </c>
      <c r="BM27" s="349"/>
    </row>
    <row r="28" spans="1:65" x14ac:dyDescent="0.3">
      <c r="A28" s="291" t="s">
        <v>348</v>
      </c>
      <c r="B28" s="350">
        <v>34</v>
      </c>
      <c r="C28" s="353"/>
      <c r="D28" s="350">
        <v>34</v>
      </c>
      <c r="E28" s="353"/>
      <c r="F28" s="350">
        <v>34</v>
      </c>
      <c r="G28" s="350"/>
      <c r="H28" s="292"/>
      <c r="I28" s="350">
        <v>34</v>
      </c>
      <c r="J28" s="350"/>
      <c r="K28" s="350">
        <v>34</v>
      </c>
      <c r="L28" s="350"/>
      <c r="M28" s="350">
        <v>34</v>
      </c>
      <c r="N28" s="350"/>
      <c r="O28" s="292"/>
      <c r="P28" s="350">
        <v>34</v>
      </c>
      <c r="Q28" s="350"/>
      <c r="R28" s="350">
        <v>34</v>
      </c>
      <c r="S28" s="350"/>
      <c r="T28" s="350">
        <v>34</v>
      </c>
      <c r="U28" s="350"/>
      <c r="V28" s="292"/>
      <c r="W28" s="350">
        <v>34</v>
      </c>
      <c r="X28" s="350"/>
      <c r="Y28" s="350">
        <v>34</v>
      </c>
      <c r="Z28" s="350"/>
      <c r="AA28" s="350">
        <v>34</v>
      </c>
      <c r="AB28" s="353"/>
      <c r="AC28" s="293">
        <v>70</v>
      </c>
      <c r="AD28" s="299">
        <f t="shared" si="22"/>
        <v>408</v>
      </c>
      <c r="AE28" s="300">
        <f t="shared" si="23"/>
        <v>28560</v>
      </c>
      <c r="AF28" s="301"/>
      <c r="AG28" s="301"/>
      <c r="AH28" s="301"/>
      <c r="AI28" s="302"/>
      <c r="AM28" s="349">
        <f t="shared" si="24"/>
        <v>2380</v>
      </c>
      <c r="AN28" s="349"/>
      <c r="AO28" s="349">
        <f t="shared" si="14"/>
        <v>2380</v>
      </c>
      <c r="AP28" s="349"/>
      <c r="AQ28" s="349">
        <f t="shared" si="15"/>
        <v>2380</v>
      </c>
      <c r="AR28" s="349"/>
      <c r="AS28" s="298"/>
      <c r="AT28" s="349">
        <f t="shared" si="25"/>
        <v>2380</v>
      </c>
      <c r="AU28" s="349"/>
      <c r="AV28" s="349">
        <f t="shared" si="16"/>
        <v>2380</v>
      </c>
      <c r="AW28" s="349"/>
      <c r="AX28" s="349">
        <f t="shared" si="17"/>
        <v>2380</v>
      </c>
      <c r="AY28" s="349"/>
      <c r="AZ28" s="298"/>
      <c r="BA28" s="349">
        <f t="shared" si="26"/>
        <v>2380</v>
      </c>
      <c r="BB28" s="349"/>
      <c r="BC28" s="349">
        <f t="shared" si="18"/>
        <v>2380</v>
      </c>
      <c r="BD28" s="349"/>
      <c r="BE28" s="349">
        <f t="shared" si="19"/>
        <v>2380</v>
      </c>
      <c r="BF28" s="349"/>
      <c r="BG28" s="298"/>
      <c r="BH28" s="349">
        <f t="shared" si="27"/>
        <v>2380</v>
      </c>
      <c r="BI28" s="349"/>
      <c r="BJ28" s="349">
        <f t="shared" si="20"/>
        <v>2380</v>
      </c>
      <c r="BK28" s="349"/>
      <c r="BL28" s="349">
        <f t="shared" si="21"/>
        <v>2380</v>
      </c>
      <c r="BM28" s="349"/>
    </row>
    <row r="29" spans="1:65" x14ac:dyDescent="0.3">
      <c r="A29" s="291" t="s">
        <v>349</v>
      </c>
      <c r="B29" s="350">
        <v>35</v>
      </c>
      <c r="C29" s="353"/>
      <c r="D29" s="350">
        <v>35</v>
      </c>
      <c r="E29" s="353"/>
      <c r="F29" s="350">
        <v>35</v>
      </c>
      <c r="G29" s="350"/>
      <c r="H29" s="292"/>
      <c r="I29" s="350">
        <v>35</v>
      </c>
      <c r="J29" s="350"/>
      <c r="K29" s="350">
        <v>35</v>
      </c>
      <c r="L29" s="350"/>
      <c r="M29" s="350">
        <v>35</v>
      </c>
      <c r="N29" s="350"/>
      <c r="O29" s="292"/>
      <c r="P29" s="350">
        <v>35</v>
      </c>
      <c r="Q29" s="350"/>
      <c r="R29" s="350">
        <v>35</v>
      </c>
      <c r="S29" s="350"/>
      <c r="T29" s="350">
        <v>35</v>
      </c>
      <c r="U29" s="350"/>
      <c r="V29" s="292"/>
      <c r="W29" s="350">
        <v>35</v>
      </c>
      <c r="X29" s="350"/>
      <c r="Y29" s="350">
        <v>35</v>
      </c>
      <c r="Z29" s="350"/>
      <c r="AA29" s="350">
        <v>35</v>
      </c>
      <c r="AB29" s="353"/>
      <c r="AC29" s="293">
        <v>70</v>
      </c>
      <c r="AD29" s="299">
        <f t="shared" si="22"/>
        <v>420</v>
      </c>
      <c r="AE29" s="300">
        <f t="shared" si="23"/>
        <v>29400</v>
      </c>
      <c r="AF29" s="301"/>
      <c r="AG29" s="301"/>
      <c r="AH29" s="301"/>
      <c r="AI29" s="302"/>
      <c r="AM29" s="349">
        <f t="shared" si="24"/>
        <v>2450</v>
      </c>
      <c r="AN29" s="349"/>
      <c r="AO29" s="349">
        <f t="shared" si="14"/>
        <v>2450</v>
      </c>
      <c r="AP29" s="349"/>
      <c r="AQ29" s="349">
        <f t="shared" si="15"/>
        <v>2450</v>
      </c>
      <c r="AR29" s="349"/>
      <c r="AS29" s="298"/>
      <c r="AT29" s="349">
        <f t="shared" si="25"/>
        <v>2450</v>
      </c>
      <c r="AU29" s="349"/>
      <c r="AV29" s="349">
        <f t="shared" si="16"/>
        <v>2450</v>
      </c>
      <c r="AW29" s="349"/>
      <c r="AX29" s="349">
        <f t="shared" si="17"/>
        <v>2450</v>
      </c>
      <c r="AY29" s="349"/>
      <c r="AZ29" s="298"/>
      <c r="BA29" s="349">
        <f t="shared" si="26"/>
        <v>2450</v>
      </c>
      <c r="BB29" s="349"/>
      <c r="BC29" s="349">
        <f t="shared" si="18"/>
        <v>2450</v>
      </c>
      <c r="BD29" s="349"/>
      <c r="BE29" s="349">
        <f t="shared" si="19"/>
        <v>2450</v>
      </c>
      <c r="BF29" s="349"/>
      <c r="BG29" s="298"/>
      <c r="BH29" s="349">
        <f t="shared" si="27"/>
        <v>2450</v>
      </c>
      <c r="BI29" s="349"/>
      <c r="BJ29" s="349">
        <f t="shared" si="20"/>
        <v>2450</v>
      </c>
      <c r="BK29" s="349"/>
      <c r="BL29" s="349">
        <f t="shared" si="21"/>
        <v>2450</v>
      </c>
      <c r="BM29" s="349"/>
    </row>
    <row r="30" spans="1:65" x14ac:dyDescent="0.3">
      <c r="A30" s="291" t="s">
        <v>350</v>
      </c>
      <c r="B30" s="350">
        <v>35</v>
      </c>
      <c r="C30" s="353"/>
      <c r="D30" s="350">
        <v>35</v>
      </c>
      <c r="E30" s="353"/>
      <c r="F30" s="350">
        <v>31</v>
      </c>
      <c r="G30" s="350"/>
      <c r="H30" s="292"/>
      <c r="I30" s="350">
        <v>31</v>
      </c>
      <c r="J30" s="350"/>
      <c r="K30" s="350">
        <v>35</v>
      </c>
      <c r="L30" s="350"/>
      <c r="M30" s="350">
        <v>35</v>
      </c>
      <c r="N30" s="350"/>
      <c r="O30" s="292"/>
      <c r="P30" s="350">
        <v>35</v>
      </c>
      <c r="Q30" s="350"/>
      <c r="R30" s="350">
        <v>35</v>
      </c>
      <c r="S30" s="350"/>
      <c r="T30" s="350">
        <v>35</v>
      </c>
      <c r="U30" s="350"/>
      <c r="V30" s="292"/>
      <c r="W30" s="350">
        <v>35</v>
      </c>
      <c r="X30" s="350"/>
      <c r="Y30" s="350">
        <v>35</v>
      </c>
      <c r="Z30" s="350"/>
      <c r="AA30" s="350">
        <v>35</v>
      </c>
      <c r="AB30" s="353"/>
      <c r="AC30" s="293">
        <v>85</v>
      </c>
      <c r="AD30" s="299">
        <f t="shared" si="22"/>
        <v>412</v>
      </c>
      <c r="AE30" s="300">
        <f t="shared" si="23"/>
        <v>35020</v>
      </c>
      <c r="AF30" s="301"/>
      <c r="AG30" s="301"/>
      <c r="AH30" s="301"/>
      <c r="AI30" s="302"/>
      <c r="AM30" s="349">
        <f t="shared" si="24"/>
        <v>2975</v>
      </c>
      <c r="AN30" s="349"/>
      <c r="AO30" s="349">
        <f t="shared" si="14"/>
        <v>2975</v>
      </c>
      <c r="AP30" s="349"/>
      <c r="AQ30" s="349">
        <f t="shared" si="15"/>
        <v>2635</v>
      </c>
      <c r="AR30" s="349"/>
      <c r="AS30" s="298"/>
      <c r="AT30" s="349">
        <f t="shared" si="25"/>
        <v>2635</v>
      </c>
      <c r="AU30" s="349"/>
      <c r="AV30" s="349">
        <f t="shared" si="16"/>
        <v>2975</v>
      </c>
      <c r="AW30" s="349"/>
      <c r="AX30" s="349">
        <f t="shared" si="17"/>
        <v>2975</v>
      </c>
      <c r="AY30" s="349"/>
      <c r="AZ30" s="298"/>
      <c r="BA30" s="349">
        <f t="shared" si="26"/>
        <v>2975</v>
      </c>
      <c r="BB30" s="349"/>
      <c r="BC30" s="349">
        <f t="shared" si="18"/>
        <v>2975</v>
      </c>
      <c r="BD30" s="349"/>
      <c r="BE30" s="349">
        <f t="shared" si="19"/>
        <v>2975</v>
      </c>
      <c r="BF30" s="349"/>
      <c r="BG30" s="298"/>
      <c r="BH30" s="349">
        <f t="shared" si="27"/>
        <v>2975</v>
      </c>
      <c r="BI30" s="349"/>
      <c r="BJ30" s="349">
        <f t="shared" si="20"/>
        <v>2975</v>
      </c>
      <c r="BK30" s="349"/>
      <c r="BL30" s="349">
        <f t="shared" si="21"/>
        <v>2975</v>
      </c>
      <c r="BM30" s="349"/>
    </row>
    <row r="31" spans="1:65" x14ac:dyDescent="0.3">
      <c r="A31" s="291" t="s">
        <v>351</v>
      </c>
      <c r="B31" s="350">
        <v>40</v>
      </c>
      <c r="C31" s="353"/>
      <c r="D31" s="350">
        <v>40</v>
      </c>
      <c r="E31" s="353"/>
      <c r="F31" s="350">
        <v>40</v>
      </c>
      <c r="G31" s="350"/>
      <c r="H31" s="292"/>
      <c r="I31" s="350">
        <v>40</v>
      </c>
      <c r="J31" s="350"/>
      <c r="K31" s="350">
        <v>40</v>
      </c>
      <c r="L31" s="350"/>
      <c r="M31" s="350">
        <v>40</v>
      </c>
      <c r="N31" s="350"/>
      <c r="O31" s="292"/>
      <c r="P31" s="350">
        <v>40</v>
      </c>
      <c r="Q31" s="350"/>
      <c r="R31" s="350">
        <v>40</v>
      </c>
      <c r="S31" s="350"/>
      <c r="T31" s="350">
        <v>40</v>
      </c>
      <c r="U31" s="350"/>
      <c r="V31" s="292"/>
      <c r="W31" s="350">
        <v>40</v>
      </c>
      <c r="X31" s="350"/>
      <c r="Y31" s="350">
        <v>40</v>
      </c>
      <c r="Z31" s="350"/>
      <c r="AA31" s="350">
        <v>40</v>
      </c>
      <c r="AB31" s="353"/>
      <c r="AC31" s="293">
        <v>85</v>
      </c>
      <c r="AD31" s="299">
        <f t="shared" si="22"/>
        <v>480</v>
      </c>
      <c r="AE31" s="300">
        <f t="shared" si="23"/>
        <v>40800</v>
      </c>
      <c r="AF31" s="301"/>
      <c r="AG31" s="301"/>
      <c r="AH31" s="301"/>
      <c r="AI31" s="302"/>
      <c r="AM31" s="349">
        <f t="shared" si="24"/>
        <v>3400</v>
      </c>
      <c r="AN31" s="349"/>
      <c r="AO31" s="349">
        <f t="shared" si="14"/>
        <v>3400</v>
      </c>
      <c r="AP31" s="349"/>
      <c r="AQ31" s="349">
        <f t="shared" si="15"/>
        <v>3400</v>
      </c>
      <c r="AR31" s="349"/>
      <c r="AS31" s="298"/>
      <c r="AT31" s="349">
        <f t="shared" si="25"/>
        <v>3400</v>
      </c>
      <c r="AU31" s="349"/>
      <c r="AV31" s="349">
        <f t="shared" si="16"/>
        <v>3400</v>
      </c>
      <c r="AW31" s="349"/>
      <c r="AX31" s="349">
        <f t="shared" si="17"/>
        <v>3400</v>
      </c>
      <c r="AY31" s="349"/>
      <c r="AZ31" s="298"/>
      <c r="BA31" s="349">
        <f t="shared" si="26"/>
        <v>3400</v>
      </c>
      <c r="BB31" s="349"/>
      <c r="BC31" s="349">
        <f t="shared" si="18"/>
        <v>3400</v>
      </c>
      <c r="BD31" s="349"/>
      <c r="BE31" s="349">
        <f t="shared" si="19"/>
        <v>3400</v>
      </c>
      <c r="BF31" s="349"/>
      <c r="BG31" s="298"/>
      <c r="BH31" s="349">
        <f t="shared" si="27"/>
        <v>3400</v>
      </c>
      <c r="BI31" s="349"/>
      <c r="BJ31" s="349">
        <f t="shared" si="20"/>
        <v>3400</v>
      </c>
      <c r="BK31" s="349"/>
      <c r="BL31" s="349">
        <f t="shared" si="21"/>
        <v>3400</v>
      </c>
      <c r="BM31" s="349"/>
    </row>
    <row r="32" spans="1:65" x14ac:dyDescent="0.3">
      <c r="A32" s="291" t="s">
        <v>352</v>
      </c>
      <c r="B32" s="350">
        <v>27</v>
      </c>
      <c r="C32" s="353"/>
      <c r="D32" s="350">
        <v>27</v>
      </c>
      <c r="E32" s="353"/>
      <c r="F32" s="350">
        <v>27</v>
      </c>
      <c r="G32" s="350"/>
      <c r="H32" s="292"/>
      <c r="I32" s="350">
        <v>27</v>
      </c>
      <c r="J32" s="350"/>
      <c r="K32" s="350">
        <v>27</v>
      </c>
      <c r="L32" s="350"/>
      <c r="M32" s="350">
        <v>27</v>
      </c>
      <c r="N32" s="350"/>
      <c r="O32" s="292"/>
      <c r="P32" s="350">
        <v>27</v>
      </c>
      <c r="Q32" s="350"/>
      <c r="R32" s="350">
        <v>34</v>
      </c>
      <c r="S32" s="350"/>
      <c r="T32" s="350">
        <v>27</v>
      </c>
      <c r="U32" s="350"/>
      <c r="V32" s="292"/>
      <c r="W32" s="350">
        <v>36</v>
      </c>
      <c r="X32" s="350"/>
      <c r="Y32" s="350">
        <v>31</v>
      </c>
      <c r="Z32" s="350"/>
      <c r="AA32" s="350">
        <v>29</v>
      </c>
      <c r="AB32" s="353"/>
      <c r="AC32" s="293">
        <v>90</v>
      </c>
      <c r="AD32" s="299">
        <f t="shared" si="22"/>
        <v>346</v>
      </c>
      <c r="AE32" s="300">
        <f t="shared" si="23"/>
        <v>31140</v>
      </c>
      <c r="AF32" s="301"/>
      <c r="AG32" s="301"/>
      <c r="AH32" s="301"/>
      <c r="AI32" s="302"/>
      <c r="AM32" s="349">
        <f t="shared" si="24"/>
        <v>2430</v>
      </c>
      <c r="AN32" s="349"/>
      <c r="AO32" s="349">
        <f t="shared" si="14"/>
        <v>2430</v>
      </c>
      <c r="AP32" s="349"/>
      <c r="AQ32" s="349">
        <f t="shared" si="15"/>
        <v>2430</v>
      </c>
      <c r="AR32" s="349"/>
      <c r="AS32" s="298"/>
      <c r="AT32" s="349">
        <f t="shared" si="25"/>
        <v>2430</v>
      </c>
      <c r="AU32" s="349"/>
      <c r="AV32" s="349">
        <f t="shared" si="16"/>
        <v>2430</v>
      </c>
      <c r="AW32" s="349"/>
      <c r="AX32" s="349">
        <f t="shared" si="17"/>
        <v>2430</v>
      </c>
      <c r="AY32" s="349"/>
      <c r="AZ32" s="298"/>
      <c r="BA32" s="349">
        <f t="shared" si="26"/>
        <v>2430</v>
      </c>
      <c r="BB32" s="349"/>
      <c r="BC32" s="349">
        <f t="shared" si="18"/>
        <v>3060</v>
      </c>
      <c r="BD32" s="349"/>
      <c r="BE32" s="349">
        <f t="shared" si="19"/>
        <v>2430</v>
      </c>
      <c r="BF32" s="349"/>
      <c r="BG32" s="298"/>
      <c r="BH32" s="349">
        <f t="shared" si="27"/>
        <v>3240</v>
      </c>
      <c r="BI32" s="349"/>
      <c r="BJ32" s="349">
        <f t="shared" si="20"/>
        <v>2790</v>
      </c>
      <c r="BK32" s="349"/>
      <c r="BL32" s="349">
        <f t="shared" si="21"/>
        <v>2610</v>
      </c>
      <c r="BM32" s="349"/>
    </row>
    <row r="33" spans="1:65" x14ac:dyDescent="0.3">
      <c r="A33" s="291" t="s">
        <v>353</v>
      </c>
      <c r="B33" s="350">
        <v>33</v>
      </c>
      <c r="C33" s="353"/>
      <c r="D33" s="350">
        <v>33</v>
      </c>
      <c r="E33" s="353"/>
      <c r="F33" s="350">
        <v>33</v>
      </c>
      <c r="G33" s="350"/>
      <c r="H33" s="292"/>
      <c r="I33" s="350">
        <v>33</v>
      </c>
      <c r="J33" s="350"/>
      <c r="K33" s="350">
        <v>33</v>
      </c>
      <c r="L33" s="350"/>
      <c r="M33" s="350">
        <v>33</v>
      </c>
      <c r="N33" s="350"/>
      <c r="O33" s="292"/>
      <c r="P33" s="350">
        <v>33</v>
      </c>
      <c r="Q33" s="350"/>
      <c r="R33" s="350">
        <v>33</v>
      </c>
      <c r="S33" s="350"/>
      <c r="T33" s="350">
        <v>33</v>
      </c>
      <c r="U33" s="350"/>
      <c r="V33" s="292"/>
      <c r="W33" s="350">
        <v>33</v>
      </c>
      <c r="X33" s="350"/>
      <c r="Y33" s="350">
        <v>33</v>
      </c>
      <c r="Z33" s="350"/>
      <c r="AA33" s="350">
        <v>33</v>
      </c>
      <c r="AB33" s="353"/>
      <c r="AC33" s="293">
        <v>125</v>
      </c>
      <c r="AD33" s="299">
        <f t="shared" si="22"/>
        <v>396</v>
      </c>
      <c r="AE33" s="300">
        <f t="shared" si="23"/>
        <v>49500</v>
      </c>
      <c r="AF33" s="301"/>
      <c r="AG33" s="301"/>
      <c r="AH33" s="301"/>
      <c r="AI33" s="302"/>
      <c r="AM33" s="349">
        <f t="shared" si="24"/>
        <v>4125</v>
      </c>
      <c r="AN33" s="349"/>
      <c r="AO33" s="349">
        <f t="shared" si="14"/>
        <v>4125</v>
      </c>
      <c r="AP33" s="349"/>
      <c r="AQ33" s="349">
        <f t="shared" si="15"/>
        <v>4125</v>
      </c>
      <c r="AR33" s="349"/>
      <c r="AS33" s="298"/>
      <c r="AT33" s="349">
        <f t="shared" si="25"/>
        <v>4125</v>
      </c>
      <c r="AU33" s="349"/>
      <c r="AV33" s="349">
        <f t="shared" si="16"/>
        <v>4125</v>
      </c>
      <c r="AW33" s="349"/>
      <c r="AX33" s="349">
        <f t="shared" si="17"/>
        <v>4125</v>
      </c>
      <c r="AY33" s="349"/>
      <c r="AZ33" s="298"/>
      <c r="BA33" s="349">
        <f t="shared" si="26"/>
        <v>4125</v>
      </c>
      <c r="BB33" s="349"/>
      <c r="BC33" s="349">
        <f t="shared" si="18"/>
        <v>4125</v>
      </c>
      <c r="BD33" s="349"/>
      <c r="BE33" s="349">
        <f t="shared" si="19"/>
        <v>4125</v>
      </c>
      <c r="BF33" s="349"/>
      <c r="BG33" s="298"/>
      <c r="BH33" s="349">
        <f t="shared" si="27"/>
        <v>4125</v>
      </c>
      <c r="BI33" s="349"/>
      <c r="BJ33" s="349">
        <f t="shared" si="20"/>
        <v>4125</v>
      </c>
      <c r="BK33" s="349"/>
      <c r="BL33" s="349">
        <f t="shared" si="21"/>
        <v>4125</v>
      </c>
      <c r="BM33" s="349"/>
    </row>
    <row r="34" spans="1:65" x14ac:dyDescent="0.3">
      <c r="A34" s="291" t="s">
        <v>354</v>
      </c>
      <c r="B34" s="350">
        <v>36</v>
      </c>
      <c r="C34" s="353"/>
      <c r="D34" s="350">
        <v>36</v>
      </c>
      <c r="E34" s="353"/>
      <c r="F34" s="350">
        <v>31</v>
      </c>
      <c r="G34" s="350"/>
      <c r="H34" s="292"/>
      <c r="I34" s="350">
        <v>31</v>
      </c>
      <c r="J34" s="350"/>
      <c r="K34" s="350">
        <v>36</v>
      </c>
      <c r="L34" s="350"/>
      <c r="M34" s="350">
        <v>36</v>
      </c>
      <c r="N34" s="350"/>
      <c r="O34" s="292"/>
      <c r="P34" s="350">
        <v>36</v>
      </c>
      <c r="Q34" s="350"/>
      <c r="R34" s="350">
        <v>36</v>
      </c>
      <c r="S34" s="350"/>
      <c r="T34" s="350">
        <v>36</v>
      </c>
      <c r="U34" s="350"/>
      <c r="V34" s="292"/>
      <c r="W34" s="350">
        <v>36</v>
      </c>
      <c r="X34" s="350"/>
      <c r="Y34" s="350">
        <v>36</v>
      </c>
      <c r="Z34" s="350"/>
      <c r="AA34" s="350">
        <v>39</v>
      </c>
      <c r="AB34" s="353"/>
      <c r="AC34" s="293">
        <v>225</v>
      </c>
      <c r="AD34" s="299">
        <f t="shared" si="22"/>
        <v>425</v>
      </c>
      <c r="AE34" s="300">
        <f t="shared" si="23"/>
        <v>95625</v>
      </c>
      <c r="AF34" s="301"/>
      <c r="AG34" s="301"/>
      <c r="AH34" s="301"/>
      <c r="AI34" s="302"/>
      <c r="AM34" s="349">
        <f t="shared" si="24"/>
        <v>8100</v>
      </c>
      <c r="AN34" s="349"/>
      <c r="AO34" s="349">
        <f t="shared" si="14"/>
        <v>8100</v>
      </c>
      <c r="AP34" s="349"/>
      <c r="AQ34" s="349">
        <f t="shared" si="15"/>
        <v>6975</v>
      </c>
      <c r="AR34" s="349"/>
      <c r="AS34" s="298"/>
      <c r="AT34" s="349">
        <f t="shared" si="25"/>
        <v>6975</v>
      </c>
      <c r="AU34" s="349"/>
      <c r="AV34" s="349">
        <f t="shared" si="16"/>
        <v>8100</v>
      </c>
      <c r="AW34" s="349"/>
      <c r="AX34" s="349">
        <f t="shared" si="17"/>
        <v>8100</v>
      </c>
      <c r="AY34" s="349"/>
      <c r="AZ34" s="298"/>
      <c r="BA34" s="349">
        <f t="shared" si="26"/>
        <v>8100</v>
      </c>
      <c r="BB34" s="349"/>
      <c r="BC34" s="349">
        <f t="shared" si="18"/>
        <v>8100</v>
      </c>
      <c r="BD34" s="349"/>
      <c r="BE34" s="349">
        <f t="shared" si="19"/>
        <v>8100</v>
      </c>
      <c r="BF34" s="349"/>
      <c r="BG34" s="298"/>
      <c r="BH34" s="349">
        <f t="shared" si="27"/>
        <v>8100</v>
      </c>
      <c r="BI34" s="349"/>
      <c r="BJ34" s="349">
        <f t="shared" si="20"/>
        <v>8100</v>
      </c>
      <c r="BK34" s="349"/>
      <c r="BL34" s="349">
        <f t="shared" si="21"/>
        <v>8775</v>
      </c>
      <c r="BM34" s="349"/>
    </row>
    <row r="35" spans="1:65" x14ac:dyDescent="0.3">
      <c r="A35" s="291" t="s">
        <v>355</v>
      </c>
      <c r="B35" s="350">
        <v>27</v>
      </c>
      <c r="C35" s="353"/>
      <c r="D35" s="350">
        <v>27</v>
      </c>
      <c r="E35" s="353"/>
      <c r="F35" s="350">
        <v>27</v>
      </c>
      <c r="G35" s="350"/>
      <c r="H35" s="292"/>
      <c r="I35" s="350">
        <v>27</v>
      </c>
      <c r="J35" s="350"/>
      <c r="K35" s="350">
        <v>27</v>
      </c>
      <c r="L35" s="350"/>
      <c r="M35" s="350">
        <v>27</v>
      </c>
      <c r="N35" s="350"/>
      <c r="O35" s="292"/>
      <c r="P35" s="350">
        <v>27</v>
      </c>
      <c r="Q35" s="350"/>
      <c r="R35" s="350">
        <v>34</v>
      </c>
      <c r="S35" s="350"/>
      <c r="T35" s="350">
        <v>27</v>
      </c>
      <c r="U35" s="350"/>
      <c r="V35" s="292"/>
      <c r="W35" s="350">
        <v>36</v>
      </c>
      <c r="X35" s="350"/>
      <c r="Y35" s="350">
        <v>31</v>
      </c>
      <c r="Z35" s="350"/>
      <c r="AA35" s="350">
        <v>29</v>
      </c>
      <c r="AB35" s="353"/>
      <c r="AC35" s="293">
        <v>90</v>
      </c>
      <c r="AD35" s="299">
        <f t="shared" ref="AD35:AD37" si="28">SUM(B35:AB35)</f>
        <v>346</v>
      </c>
      <c r="AE35" s="300">
        <f t="shared" ref="AE35:AE37" si="29">AD35*AC35</f>
        <v>31140</v>
      </c>
      <c r="AF35" s="301"/>
      <c r="AG35" s="301"/>
      <c r="AH35" s="301"/>
      <c r="AI35" s="302"/>
      <c r="AM35" s="349">
        <f t="shared" ref="AM35:AM37" si="30">B35*$AC35</f>
        <v>2430</v>
      </c>
      <c r="AN35" s="349"/>
      <c r="AO35" s="349">
        <f t="shared" ref="AO35:AO37" si="31">D35*$AC35</f>
        <v>2430</v>
      </c>
      <c r="AP35" s="349"/>
      <c r="AQ35" s="349">
        <f t="shared" ref="AQ35:AQ37" si="32">F35*$AC35</f>
        <v>2430</v>
      </c>
      <c r="AR35" s="349"/>
      <c r="AS35" s="298"/>
      <c r="AT35" s="349">
        <f t="shared" ref="AT35:AT37" si="33">I35*$AC35</f>
        <v>2430</v>
      </c>
      <c r="AU35" s="349"/>
      <c r="AV35" s="349">
        <f t="shared" ref="AV35:AV37" si="34">K35*$AC35</f>
        <v>2430</v>
      </c>
      <c r="AW35" s="349"/>
      <c r="AX35" s="349">
        <f t="shared" ref="AX35:AX37" si="35">M35*$AC35</f>
        <v>2430</v>
      </c>
      <c r="AY35" s="349"/>
      <c r="AZ35" s="298"/>
      <c r="BA35" s="349">
        <f t="shared" ref="BA35:BA37" si="36">P35*$AC35</f>
        <v>2430</v>
      </c>
      <c r="BB35" s="349"/>
      <c r="BC35" s="349">
        <f t="shared" ref="BC35:BC37" si="37">R35*$AC35</f>
        <v>3060</v>
      </c>
      <c r="BD35" s="349"/>
      <c r="BE35" s="349">
        <f t="shared" ref="BE35:BE37" si="38">T35*$AC35</f>
        <v>2430</v>
      </c>
      <c r="BF35" s="349"/>
      <c r="BG35" s="298"/>
      <c r="BH35" s="349">
        <f t="shared" ref="BH35:BH37" si="39">W35*$AC35</f>
        <v>3240</v>
      </c>
      <c r="BI35" s="349"/>
      <c r="BJ35" s="349">
        <f t="shared" ref="BJ35:BJ37" si="40">Y35*$AC35</f>
        <v>2790</v>
      </c>
      <c r="BK35" s="349"/>
      <c r="BL35" s="349">
        <f t="shared" ref="BL35:BL37" si="41">AA35*$AC35</f>
        <v>2610</v>
      </c>
      <c r="BM35" s="349"/>
    </row>
    <row r="36" spans="1:65" x14ac:dyDescent="0.3">
      <c r="A36" s="291" t="s">
        <v>356</v>
      </c>
      <c r="B36" s="350">
        <v>33</v>
      </c>
      <c r="C36" s="353"/>
      <c r="D36" s="350">
        <v>33</v>
      </c>
      <c r="E36" s="353"/>
      <c r="F36" s="350">
        <v>33</v>
      </c>
      <c r="G36" s="350"/>
      <c r="H36" s="292"/>
      <c r="I36" s="350">
        <v>33</v>
      </c>
      <c r="J36" s="350"/>
      <c r="K36" s="350">
        <v>33</v>
      </c>
      <c r="L36" s="350"/>
      <c r="M36" s="350">
        <v>33</v>
      </c>
      <c r="N36" s="350"/>
      <c r="O36" s="292"/>
      <c r="P36" s="350">
        <v>33</v>
      </c>
      <c r="Q36" s="350"/>
      <c r="R36" s="350">
        <v>33</v>
      </c>
      <c r="S36" s="350"/>
      <c r="T36" s="350">
        <v>33</v>
      </c>
      <c r="U36" s="350"/>
      <c r="V36" s="292"/>
      <c r="W36" s="350">
        <v>33</v>
      </c>
      <c r="X36" s="350"/>
      <c r="Y36" s="350">
        <v>33</v>
      </c>
      <c r="Z36" s="350"/>
      <c r="AA36" s="350">
        <v>33</v>
      </c>
      <c r="AB36" s="353"/>
      <c r="AC36" s="293">
        <v>125</v>
      </c>
      <c r="AD36" s="299">
        <f t="shared" si="28"/>
        <v>396</v>
      </c>
      <c r="AE36" s="300">
        <f t="shared" si="29"/>
        <v>49500</v>
      </c>
      <c r="AF36" s="301"/>
      <c r="AG36" s="301"/>
      <c r="AH36" s="301"/>
      <c r="AI36" s="302"/>
      <c r="AM36" s="349">
        <f t="shared" si="30"/>
        <v>4125</v>
      </c>
      <c r="AN36" s="349"/>
      <c r="AO36" s="349">
        <f t="shared" si="31"/>
        <v>4125</v>
      </c>
      <c r="AP36" s="349"/>
      <c r="AQ36" s="349">
        <f t="shared" si="32"/>
        <v>4125</v>
      </c>
      <c r="AR36" s="349"/>
      <c r="AS36" s="298"/>
      <c r="AT36" s="349">
        <f t="shared" si="33"/>
        <v>4125</v>
      </c>
      <c r="AU36" s="349"/>
      <c r="AV36" s="349">
        <f t="shared" si="34"/>
        <v>4125</v>
      </c>
      <c r="AW36" s="349"/>
      <c r="AX36" s="349">
        <f t="shared" si="35"/>
        <v>4125</v>
      </c>
      <c r="AY36" s="349"/>
      <c r="AZ36" s="298"/>
      <c r="BA36" s="349">
        <f t="shared" si="36"/>
        <v>4125</v>
      </c>
      <c r="BB36" s="349"/>
      <c r="BC36" s="349">
        <f t="shared" si="37"/>
        <v>4125</v>
      </c>
      <c r="BD36" s="349"/>
      <c r="BE36" s="349">
        <f t="shared" si="38"/>
        <v>4125</v>
      </c>
      <c r="BF36" s="349"/>
      <c r="BG36" s="298"/>
      <c r="BH36" s="349">
        <f t="shared" si="39"/>
        <v>4125</v>
      </c>
      <c r="BI36" s="349"/>
      <c r="BJ36" s="349">
        <f t="shared" si="40"/>
        <v>4125</v>
      </c>
      <c r="BK36" s="349"/>
      <c r="BL36" s="349">
        <f t="shared" si="41"/>
        <v>4125</v>
      </c>
      <c r="BM36" s="349"/>
    </row>
    <row r="37" spans="1:65" x14ac:dyDescent="0.3">
      <c r="A37" s="291" t="s">
        <v>357</v>
      </c>
      <c r="B37" s="350">
        <v>36</v>
      </c>
      <c r="C37" s="353"/>
      <c r="D37" s="350">
        <v>36</v>
      </c>
      <c r="E37" s="353"/>
      <c r="F37" s="350">
        <v>31</v>
      </c>
      <c r="G37" s="350"/>
      <c r="H37" s="292"/>
      <c r="I37" s="350">
        <v>31</v>
      </c>
      <c r="J37" s="350"/>
      <c r="K37" s="350">
        <v>36</v>
      </c>
      <c r="L37" s="350"/>
      <c r="M37" s="350">
        <v>36</v>
      </c>
      <c r="N37" s="350"/>
      <c r="O37" s="292"/>
      <c r="P37" s="350">
        <v>36</v>
      </c>
      <c r="Q37" s="350"/>
      <c r="R37" s="350">
        <v>36</v>
      </c>
      <c r="S37" s="350"/>
      <c r="T37" s="350">
        <v>36</v>
      </c>
      <c r="U37" s="350"/>
      <c r="V37" s="292"/>
      <c r="W37" s="350">
        <v>36</v>
      </c>
      <c r="X37" s="350"/>
      <c r="Y37" s="350">
        <v>36</v>
      </c>
      <c r="Z37" s="350"/>
      <c r="AA37" s="350">
        <v>39</v>
      </c>
      <c r="AB37" s="353"/>
      <c r="AC37" s="293">
        <v>225</v>
      </c>
      <c r="AD37" s="299">
        <f t="shared" si="28"/>
        <v>425</v>
      </c>
      <c r="AE37" s="300">
        <f t="shared" si="29"/>
        <v>95625</v>
      </c>
      <c r="AF37" s="301"/>
      <c r="AG37" s="301"/>
      <c r="AH37" s="301"/>
      <c r="AI37" s="302"/>
      <c r="AM37" s="349">
        <f t="shared" si="30"/>
        <v>8100</v>
      </c>
      <c r="AN37" s="349"/>
      <c r="AO37" s="349">
        <f t="shared" si="31"/>
        <v>8100</v>
      </c>
      <c r="AP37" s="349"/>
      <c r="AQ37" s="349">
        <f t="shared" si="32"/>
        <v>6975</v>
      </c>
      <c r="AR37" s="349"/>
      <c r="AS37" s="298"/>
      <c r="AT37" s="349">
        <f t="shared" si="33"/>
        <v>6975</v>
      </c>
      <c r="AU37" s="349"/>
      <c r="AV37" s="349">
        <f t="shared" si="34"/>
        <v>8100</v>
      </c>
      <c r="AW37" s="349"/>
      <c r="AX37" s="349">
        <f t="shared" si="35"/>
        <v>8100</v>
      </c>
      <c r="AY37" s="349"/>
      <c r="AZ37" s="298"/>
      <c r="BA37" s="349">
        <f t="shared" si="36"/>
        <v>8100</v>
      </c>
      <c r="BB37" s="349"/>
      <c r="BC37" s="349">
        <f t="shared" si="37"/>
        <v>8100</v>
      </c>
      <c r="BD37" s="349"/>
      <c r="BE37" s="349">
        <f t="shared" si="38"/>
        <v>8100</v>
      </c>
      <c r="BF37" s="349"/>
      <c r="BG37" s="298"/>
      <c r="BH37" s="349">
        <f t="shared" si="39"/>
        <v>8100</v>
      </c>
      <c r="BI37" s="349"/>
      <c r="BJ37" s="349">
        <f t="shared" si="40"/>
        <v>8100</v>
      </c>
      <c r="BK37" s="349"/>
      <c r="BL37" s="349">
        <f t="shared" si="41"/>
        <v>8775</v>
      </c>
      <c r="BM37" s="349"/>
    </row>
    <row r="38" spans="1:65" ht="14.4" customHeight="1" x14ac:dyDescent="0.3">
      <c r="AD38" s="284"/>
    </row>
    <row r="39" spans="1:65" ht="14.4" customHeight="1" x14ac:dyDescent="0.3">
      <c r="AD39" s="284"/>
    </row>
    <row r="40" spans="1:65" x14ac:dyDescent="0.3">
      <c r="A40" s="284" t="s">
        <v>70</v>
      </c>
      <c r="B40" s="360">
        <f>SUM(B5:B37)</f>
        <v>1094</v>
      </c>
      <c r="C40" s="361"/>
      <c r="D40" s="360">
        <f t="shared" ref="D40" si="42">SUM(D5:D37)</f>
        <v>1094</v>
      </c>
      <c r="E40" s="361"/>
      <c r="F40" s="360">
        <f t="shared" ref="F40" si="43">SUM(F5:F37)</f>
        <v>1041</v>
      </c>
      <c r="G40" s="361"/>
      <c r="H40" s="303"/>
      <c r="I40" s="360">
        <f>SUM(I5:I37)</f>
        <v>1041</v>
      </c>
      <c r="J40" s="361"/>
      <c r="K40" s="360">
        <f t="shared" ref="K40" si="44">SUM(K5:K37)</f>
        <v>1094</v>
      </c>
      <c r="L40" s="361"/>
      <c r="M40" s="360">
        <f t="shared" ref="M40" si="45">SUM(M5:M37)</f>
        <v>1094</v>
      </c>
      <c r="N40" s="361"/>
      <c r="O40" s="303"/>
      <c r="P40" s="360">
        <f>SUM(P5:P37)</f>
        <v>1102</v>
      </c>
      <c r="Q40" s="361"/>
      <c r="R40" s="360">
        <f t="shared" ref="R40" si="46">SUM(R5:R37)</f>
        <v>1125</v>
      </c>
      <c r="S40" s="361"/>
      <c r="T40" s="360">
        <f t="shared" ref="T40" si="47">SUM(T5:T37)</f>
        <v>1098</v>
      </c>
      <c r="U40" s="361"/>
      <c r="V40" s="303"/>
      <c r="W40" s="360">
        <f>SUM(W5:W37)</f>
        <v>1129</v>
      </c>
      <c r="X40" s="361"/>
      <c r="Y40" s="360">
        <f t="shared" ref="Y40" si="48">SUM(Y5:Y37)</f>
        <v>1118</v>
      </c>
      <c r="Z40" s="361"/>
      <c r="AA40" s="360">
        <f t="shared" ref="AA40" si="49">SUM(AA5:AA37)</f>
        <v>1123</v>
      </c>
      <c r="AB40" s="361"/>
      <c r="AC40" s="285"/>
      <c r="AM40" s="359">
        <f>SUM(AM5:AM37)</f>
        <v>93555</v>
      </c>
      <c r="AN40" s="359"/>
      <c r="AO40" s="359">
        <f t="shared" ref="AO40" si="50">SUM(AO5:AO37)</f>
        <v>93555</v>
      </c>
      <c r="AP40" s="359"/>
      <c r="AQ40" s="359">
        <f t="shared" ref="AQ40" si="51">SUM(AQ5:AQ37)</f>
        <v>87990</v>
      </c>
      <c r="AR40" s="359"/>
      <c r="AS40" s="290"/>
      <c r="AT40" s="359">
        <f>SUM(AT5:AT37)</f>
        <v>87990</v>
      </c>
      <c r="AU40" s="359"/>
      <c r="AV40" s="359">
        <f t="shared" ref="AV40" si="52">SUM(AV5:AV37)</f>
        <v>93555</v>
      </c>
      <c r="AW40" s="359"/>
      <c r="AX40" s="359">
        <f t="shared" ref="AX40" si="53">SUM(AX5:AX37)</f>
        <v>93555</v>
      </c>
      <c r="AY40" s="359"/>
      <c r="AZ40" s="290"/>
      <c r="BA40" s="359">
        <f>SUM(BA5:BA37)</f>
        <v>93995</v>
      </c>
      <c r="BB40" s="359"/>
      <c r="BC40" s="359">
        <f t="shared" ref="BC40" si="54">SUM(BC5:BC37)</f>
        <v>95995</v>
      </c>
      <c r="BD40" s="359"/>
      <c r="BE40" s="359">
        <f t="shared" ref="BE40" si="55">SUM(BE5:BE37)</f>
        <v>93775</v>
      </c>
      <c r="BF40" s="359"/>
      <c r="BG40" s="290"/>
      <c r="BH40" s="359">
        <f>SUM(BH5:BH37)</f>
        <v>96425</v>
      </c>
      <c r="BI40" s="359"/>
      <c r="BJ40" s="359">
        <f t="shared" ref="BJ40" si="56">SUM(BJ5:BJ37)</f>
        <v>95295</v>
      </c>
      <c r="BK40" s="359"/>
      <c r="BL40" s="359">
        <f t="shared" ref="BL40" si="57">SUM(BL5:BL37)</f>
        <v>96890</v>
      </c>
      <c r="BM40" s="359"/>
    </row>
    <row r="41" spans="1:65" x14ac:dyDescent="0.3">
      <c r="AD41" s="284"/>
    </row>
    <row r="42" spans="1:65" x14ac:dyDescent="0.3">
      <c r="A42" s="304" t="s">
        <v>248</v>
      </c>
      <c r="B42" s="362">
        <f>AM40</f>
        <v>93555</v>
      </c>
      <c r="C42" s="363"/>
      <c r="D42" s="362">
        <f t="shared" ref="D42" si="58">AO40</f>
        <v>93555</v>
      </c>
      <c r="E42" s="363"/>
      <c r="F42" s="362">
        <f t="shared" ref="F42" si="59">AQ40</f>
        <v>87990</v>
      </c>
      <c r="G42" s="363"/>
      <c r="H42" s="303"/>
      <c r="I42" s="362">
        <f>AT40</f>
        <v>87990</v>
      </c>
      <c r="J42" s="363"/>
      <c r="K42" s="362">
        <f t="shared" ref="K42" si="60">AV40</f>
        <v>93555</v>
      </c>
      <c r="L42" s="363"/>
      <c r="M42" s="362">
        <f t="shared" ref="M42" si="61">AX40</f>
        <v>93555</v>
      </c>
      <c r="N42" s="363"/>
      <c r="O42" s="303"/>
      <c r="P42" s="362">
        <f>BA40</f>
        <v>93995</v>
      </c>
      <c r="Q42" s="363"/>
      <c r="R42" s="362">
        <f t="shared" ref="R42" si="62">BC40</f>
        <v>95995</v>
      </c>
      <c r="S42" s="363"/>
      <c r="T42" s="362">
        <f t="shared" ref="T42" si="63">BE40</f>
        <v>93775</v>
      </c>
      <c r="U42" s="363"/>
      <c r="V42" s="303"/>
      <c r="W42" s="362">
        <f>BH40</f>
        <v>96425</v>
      </c>
      <c r="X42" s="363"/>
      <c r="Y42" s="362">
        <f t="shared" ref="Y42" si="64">BJ40</f>
        <v>95295</v>
      </c>
      <c r="Z42" s="363"/>
      <c r="AA42" s="362">
        <f t="shared" ref="AA42" si="65">BL40</f>
        <v>96890</v>
      </c>
      <c r="AB42" s="363"/>
      <c r="AC42" s="285"/>
    </row>
    <row r="43" spans="1:65" s="304" customFormat="1" x14ac:dyDescent="0.3">
      <c r="AJ43"/>
      <c r="AK43"/>
      <c r="AL43"/>
    </row>
    <row r="44" spans="1:65" x14ac:dyDescent="0.3">
      <c r="AD44" s="284"/>
    </row>
    <row r="45" spans="1:65" s="305" customFormat="1" ht="3.6" customHeight="1" x14ac:dyDescent="0.3">
      <c r="AJ45"/>
      <c r="AK45"/>
      <c r="AL45"/>
    </row>
    <row r="46" spans="1:65" x14ac:dyDescent="0.3">
      <c r="AD46" s="284"/>
    </row>
    <row r="47" spans="1:65" x14ac:dyDescent="0.3">
      <c r="A47" s="283" t="s">
        <v>249</v>
      </c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</row>
    <row r="48" spans="1:65" x14ac:dyDescent="0.3"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M48" s="356" t="s">
        <v>259</v>
      </c>
      <c r="AN48" s="356"/>
      <c r="AO48" s="356"/>
      <c r="AP48" s="356"/>
      <c r="AQ48" s="356"/>
      <c r="AR48" s="356"/>
      <c r="AS48" s="356"/>
      <c r="AT48" s="356"/>
      <c r="AU48" s="356"/>
      <c r="AV48" s="356"/>
      <c r="AW48" s="356"/>
      <c r="AX48" s="356"/>
      <c r="AY48" s="356"/>
      <c r="AZ48" s="356"/>
      <c r="BA48" s="356"/>
      <c r="BB48" s="356"/>
      <c r="BC48" s="356"/>
      <c r="BD48" s="356"/>
      <c r="BE48" s="356"/>
      <c r="BF48" s="356"/>
      <c r="BG48" s="356"/>
      <c r="BH48" s="356"/>
      <c r="BI48" s="356"/>
      <c r="BJ48" s="356"/>
      <c r="BK48" s="356"/>
      <c r="BL48" s="356"/>
      <c r="BM48" s="356"/>
    </row>
    <row r="49" spans="1:65" x14ac:dyDescent="0.3">
      <c r="A49" s="287" t="s">
        <v>254</v>
      </c>
      <c r="B49" s="358" t="s">
        <v>25</v>
      </c>
      <c r="C49" s="358"/>
      <c r="D49" s="358" t="s">
        <v>26</v>
      </c>
      <c r="E49" s="358"/>
      <c r="F49" s="358" t="s">
        <v>27</v>
      </c>
      <c r="G49" s="358"/>
      <c r="H49" s="289"/>
      <c r="I49" s="358" t="s">
        <v>28</v>
      </c>
      <c r="J49" s="358"/>
      <c r="K49" s="358" t="s">
        <v>29</v>
      </c>
      <c r="L49" s="358"/>
      <c r="M49" s="358" t="s">
        <v>30</v>
      </c>
      <c r="N49" s="358"/>
      <c r="O49" s="289"/>
      <c r="P49" s="358" t="s">
        <v>31</v>
      </c>
      <c r="Q49" s="358"/>
      <c r="R49" s="358" t="s">
        <v>32</v>
      </c>
      <c r="S49" s="358"/>
      <c r="T49" s="358" t="s">
        <v>33</v>
      </c>
      <c r="U49" s="358"/>
      <c r="V49" s="289"/>
      <c r="W49" s="358" t="s">
        <v>34</v>
      </c>
      <c r="X49" s="358"/>
      <c r="Y49" s="358" t="s">
        <v>35</v>
      </c>
      <c r="Z49" s="358"/>
      <c r="AA49" s="358" t="s">
        <v>36</v>
      </c>
      <c r="AB49" s="358"/>
      <c r="AC49" s="288" t="s">
        <v>244</v>
      </c>
      <c r="AD49" s="288" t="s">
        <v>245</v>
      </c>
      <c r="AE49" s="289" t="s">
        <v>246</v>
      </c>
      <c r="AF49" s="289" t="s">
        <v>247</v>
      </c>
      <c r="AG49" s="289"/>
      <c r="AH49" s="289"/>
      <c r="AI49" s="289"/>
      <c r="AM49" s="357" t="s">
        <v>25</v>
      </c>
      <c r="AN49" s="357"/>
      <c r="AO49" s="357" t="s">
        <v>26</v>
      </c>
      <c r="AP49" s="357"/>
      <c r="AQ49" s="357" t="s">
        <v>27</v>
      </c>
      <c r="AR49" s="357"/>
      <c r="AS49" s="290"/>
      <c r="AT49" s="357" t="s">
        <v>28</v>
      </c>
      <c r="AU49" s="357"/>
      <c r="AV49" s="357" t="s">
        <v>29</v>
      </c>
      <c r="AW49" s="357"/>
      <c r="AX49" s="357" t="s">
        <v>30</v>
      </c>
      <c r="AY49" s="357"/>
      <c r="AZ49" s="290"/>
      <c r="BA49" s="357" t="s">
        <v>31</v>
      </c>
      <c r="BB49" s="357"/>
      <c r="BC49" s="357" t="s">
        <v>32</v>
      </c>
      <c r="BD49" s="357"/>
      <c r="BE49" s="357" t="s">
        <v>33</v>
      </c>
      <c r="BF49" s="357"/>
      <c r="BG49" s="290"/>
      <c r="BH49" s="357" t="s">
        <v>34</v>
      </c>
      <c r="BI49" s="357"/>
      <c r="BJ49" s="357" t="s">
        <v>35</v>
      </c>
      <c r="BK49" s="357"/>
      <c r="BL49" s="357" t="s">
        <v>36</v>
      </c>
      <c r="BM49" s="357"/>
    </row>
    <row r="50" spans="1:65" x14ac:dyDescent="0.3">
      <c r="A50" s="291" t="s">
        <v>325</v>
      </c>
      <c r="B50" s="354">
        <v>32</v>
      </c>
      <c r="C50" s="355"/>
      <c r="D50" s="354">
        <v>33</v>
      </c>
      <c r="E50" s="355"/>
      <c r="F50" s="350">
        <v>31</v>
      </c>
      <c r="G50" s="350"/>
      <c r="H50" s="292"/>
      <c r="I50" s="350">
        <v>32</v>
      </c>
      <c r="J50" s="350"/>
      <c r="K50" s="350">
        <v>33</v>
      </c>
      <c r="L50" s="350"/>
      <c r="M50" s="350">
        <v>34</v>
      </c>
      <c r="N50" s="350"/>
      <c r="O50" s="292"/>
      <c r="P50" s="350">
        <v>33</v>
      </c>
      <c r="Q50" s="350"/>
      <c r="R50" s="350">
        <v>33</v>
      </c>
      <c r="S50" s="350"/>
      <c r="T50" s="350">
        <v>33</v>
      </c>
      <c r="U50" s="350"/>
      <c r="V50" s="292"/>
      <c r="W50" s="350">
        <v>33</v>
      </c>
      <c r="X50" s="350"/>
      <c r="Y50" s="350">
        <v>33</v>
      </c>
      <c r="Z50" s="350"/>
      <c r="AA50" s="354">
        <v>33</v>
      </c>
      <c r="AB50" s="355"/>
      <c r="AC50" s="293">
        <v>40</v>
      </c>
      <c r="AD50" s="294">
        <f>SUM(B50:AB50)</f>
        <v>393</v>
      </c>
      <c r="AE50" s="295">
        <f>AD50*AC50</f>
        <v>15720</v>
      </c>
      <c r="AF50" s="296"/>
      <c r="AG50" s="296"/>
      <c r="AH50" s="296"/>
      <c r="AI50" s="297"/>
      <c r="AM50" s="349">
        <f>B50*$AC50</f>
        <v>1280</v>
      </c>
      <c r="AN50" s="349"/>
      <c r="AO50" s="349">
        <f t="shared" ref="AO50:AO62" si="66">D50*$AC50</f>
        <v>1320</v>
      </c>
      <c r="AP50" s="349"/>
      <c r="AQ50" s="349">
        <f t="shared" ref="AQ50:AQ64" si="67">F50*$AC50</f>
        <v>1240</v>
      </c>
      <c r="AR50" s="349"/>
      <c r="AS50" s="298"/>
      <c r="AT50" s="349">
        <f>I50*$AC50</f>
        <v>1280</v>
      </c>
      <c r="AU50" s="349"/>
      <c r="AV50" s="349">
        <f t="shared" ref="AV50:AV64" si="68">K50*$AC50</f>
        <v>1320</v>
      </c>
      <c r="AW50" s="349"/>
      <c r="AX50" s="349">
        <f t="shared" ref="AX50:AX64" si="69">M50*$AC50</f>
        <v>1360</v>
      </c>
      <c r="AY50" s="349"/>
      <c r="AZ50" s="298"/>
      <c r="BA50" s="349">
        <f>P50*$AC50</f>
        <v>1320</v>
      </c>
      <c r="BB50" s="349"/>
      <c r="BC50" s="349">
        <f t="shared" ref="BC50:BC64" si="70">R50*$AC50</f>
        <v>1320</v>
      </c>
      <c r="BD50" s="349"/>
      <c r="BE50" s="349">
        <f t="shared" ref="BE50:BE64" si="71">T50*$AC50</f>
        <v>1320</v>
      </c>
      <c r="BF50" s="349"/>
      <c r="BG50" s="298"/>
      <c r="BH50" s="349">
        <f>W50*$AC50</f>
        <v>1320</v>
      </c>
      <c r="BI50" s="349"/>
      <c r="BJ50" s="349">
        <f t="shared" ref="BJ50:BJ64" si="72">Y50*$AC50</f>
        <v>1320</v>
      </c>
      <c r="BK50" s="349"/>
      <c r="BL50" s="349">
        <f t="shared" ref="BL50:BL64" si="73">AA50*$AC50</f>
        <v>1320</v>
      </c>
      <c r="BM50" s="349"/>
    </row>
    <row r="51" spans="1:65" x14ac:dyDescent="0.3">
      <c r="A51" s="291" t="s">
        <v>326</v>
      </c>
      <c r="B51" s="350">
        <v>32</v>
      </c>
      <c r="C51" s="353"/>
      <c r="D51" s="350">
        <v>32</v>
      </c>
      <c r="E51" s="353"/>
      <c r="F51" s="350">
        <v>31</v>
      </c>
      <c r="G51" s="350"/>
      <c r="H51" s="292"/>
      <c r="I51" s="350">
        <v>31</v>
      </c>
      <c r="J51" s="350"/>
      <c r="K51" s="350">
        <v>33</v>
      </c>
      <c r="L51" s="350"/>
      <c r="M51" s="350">
        <v>33</v>
      </c>
      <c r="N51" s="350"/>
      <c r="O51" s="292"/>
      <c r="P51" s="350">
        <v>33</v>
      </c>
      <c r="Q51" s="350"/>
      <c r="R51" s="350">
        <v>33</v>
      </c>
      <c r="S51" s="350"/>
      <c r="T51" s="350">
        <v>33</v>
      </c>
      <c r="U51" s="350"/>
      <c r="V51" s="292"/>
      <c r="W51" s="350">
        <v>33</v>
      </c>
      <c r="X51" s="350"/>
      <c r="Y51" s="350">
        <v>33</v>
      </c>
      <c r="Z51" s="350"/>
      <c r="AA51" s="350">
        <v>33</v>
      </c>
      <c r="AB51" s="353"/>
      <c r="AC51" s="293">
        <v>45</v>
      </c>
      <c r="AD51" s="299">
        <f t="shared" ref="AD51:AD64" si="74">SUM(B51:AB51)</f>
        <v>390</v>
      </c>
      <c r="AE51" s="300">
        <f t="shared" ref="AE51:AE64" si="75">AD51*AC51</f>
        <v>17550</v>
      </c>
      <c r="AF51" s="301"/>
      <c r="AG51" s="301"/>
      <c r="AH51" s="301"/>
      <c r="AI51" s="302"/>
      <c r="AM51" s="349">
        <f t="shared" ref="AM51:AM64" si="76">B51*$AC51</f>
        <v>1440</v>
      </c>
      <c r="AN51" s="349"/>
      <c r="AO51" s="349">
        <f t="shared" si="66"/>
        <v>1440</v>
      </c>
      <c r="AP51" s="349"/>
      <c r="AQ51" s="349">
        <f t="shared" si="67"/>
        <v>1395</v>
      </c>
      <c r="AR51" s="349"/>
      <c r="AS51" s="298"/>
      <c r="AT51" s="349">
        <f t="shared" ref="AT51:AT64" si="77">I51*$AC51</f>
        <v>1395</v>
      </c>
      <c r="AU51" s="349"/>
      <c r="AV51" s="349">
        <f t="shared" si="68"/>
        <v>1485</v>
      </c>
      <c r="AW51" s="349"/>
      <c r="AX51" s="349">
        <f t="shared" si="69"/>
        <v>1485</v>
      </c>
      <c r="AY51" s="349"/>
      <c r="AZ51" s="298"/>
      <c r="BA51" s="349">
        <f t="shared" ref="BA51:BA64" si="78">P51*$AC51</f>
        <v>1485</v>
      </c>
      <c r="BB51" s="349"/>
      <c r="BC51" s="349">
        <f t="shared" si="70"/>
        <v>1485</v>
      </c>
      <c r="BD51" s="349"/>
      <c r="BE51" s="349">
        <f t="shared" si="71"/>
        <v>1485</v>
      </c>
      <c r="BF51" s="349"/>
      <c r="BG51" s="298"/>
      <c r="BH51" s="349">
        <f t="shared" ref="BH51:BH64" si="79">W51*$AC51</f>
        <v>1485</v>
      </c>
      <c r="BI51" s="349"/>
      <c r="BJ51" s="349">
        <f t="shared" si="72"/>
        <v>1485</v>
      </c>
      <c r="BK51" s="349"/>
      <c r="BL51" s="349">
        <f t="shared" si="73"/>
        <v>1485</v>
      </c>
      <c r="BM51" s="349"/>
    </row>
    <row r="52" spans="1:65" x14ac:dyDescent="0.3">
      <c r="A52" s="291" t="s">
        <v>327</v>
      </c>
      <c r="B52" s="350">
        <v>34</v>
      </c>
      <c r="C52" s="353"/>
      <c r="D52" s="350">
        <v>34</v>
      </c>
      <c r="E52" s="353"/>
      <c r="F52" s="350">
        <v>29</v>
      </c>
      <c r="G52" s="350"/>
      <c r="H52" s="292"/>
      <c r="I52" s="350">
        <v>29</v>
      </c>
      <c r="J52" s="350"/>
      <c r="K52" s="350">
        <v>34</v>
      </c>
      <c r="L52" s="350"/>
      <c r="M52" s="350">
        <v>34</v>
      </c>
      <c r="N52" s="350"/>
      <c r="O52" s="292"/>
      <c r="P52" s="350">
        <v>34</v>
      </c>
      <c r="Q52" s="350"/>
      <c r="R52" s="350">
        <v>34</v>
      </c>
      <c r="S52" s="350"/>
      <c r="T52" s="350">
        <v>34</v>
      </c>
      <c r="U52" s="350"/>
      <c r="V52" s="292"/>
      <c r="W52" s="350">
        <v>34</v>
      </c>
      <c r="X52" s="350"/>
      <c r="Y52" s="350">
        <v>34</v>
      </c>
      <c r="Z52" s="350"/>
      <c r="AA52" s="350">
        <v>34</v>
      </c>
      <c r="AB52" s="353"/>
      <c r="AC52" s="293">
        <v>45</v>
      </c>
      <c r="AD52" s="299">
        <f t="shared" si="74"/>
        <v>398</v>
      </c>
      <c r="AE52" s="300">
        <f t="shared" si="75"/>
        <v>17910</v>
      </c>
      <c r="AF52" s="301"/>
      <c r="AG52" s="301"/>
      <c r="AH52" s="301"/>
      <c r="AI52" s="302"/>
      <c r="AM52" s="349">
        <f t="shared" si="76"/>
        <v>1530</v>
      </c>
      <c r="AN52" s="349"/>
      <c r="AO52" s="349">
        <f t="shared" si="66"/>
        <v>1530</v>
      </c>
      <c r="AP52" s="349"/>
      <c r="AQ52" s="349">
        <f t="shared" si="67"/>
        <v>1305</v>
      </c>
      <c r="AR52" s="349"/>
      <c r="AS52" s="298"/>
      <c r="AT52" s="349">
        <f t="shared" si="77"/>
        <v>1305</v>
      </c>
      <c r="AU52" s="349"/>
      <c r="AV52" s="349">
        <f t="shared" si="68"/>
        <v>1530</v>
      </c>
      <c r="AW52" s="349"/>
      <c r="AX52" s="349">
        <f t="shared" si="69"/>
        <v>1530</v>
      </c>
      <c r="AY52" s="349"/>
      <c r="AZ52" s="298"/>
      <c r="BA52" s="349">
        <f t="shared" si="78"/>
        <v>1530</v>
      </c>
      <c r="BB52" s="349"/>
      <c r="BC52" s="349">
        <f t="shared" si="70"/>
        <v>1530</v>
      </c>
      <c r="BD52" s="349"/>
      <c r="BE52" s="349">
        <f t="shared" si="71"/>
        <v>1530</v>
      </c>
      <c r="BF52" s="349"/>
      <c r="BG52" s="298"/>
      <c r="BH52" s="349">
        <f t="shared" si="79"/>
        <v>1530</v>
      </c>
      <c r="BI52" s="349"/>
      <c r="BJ52" s="349">
        <f t="shared" si="72"/>
        <v>1530</v>
      </c>
      <c r="BK52" s="349"/>
      <c r="BL52" s="349">
        <f t="shared" si="73"/>
        <v>1530</v>
      </c>
      <c r="BM52" s="349"/>
    </row>
    <row r="53" spans="1:65" x14ac:dyDescent="0.3">
      <c r="A53" s="291" t="s">
        <v>328</v>
      </c>
      <c r="B53" s="350">
        <v>30</v>
      </c>
      <c r="C53" s="353"/>
      <c r="D53" s="350">
        <v>30</v>
      </c>
      <c r="E53" s="353"/>
      <c r="F53" s="350">
        <v>30</v>
      </c>
      <c r="G53" s="350"/>
      <c r="H53" s="292"/>
      <c r="I53" s="350">
        <v>30</v>
      </c>
      <c r="J53" s="350"/>
      <c r="K53" s="350">
        <v>30</v>
      </c>
      <c r="L53" s="350"/>
      <c r="M53" s="350">
        <v>30</v>
      </c>
      <c r="N53" s="350"/>
      <c r="O53" s="292"/>
      <c r="P53" s="350">
        <v>31</v>
      </c>
      <c r="Q53" s="350"/>
      <c r="R53" s="350">
        <v>33</v>
      </c>
      <c r="S53" s="350"/>
      <c r="T53" s="350">
        <v>30</v>
      </c>
      <c r="U53" s="350"/>
      <c r="V53" s="292"/>
      <c r="W53" s="350">
        <v>32</v>
      </c>
      <c r="X53" s="350"/>
      <c r="Y53" s="350">
        <v>30</v>
      </c>
      <c r="Z53" s="350"/>
      <c r="AA53" s="350">
        <v>32</v>
      </c>
      <c r="AB53" s="353"/>
      <c r="AC53" s="293">
        <v>55</v>
      </c>
      <c r="AD53" s="299">
        <f t="shared" si="74"/>
        <v>368</v>
      </c>
      <c r="AE53" s="300">
        <f t="shared" si="75"/>
        <v>20240</v>
      </c>
      <c r="AF53" s="301"/>
      <c r="AG53" s="301"/>
      <c r="AH53" s="301"/>
      <c r="AI53" s="302"/>
      <c r="AM53" s="349">
        <f t="shared" si="76"/>
        <v>1650</v>
      </c>
      <c r="AN53" s="349"/>
      <c r="AO53" s="349">
        <f t="shared" si="66"/>
        <v>1650</v>
      </c>
      <c r="AP53" s="349"/>
      <c r="AQ53" s="349">
        <f t="shared" si="67"/>
        <v>1650</v>
      </c>
      <c r="AR53" s="349"/>
      <c r="AS53" s="298"/>
      <c r="AT53" s="349">
        <f t="shared" si="77"/>
        <v>1650</v>
      </c>
      <c r="AU53" s="349"/>
      <c r="AV53" s="349">
        <f t="shared" si="68"/>
        <v>1650</v>
      </c>
      <c r="AW53" s="349"/>
      <c r="AX53" s="349">
        <f t="shared" si="69"/>
        <v>1650</v>
      </c>
      <c r="AY53" s="349"/>
      <c r="AZ53" s="298"/>
      <c r="BA53" s="349">
        <f t="shared" si="78"/>
        <v>1705</v>
      </c>
      <c r="BB53" s="349"/>
      <c r="BC53" s="349">
        <f t="shared" si="70"/>
        <v>1815</v>
      </c>
      <c r="BD53" s="349"/>
      <c r="BE53" s="349">
        <f t="shared" si="71"/>
        <v>1650</v>
      </c>
      <c r="BF53" s="349"/>
      <c r="BG53" s="298"/>
      <c r="BH53" s="349">
        <f t="shared" si="79"/>
        <v>1760</v>
      </c>
      <c r="BI53" s="349"/>
      <c r="BJ53" s="349">
        <f t="shared" si="72"/>
        <v>1650</v>
      </c>
      <c r="BK53" s="349"/>
      <c r="BL53" s="349">
        <f t="shared" si="73"/>
        <v>1760</v>
      </c>
      <c r="BM53" s="349"/>
    </row>
    <row r="54" spans="1:65" x14ac:dyDescent="0.3">
      <c r="A54" s="291" t="s">
        <v>329</v>
      </c>
      <c r="B54" s="350">
        <v>31</v>
      </c>
      <c r="C54" s="353"/>
      <c r="D54" s="350">
        <v>31</v>
      </c>
      <c r="E54" s="353"/>
      <c r="F54" s="350">
        <v>31</v>
      </c>
      <c r="G54" s="350"/>
      <c r="H54" s="292"/>
      <c r="I54" s="350">
        <v>31</v>
      </c>
      <c r="J54" s="350"/>
      <c r="K54" s="350">
        <v>31</v>
      </c>
      <c r="L54" s="350"/>
      <c r="M54" s="350">
        <v>31</v>
      </c>
      <c r="N54" s="350"/>
      <c r="O54" s="292"/>
      <c r="P54" s="350">
        <v>31</v>
      </c>
      <c r="Q54" s="350"/>
      <c r="R54" s="350">
        <v>33</v>
      </c>
      <c r="S54" s="350"/>
      <c r="T54" s="350">
        <v>33</v>
      </c>
      <c r="U54" s="350"/>
      <c r="V54" s="292"/>
      <c r="W54" s="350">
        <v>33</v>
      </c>
      <c r="X54" s="350"/>
      <c r="Y54" s="350">
        <v>33</v>
      </c>
      <c r="Z54" s="350"/>
      <c r="AA54" s="350">
        <v>31</v>
      </c>
      <c r="AB54" s="353"/>
      <c r="AC54" s="293">
        <v>55</v>
      </c>
      <c r="AD54" s="299">
        <f t="shared" si="74"/>
        <v>380</v>
      </c>
      <c r="AE54" s="300">
        <f t="shared" si="75"/>
        <v>20900</v>
      </c>
      <c r="AF54" s="301"/>
      <c r="AG54" s="301"/>
      <c r="AH54" s="301"/>
      <c r="AI54" s="302"/>
      <c r="AM54" s="349">
        <f t="shared" si="76"/>
        <v>1705</v>
      </c>
      <c r="AN54" s="349"/>
      <c r="AO54" s="349">
        <f t="shared" si="66"/>
        <v>1705</v>
      </c>
      <c r="AP54" s="349"/>
      <c r="AQ54" s="349">
        <f t="shared" si="67"/>
        <v>1705</v>
      </c>
      <c r="AR54" s="349"/>
      <c r="AS54" s="298"/>
      <c r="AT54" s="349">
        <f t="shared" si="77"/>
        <v>1705</v>
      </c>
      <c r="AU54" s="349"/>
      <c r="AV54" s="349">
        <f t="shared" si="68"/>
        <v>1705</v>
      </c>
      <c r="AW54" s="349"/>
      <c r="AX54" s="349">
        <f t="shared" si="69"/>
        <v>1705</v>
      </c>
      <c r="AY54" s="349"/>
      <c r="AZ54" s="298"/>
      <c r="BA54" s="349">
        <f t="shared" si="78"/>
        <v>1705</v>
      </c>
      <c r="BB54" s="349"/>
      <c r="BC54" s="349">
        <f t="shared" si="70"/>
        <v>1815</v>
      </c>
      <c r="BD54" s="349"/>
      <c r="BE54" s="349">
        <f t="shared" si="71"/>
        <v>1815</v>
      </c>
      <c r="BF54" s="349"/>
      <c r="BG54" s="298"/>
      <c r="BH54" s="349">
        <f t="shared" si="79"/>
        <v>1815</v>
      </c>
      <c r="BI54" s="349"/>
      <c r="BJ54" s="349">
        <f t="shared" si="72"/>
        <v>1815</v>
      </c>
      <c r="BK54" s="349"/>
      <c r="BL54" s="349">
        <f t="shared" si="73"/>
        <v>1705</v>
      </c>
      <c r="BM54" s="349"/>
    </row>
    <row r="55" spans="1:65" x14ac:dyDescent="0.3">
      <c r="A55" s="291" t="s">
        <v>330</v>
      </c>
      <c r="B55" s="350">
        <v>36</v>
      </c>
      <c r="C55" s="353"/>
      <c r="D55" s="350">
        <v>36</v>
      </c>
      <c r="E55" s="353"/>
      <c r="F55" s="350">
        <v>30</v>
      </c>
      <c r="G55" s="350"/>
      <c r="H55" s="292"/>
      <c r="I55" s="350">
        <v>30</v>
      </c>
      <c r="J55" s="350"/>
      <c r="K55" s="350">
        <v>36</v>
      </c>
      <c r="L55" s="350"/>
      <c r="M55" s="350">
        <v>36</v>
      </c>
      <c r="N55" s="350"/>
      <c r="O55" s="292"/>
      <c r="P55" s="350">
        <v>36</v>
      </c>
      <c r="Q55" s="350"/>
      <c r="R55" s="350">
        <v>36</v>
      </c>
      <c r="S55" s="350"/>
      <c r="T55" s="350">
        <v>36</v>
      </c>
      <c r="U55" s="350"/>
      <c r="V55" s="292"/>
      <c r="W55" s="350">
        <v>36</v>
      </c>
      <c r="X55" s="350"/>
      <c r="Y55" s="350">
        <v>36</v>
      </c>
      <c r="Z55" s="350"/>
      <c r="AA55" s="350">
        <v>35</v>
      </c>
      <c r="AB55" s="353"/>
      <c r="AC55" s="293">
        <v>60</v>
      </c>
      <c r="AD55" s="299">
        <f t="shared" si="74"/>
        <v>419</v>
      </c>
      <c r="AE55" s="300">
        <f t="shared" si="75"/>
        <v>25140</v>
      </c>
      <c r="AF55" s="301"/>
      <c r="AG55" s="301"/>
      <c r="AH55" s="301"/>
      <c r="AI55" s="302"/>
      <c r="AM55" s="349">
        <f t="shared" si="76"/>
        <v>2160</v>
      </c>
      <c r="AN55" s="349"/>
      <c r="AO55" s="349">
        <f t="shared" si="66"/>
        <v>2160</v>
      </c>
      <c r="AP55" s="349"/>
      <c r="AQ55" s="349">
        <f t="shared" si="67"/>
        <v>1800</v>
      </c>
      <c r="AR55" s="349"/>
      <c r="AS55" s="298"/>
      <c r="AT55" s="349">
        <f t="shared" si="77"/>
        <v>1800</v>
      </c>
      <c r="AU55" s="349"/>
      <c r="AV55" s="349">
        <f t="shared" si="68"/>
        <v>2160</v>
      </c>
      <c r="AW55" s="349"/>
      <c r="AX55" s="349">
        <f t="shared" si="69"/>
        <v>2160</v>
      </c>
      <c r="AY55" s="349"/>
      <c r="AZ55" s="298"/>
      <c r="BA55" s="349">
        <f t="shared" si="78"/>
        <v>2160</v>
      </c>
      <c r="BB55" s="349"/>
      <c r="BC55" s="349">
        <f t="shared" si="70"/>
        <v>2160</v>
      </c>
      <c r="BD55" s="349"/>
      <c r="BE55" s="349">
        <f t="shared" si="71"/>
        <v>2160</v>
      </c>
      <c r="BF55" s="349"/>
      <c r="BG55" s="298"/>
      <c r="BH55" s="349">
        <f t="shared" si="79"/>
        <v>2160</v>
      </c>
      <c r="BI55" s="349"/>
      <c r="BJ55" s="349">
        <f t="shared" si="72"/>
        <v>2160</v>
      </c>
      <c r="BK55" s="349"/>
      <c r="BL55" s="349">
        <f t="shared" si="73"/>
        <v>2100</v>
      </c>
      <c r="BM55" s="349"/>
    </row>
    <row r="56" spans="1:65" x14ac:dyDescent="0.3">
      <c r="A56" s="291" t="s">
        <v>331</v>
      </c>
      <c r="B56" s="350">
        <v>29</v>
      </c>
      <c r="C56" s="353"/>
      <c r="D56" s="350">
        <v>29</v>
      </c>
      <c r="E56" s="353"/>
      <c r="F56" s="350">
        <v>29</v>
      </c>
      <c r="G56" s="350"/>
      <c r="H56" s="292"/>
      <c r="I56" s="350">
        <v>29</v>
      </c>
      <c r="J56" s="350"/>
      <c r="K56" s="350">
        <v>29</v>
      </c>
      <c r="L56" s="350"/>
      <c r="M56" s="350">
        <v>29</v>
      </c>
      <c r="N56" s="350"/>
      <c r="O56" s="292"/>
      <c r="P56" s="350">
        <v>32</v>
      </c>
      <c r="Q56" s="350"/>
      <c r="R56" s="350">
        <v>30</v>
      </c>
      <c r="S56" s="350"/>
      <c r="T56" s="350">
        <v>30</v>
      </c>
      <c r="U56" s="350"/>
      <c r="V56" s="292"/>
      <c r="W56" s="350">
        <v>30</v>
      </c>
      <c r="X56" s="350"/>
      <c r="Y56" s="350">
        <v>33</v>
      </c>
      <c r="Z56" s="350"/>
      <c r="AA56" s="350">
        <v>34</v>
      </c>
      <c r="AB56" s="353"/>
      <c r="AC56" s="293">
        <v>55</v>
      </c>
      <c r="AD56" s="299">
        <f t="shared" si="74"/>
        <v>363</v>
      </c>
      <c r="AE56" s="300">
        <f t="shared" si="75"/>
        <v>19965</v>
      </c>
      <c r="AF56" s="301"/>
      <c r="AG56" s="301"/>
      <c r="AH56" s="301"/>
      <c r="AI56" s="302"/>
      <c r="AM56" s="349">
        <f t="shared" si="76"/>
        <v>1595</v>
      </c>
      <c r="AN56" s="349"/>
      <c r="AO56" s="349">
        <f t="shared" si="66"/>
        <v>1595</v>
      </c>
      <c r="AP56" s="349"/>
      <c r="AQ56" s="349">
        <f t="shared" si="67"/>
        <v>1595</v>
      </c>
      <c r="AR56" s="349"/>
      <c r="AS56" s="298"/>
      <c r="AT56" s="349">
        <f t="shared" si="77"/>
        <v>1595</v>
      </c>
      <c r="AU56" s="349"/>
      <c r="AV56" s="349">
        <f t="shared" si="68"/>
        <v>1595</v>
      </c>
      <c r="AW56" s="349"/>
      <c r="AX56" s="349">
        <f t="shared" si="69"/>
        <v>1595</v>
      </c>
      <c r="AY56" s="349"/>
      <c r="AZ56" s="298"/>
      <c r="BA56" s="349">
        <f t="shared" si="78"/>
        <v>1760</v>
      </c>
      <c r="BB56" s="349"/>
      <c r="BC56" s="349">
        <f t="shared" si="70"/>
        <v>1650</v>
      </c>
      <c r="BD56" s="349"/>
      <c r="BE56" s="349">
        <f t="shared" si="71"/>
        <v>1650</v>
      </c>
      <c r="BF56" s="349"/>
      <c r="BG56" s="298"/>
      <c r="BH56" s="349">
        <f t="shared" si="79"/>
        <v>1650</v>
      </c>
      <c r="BI56" s="349"/>
      <c r="BJ56" s="349">
        <f t="shared" si="72"/>
        <v>1815</v>
      </c>
      <c r="BK56" s="349"/>
      <c r="BL56" s="349">
        <f t="shared" si="73"/>
        <v>1870</v>
      </c>
      <c r="BM56" s="349"/>
    </row>
    <row r="57" spans="1:65" x14ac:dyDescent="0.3">
      <c r="A57" s="291" t="s">
        <v>332</v>
      </c>
      <c r="B57" s="350">
        <v>33</v>
      </c>
      <c r="C57" s="353"/>
      <c r="D57" s="350">
        <v>33</v>
      </c>
      <c r="E57" s="353"/>
      <c r="F57" s="350">
        <v>33</v>
      </c>
      <c r="G57" s="350"/>
      <c r="H57" s="292"/>
      <c r="I57" s="350">
        <v>33</v>
      </c>
      <c r="J57" s="350"/>
      <c r="K57" s="350">
        <v>33</v>
      </c>
      <c r="L57" s="350"/>
      <c r="M57" s="350">
        <v>33</v>
      </c>
      <c r="N57" s="350"/>
      <c r="O57" s="292"/>
      <c r="P57" s="350">
        <v>34</v>
      </c>
      <c r="Q57" s="350"/>
      <c r="R57" s="350">
        <v>34</v>
      </c>
      <c r="S57" s="350"/>
      <c r="T57" s="350">
        <v>33</v>
      </c>
      <c r="U57" s="350"/>
      <c r="V57" s="292"/>
      <c r="W57" s="350">
        <v>33</v>
      </c>
      <c r="X57" s="350"/>
      <c r="Y57" s="350">
        <v>33</v>
      </c>
      <c r="Z57" s="350"/>
      <c r="AA57" s="350">
        <v>33</v>
      </c>
      <c r="AB57" s="353"/>
      <c r="AC57" s="293">
        <v>65</v>
      </c>
      <c r="AD57" s="299">
        <f t="shared" si="74"/>
        <v>398</v>
      </c>
      <c r="AE57" s="300">
        <f t="shared" si="75"/>
        <v>25870</v>
      </c>
      <c r="AF57" s="301"/>
      <c r="AG57" s="301"/>
      <c r="AH57" s="301"/>
      <c r="AI57" s="302"/>
      <c r="AM57" s="349">
        <f t="shared" si="76"/>
        <v>2145</v>
      </c>
      <c r="AN57" s="349"/>
      <c r="AO57" s="349">
        <f t="shared" si="66"/>
        <v>2145</v>
      </c>
      <c r="AP57" s="349"/>
      <c r="AQ57" s="349">
        <f t="shared" si="67"/>
        <v>2145</v>
      </c>
      <c r="AR57" s="349"/>
      <c r="AS57" s="298"/>
      <c r="AT57" s="349">
        <f t="shared" si="77"/>
        <v>2145</v>
      </c>
      <c r="AU57" s="349"/>
      <c r="AV57" s="349">
        <f t="shared" si="68"/>
        <v>2145</v>
      </c>
      <c r="AW57" s="349"/>
      <c r="AX57" s="349">
        <f t="shared" si="69"/>
        <v>2145</v>
      </c>
      <c r="AY57" s="349"/>
      <c r="AZ57" s="298"/>
      <c r="BA57" s="349">
        <f t="shared" si="78"/>
        <v>2210</v>
      </c>
      <c r="BB57" s="349"/>
      <c r="BC57" s="349">
        <f t="shared" si="70"/>
        <v>2210</v>
      </c>
      <c r="BD57" s="349"/>
      <c r="BE57" s="349">
        <f t="shared" si="71"/>
        <v>2145</v>
      </c>
      <c r="BF57" s="349"/>
      <c r="BG57" s="298"/>
      <c r="BH57" s="349">
        <f t="shared" si="79"/>
        <v>2145</v>
      </c>
      <c r="BI57" s="349"/>
      <c r="BJ57" s="349">
        <f t="shared" si="72"/>
        <v>2145</v>
      </c>
      <c r="BK57" s="349"/>
      <c r="BL57" s="349">
        <f t="shared" si="73"/>
        <v>2145</v>
      </c>
      <c r="BM57" s="349"/>
    </row>
    <row r="58" spans="1:65" x14ac:dyDescent="0.3">
      <c r="A58" s="291" t="s">
        <v>333</v>
      </c>
      <c r="B58" s="350">
        <v>34</v>
      </c>
      <c r="C58" s="353"/>
      <c r="D58" s="350">
        <v>34</v>
      </c>
      <c r="E58" s="353"/>
      <c r="F58" s="350">
        <v>34</v>
      </c>
      <c r="G58" s="350"/>
      <c r="H58" s="292"/>
      <c r="I58" s="350">
        <v>34</v>
      </c>
      <c r="J58" s="350"/>
      <c r="K58" s="350">
        <v>34</v>
      </c>
      <c r="L58" s="350"/>
      <c r="M58" s="350">
        <v>34</v>
      </c>
      <c r="N58" s="350"/>
      <c r="O58" s="292"/>
      <c r="P58" s="350">
        <v>34</v>
      </c>
      <c r="Q58" s="350"/>
      <c r="R58" s="350">
        <v>34</v>
      </c>
      <c r="S58" s="350"/>
      <c r="T58" s="350">
        <v>34</v>
      </c>
      <c r="U58" s="350"/>
      <c r="V58" s="292"/>
      <c r="W58" s="350">
        <v>34</v>
      </c>
      <c r="X58" s="350"/>
      <c r="Y58" s="350">
        <v>34</v>
      </c>
      <c r="Z58" s="350"/>
      <c r="AA58" s="350">
        <v>34</v>
      </c>
      <c r="AB58" s="353"/>
      <c r="AC58" s="293">
        <v>70</v>
      </c>
      <c r="AD58" s="299">
        <f t="shared" si="74"/>
        <v>408</v>
      </c>
      <c r="AE58" s="300">
        <f t="shared" si="75"/>
        <v>28560</v>
      </c>
      <c r="AF58" s="301"/>
      <c r="AG58" s="301"/>
      <c r="AH58" s="301"/>
      <c r="AI58" s="302"/>
      <c r="AM58" s="349">
        <f t="shared" si="76"/>
        <v>2380</v>
      </c>
      <c r="AN58" s="349"/>
      <c r="AO58" s="349">
        <f t="shared" si="66"/>
        <v>2380</v>
      </c>
      <c r="AP58" s="349"/>
      <c r="AQ58" s="349">
        <f t="shared" si="67"/>
        <v>2380</v>
      </c>
      <c r="AR58" s="349"/>
      <c r="AS58" s="298"/>
      <c r="AT58" s="349">
        <f t="shared" si="77"/>
        <v>2380</v>
      </c>
      <c r="AU58" s="349"/>
      <c r="AV58" s="349">
        <f t="shared" si="68"/>
        <v>2380</v>
      </c>
      <c r="AW58" s="349"/>
      <c r="AX58" s="349">
        <f t="shared" si="69"/>
        <v>2380</v>
      </c>
      <c r="AY58" s="349"/>
      <c r="AZ58" s="298"/>
      <c r="BA58" s="349">
        <f t="shared" si="78"/>
        <v>2380</v>
      </c>
      <c r="BB58" s="349"/>
      <c r="BC58" s="349">
        <f t="shared" si="70"/>
        <v>2380</v>
      </c>
      <c r="BD58" s="349"/>
      <c r="BE58" s="349">
        <f t="shared" si="71"/>
        <v>2380</v>
      </c>
      <c r="BF58" s="349"/>
      <c r="BG58" s="298"/>
      <c r="BH58" s="349">
        <f t="shared" si="79"/>
        <v>2380</v>
      </c>
      <c r="BI58" s="349"/>
      <c r="BJ58" s="349">
        <f t="shared" si="72"/>
        <v>2380</v>
      </c>
      <c r="BK58" s="349"/>
      <c r="BL58" s="349">
        <f t="shared" si="73"/>
        <v>2380</v>
      </c>
      <c r="BM58" s="349"/>
    </row>
    <row r="59" spans="1:65" x14ac:dyDescent="0.3">
      <c r="A59" s="291" t="s">
        <v>334</v>
      </c>
      <c r="B59" s="350">
        <v>35</v>
      </c>
      <c r="C59" s="353"/>
      <c r="D59" s="350">
        <v>35</v>
      </c>
      <c r="E59" s="353"/>
      <c r="F59" s="350">
        <v>35</v>
      </c>
      <c r="G59" s="350"/>
      <c r="H59" s="292"/>
      <c r="I59" s="350">
        <v>35</v>
      </c>
      <c r="J59" s="350"/>
      <c r="K59" s="350">
        <v>35</v>
      </c>
      <c r="L59" s="350"/>
      <c r="M59" s="350">
        <v>35</v>
      </c>
      <c r="N59" s="350"/>
      <c r="O59" s="292"/>
      <c r="P59" s="350">
        <v>35</v>
      </c>
      <c r="Q59" s="350"/>
      <c r="R59" s="350">
        <v>35</v>
      </c>
      <c r="S59" s="350"/>
      <c r="T59" s="350">
        <v>35</v>
      </c>
      <c r="U59" s="350"/>
      <c r="V59" s="292"/>
      <c r="W59" s="350">
        <v>35</v>
      </c>
      <c r="X59" s="350"/>
      <c r="Y59" s="350">
        <v>35</v>
      </c>
      <c r="Z59" s="350"/>
      <c r="AA59" s="350">
        <v>35</v>
      </c>
      <c r="AB59" s="353"/>
      <c r="AC59" s="293">
        <v>70</v>
      </c>
      <c r="AD59" s="299">
        <f t="shared" si="74"/>
        <v>420</v>
      </c>
      <c r="AE59" s="300">
        <f t="shared" si="75"/>
        <v>29400</v>
      </c>
      <c r="AF59" s="301"/>
      <c r="AG59" s="301"/>
      <c r="AH59" s="301"/>
      <c r="AI59" s="302"/>
      <c r="AM59" s="349">
        <f t="shared" si="76"/>
        <v>2450</v>
      </c>
      <c r="AN59" s="349"/>
      <c r="AO59" s="349">
        <f t="shared" si="66"/>
        <v>2450</v>
      </c>
      <c r="AP59" s="349"/>
      <c r="AQ59" s="349">
        <f t="shared" si="67"/>
        <v>2450</v>
      </c>
      <c r="AR59" s="349"/>
      <c r="AS59" s="298"/>
      <c r="AT59" s="349">
        <f t="shared" si="77"/>
        <v>2450</v>
      </c>
      <c r="AU59" s="349"/>
      <c r="AV59" s="349">
        <f t="shared" si="68"/>
        <v>2450</v>
      </c>
      <c r="AW59" s="349"/>
      <c r="AX59" s="349">
        <f t="shared" si="69"/>
        <v>2450</v>
      </c>
      <c r="AY59" s="349"/>
      <c r="AZ59" s="298"/>
      <c r="BA59" s="349">
        <f t="shared" si="78"/>
        <v>2450</v>
      </c>
      <c r="BB59" s="349"/>
      <c r="BC59" s="349">
        <f t="shared" si="70"/>
        <v>2450</v>
      </c>
      <c r="BD59" s="349"/>
      <c r="BE59" s="349">
        <f t="shared" si="71"/>
        <v>2450</v>
      </c>
      <c r="BF59" s="349"/>
      <c r="BG59" s="298"/>
      <c r="BH59" s="349">
        <f t="shared" si="79"/>
        <v>2450</v>
      </c>
      <c r="BI59" s="349"/>
      <c r="BJ59" s="349">
        <f t="shared" si="72"/>
        <v>2450</v>
      </c>
      <c r="BK59" s="349"/>
      <c r="BL59" s="349">
        <f t="shared" si="73"/>
        <v>2450</v>
      </c>
      <c r="BM59" s="349"/>
    </row>
    <row r="60" spans="1:65" x14ac:dyDescent="0.3">
      <c r="A60" s="291" t="s">
        <v>335</v>
      </c>
      <c r="B60" s="350">
        <v>35</v>
      </c>
      <c r="C60" s="353"/>
      <c r="D60" s="350">
        <v>35</v>
      </c>
      <c r="E60" s="353"/>
      <c r="F60" s="350">
        <v>31</v>
      </c>
      <c r="G60" s="350"/>
      <c r="H60" s="292"/>
      <c r="I60" s="350">
        <v>31</v>
      </c>
      <c r="J60" s="350"/>
      <c r="K60" s="350">
        <v>35</v>
      </c>
      <c r="L60" s="350"/>
      <c r="M60" s="350">
        <v>35</v>
      </c>
      <c r="N60" s="350"/>
      <c r="O60" s="292"/>
      <c r="P60" s="350">
        <v>35</v>
      </c>
      <c r="Q60" s="350"/>
      <c r="R60" s="350">
        <v>35</v>
      </c>
      <c r="S60" s="350"/>
      <c r="T60" s="350">
        <v>35</v>
      </c>
      <c r="U60" s="350"/>
      <c r="V60" s="292"/>
      <c r="W60" s="350">
        <v>35</v>
      </c>
      <c r="X60" s="350"/>
      <c r="Y60" s="350">
        <v>35</v>
      </c>
      <c r="Z60" s="350"/>
      <c r="AA60" s="350">
        <v>35</v>
      </c>
      <c r="AB60" s="353"/>
      <c r="AC60" s="293">
        <v>85</v>
      </c>
      <c r="AD60" s="299">
        <f t="shared" si="74"/>
        <v>412</v>
      </c>
      <c r="AE60" s="300">
        <f t="shared" si="75"/>
        <v>35020</v>
      </c>
      <c r="AF60" s="301"/>
      <c r="AG60" s="301"/>
      <c r="AH60" s="301"/>
      <c r="AI60" s="302"/>
      <c r="AM60" s="349">
        <f t="shared" si="76"/>
        <v>2975</v>
      </c>
      <c r="AN60" s="349"/>
      <c r="AO60" s="349">
        <f t="shared" si="66"/>
        <v>2975</v>
      </c>
      <c r="AP60" s="349"/>
      <c r="AQ60" s="349">
        <f t="shared" si="67"/>
        <v>2635</v>
      </c>
      <c r="AR60" s="349"/>
      <c r="AS60" s="298"/>
      <c r="AT60" s="349">
        <f t="shared" si="77"/>
        <v>2635</v>
      </c>
      <c r="AU60" s="349"/>
      <c r="AV60" s="349">
        <f t="shared" si="68"/>
        <v>2975</v>
      </c>
      <c r="AW60" s="349"/>
      <c r="AX60" s="349">
        <f t="shared" si="69"/>
        <v>2975</v>
      </c>
      <c r="AY60" s="349"/>
      <c r="AZ60" s="298"/>
      <c r="BA60" s="349">
        <f t="shared" si="78"/>
        <v>2975</v>
      </c>
      <c r="BB60" s="349"/>
      <c r="BC60" s="349">
        <f t="shared" si="70"/>
        <v>2975</v>
      </c>
      <c r="BD60" s="349"/>
      <c r="BE60" s="349">
        <f t="shared" si="71"/>
        <v>2975</v>
      </c>
      <c r="BF60" s="349"/>
      <c r="BG60" s="298"/>
      <c r="BH60" s="349">
        <f t="shared" si="79"/>
        <v>2975</v>
      </c>
      <c r="BI60" s="349"/>
      <c r="BJ60" s="349">
        <f t="shared" si="72"/>
        <v>2975</v>
      </c>
      <c r="BK60" s="349"/>
      <c r="BL60" s="349">
        <f t="shared" si="73"/>
        <v>2975</v>
      </c>
      <c r="BM60" s="349"/>
    </row>
    <row r="61" spans="1:65" x14ac:dyDescent="0.3">
      <c r="A61" s="291" t="s">
        <v>336</v>
      </c>
      <c r="B61" s="350">
        <v>40</v>
      </c>
      <c r="C61" s="353"/>
      <c r="D61" s="350">
        <v>40</v>
      </c>
      <c r="E61" s="353"/>
      <c r="F61" s="350">
        <v>40</v>
      </c>
      <c r="G61" s="350"/>
      <c r="H61" s="292"/>
      <c r="I61" s="350">
        <v>39</v>
      </c>
      <c r="J61" s="350"/>
      <c r="K61" s="350">
        <v>40</v>
      </c>
      <c r="L61" s="350"/>
      <c r="M61" s="350">
        <v>41</v>
      </c>
      <c r="N61" s="350"/>
      <c r="O61" s="292"/>
      <c r="P61" s="350">
        <v>40</v>
      </c>
      <c r="Q61" s="350"/>
      <c r="R61" s="350">
        <v>40</v>
      </c>
      <c r="S61" s="350"/>
      <c r="T61" s="350">
        <v>40</v>
      </c>
      <c r="U61" s="350"/>
      <c r="V61" s="292"/>
      <c r="W61" s="350">
        <v>40</v>
      </c>
      <c r="X61" s="350"/>
      <c r="Y61" s="350">
        <v>40</v>
      </c>
      <c r="Z61" s="350"/>
      <c r="AA61" s="350">
        <v>39</v>
      </c>
      <c r="AB61" s="353"/>
      <c r="AC61" s="293">
        <v>85</v>
      </c>
      <c r="AD61" s="299">
        <f t="shared" si="74"/>
        <v>479</v>
      </c>
      <c r="AE61" s="300">
        <f t="shared" si="75"/>
        <v>40715</v>
      </c>
      <c r="AF61" s="301"/>
      <c r="AG61" s="301"/>
      <c r="AH61" s="301"/>
      <c r="AI61" s="302"/>
      <c r="AM61" s="349">
        <f t="shared" si="76"/>
        <v>3400</v>
      </c>
      <c r="AN61" s="349"/>
      <c r="AO61" s="349">
        <f t="shared" si="66"/>
        <v>3400</v>
      </c>
      <c r="AP61" s="349"/>
      <c r="AQ61" s="349">
        <f t="shared" si="67"/>
        <v>3400</v>
      </c>
      <c r="AR61" s="349"/>
      <c r="AS61" s="298"/>
      <c r="AT61" s="349">
        <f t="shared" si="77"/>
        <v>3315</v>
      </c>
      <c r="AU61" s="349"/>
      <c r="AV61" s="349">
        <f t="shared" si="68"/>
        <v>3400</v>
      </c>
      <c r="AW61" s="349"/>
      <c r="AX61" s="349">
        <f t="shared" si="69"/>
        <v>3485</v>
      </c>
      <c r="AY61" s="349"/>
      <c r="AZ61" s="298"/>
      <c r="BA61" s="349">
        <f t="shared" si="78"/>
        <v>3400</v>
      </c>
      <c r="BB61" s="349"/>
      <c r="BC61" s="349">
        <f t="shared" si="70"/>
        <v>3400</v>
      </c>
      <c r="BD61" s="349"/>
      <c r="BE61" s="349">
        <f t="shared" si="71"/>
        <v>3400</v>
      </c>
      <c r="BF61" s="349"/>
      <c r="BG61" s="298"/>
      <c r="BH61" s="349">
        <f t="shared" si="79"/>
        <v>3400</v>
      </c>
      <c r="BI61" s="349"/>
      <c r="BJ61" s="349">
        <f t="shared" si="72"/>
        <v>3400</v>
      </c>
      <c r="BK61" s="349"/>
      <c r="BL61" s="349">
        <f t="shared" si="73"/>
        <v>3315</v>
      </c>
      <c r="BM61" s="349"/>
    </row>
    <row r="62" spans="1:65" x14ac:dyDescent="0.3">
      <c r="A62" s="291" t="s">
        <v>337</v>
      </c>
      <c r="B62" s="350">
        <v>27</v>
      </c>
      <c r="C62" s="353"/>
      <c r="D62" s="350">
        <v>27</v>
      </c>
      <c r="E62" s="353"/>
      <c r="F62" s="350">
        <v>27</v>
      </c>
      <c r="G62" s="350"/>
      <c r="H62" s="292"/>
      <c r="I62" s="350">
        <v>27</v>
      </c>
      <c r="J62" s="350"/>
      <c r="K62" s="350">
        <v>27</v>
      </c>
      <c r="L62" s="350"/>
      <c r="M62" s="350">
        <v>27</v>
      </c>
      <c r="N62" s="350"/>
      <c r="O62" s="292"/>
      <c r="P62" s="350">
        <v>27</v>
      </c>
      <c r="Q62" s="350"/>
      <c r="R62" s="350">
        <v>34</v>
      </c>
      <c r="S62" s="350"/>
      <c r="T62" s="350">
        <v>27</v>
      </c>
      <c r="U62" s="350"/>
      <c r="V62" s="292"/>
      <c r="W62" s="350">
        <v>36</v>
      </c>
      <c r="X62" s="350"/>
      <c r="Y62" s="350">
        <v>31</v>
      </c>
      <c r="Z62" s="350"/>
      <c r="AA62" s="350">
        <v>29</v>
      </c>
      <c r="AB62" s="353"/>
      <c r="AC62" s="293">
        <v>90</v>
      </c>
      <c r="AD62" s="299">
        <f t="shared" si="74"/>
        <v>346</v>
      </c>
      <c r="AE62" s="300">
        <f t="shared" si="75"/>
        <v>31140</v>
      </c>
      <c r="AF62" s="301"/>
      <c r="AG62" s="301"/>
      <c r="AH62" s="301"/>
      <c r="AI62" s="302"/>
      <c r="AM62" s="349">
        <f t="shared" si="76"/>
        <v>2430</v>
      </c>
      <c r="AN62" s="349"/>
      <c r="AO62" s="349">
        <f t="shared" si="66"/>
        <v>2430</v>
      </c>
      <c r="AP62" s="349"/>
      <c r="AQ62" s="349">
        <f t="shared" si="67"/>
        <v>2430</v>
      </c>
      <c r="AR62" s="349"/>
      <c r="AS62" s="298"/>
      <c r="AT62" s="349">
        <f t="shared" si="77"/>
        <v>2430</v>
      </c>
      <c r="AU62" s="349"/>
      <c r="AV62" s="349">
        <f t="shared" si="68"/>
        <v>2430</v>
      </c>
      <c r="AW62" s="349"/>
      <c r="AX62" s="349">
        <f t="shared" si="69"/>
        <v>2430</v>
      </c>
      <c r="AY62" s="349"/>
      <c r="AZ62" s="298"/>
      <c r="BA62" s="349">
        <f t="shared" si="78"/>
        <v>2430</v>
      </c>
      <c r="BB62" s="349"/>
      <c r="BC62" s="349">
        <f t="shared" si="70"/>
        <v>3060</v>
      </c>
      <c r="BD62" s="349"/>
      <c r="BE62" s="349">
        <f t="shared" si="71"/>
        <v>2430</v>
      </c>
      <c r="BF62" s="349"/>
      <c r="BG62" s="298"/>
      <c r="BH62" s="349">
        <f t="shared" si="79"/>
        <v>3240</v>
      </c>
      <c r="BI62" s="349"/>
      <c r="BJ62" s="349">
        <f t="shared" si="72"/>
        <v>2790</v>
      </c>
      <c r="BK62" s="349"/>
      <c r="BL62" s="349">
        <f t="shared" si="73"/>
        <v>2610</v>
      </c>
      <c r="BM62" s="349"/>
    </row>
    <row r="63" spans="1:65" x14ac:dyDescent="0.3">
      <c r="A63" s="291" t="s">
        <v>338</v>
      </c>
      <c r="B63" s="350">
        <v>33</v>
      </c>
      <c r="C63" s="353"/>
      <c r="D63" s="350">
        <v>33</v>
      </c>
      <c r="E63" s="353"/>
      <c r="F63" s="350">
        <v>33</v>
      </c>
      <c r="G63" s="350"/>
      <c r="H63" s="292"/>
      <c r="I63" s="350">
        <v>33</v>
      </c>
      <c r="J63" s="350"/>
      <c r="K63" s="350">
        <v>33</v>
      </c>
      <c r="L63" s="350"/>
      <c r="M63" s="350">
        <v>33</v>
      </c>
      <c r="N63" s="350"/>
      <c r="O63" s="292"/>
      <c r="P63" s="350">
        <v>33</v>
      </c>
      <c r="Q63" s="350"/>
      <c r="R63" s="350">
        <v>33</v>
      </c>
      <c r="S63" s="350"/>
      <c r="T63" s="350">
        <v>33</v>
      </c>
      <c r="U63" s="350"/>
      <c r="V63" s="292"/>
      <c r="W63" s="350">
        <v>33</v>
      </c>
      <c r="X63" s="350"/>
      <c r="Y63" s="350">
        <v>33</v>
      </c>
      <c r="Z63" s="350"/>
      <c r="AA63" s="350">
        <v>33</v>
      </c>
      <c r="AB63" s="353"/>
      <c r="AC63" s="293">
        <v>125</v>
      </c>
      <c r="AD63" s="299">
        <f t="shared" si="74"/>
        <v>396</v>
      </c>
      <c r="AE63" s="300">
        <f t="shared" si="75"/>
        <v>49500</v>
      </c>
      <c r="AF63" s="301"/>
      <c r="AG63" s="301"/>
      <c r="AH63" s="301"/>
      <c r="AI63" s="302"/>
      <c r="AM63" s="349">
        <f t="shared" si="76"/>
        <v>4125</v>
      </c>
      <c r="AN63" s="349"/>
      <c r="AO63" s="349">
        <f t="shared" ref="AO63:AO64" si="80">D63*$AC63</f>
        <v>4125</v>
      </c>
      <c r="AP63" s="349"/>
      <c r="AQ63" s="349">
        <f t="shared" si="67"/>
        <v>4125</v>
      </c>
      <c r="AR63" s="349"/>
      <c r="AS63" s="298"/>
      <c r="AT63" s="349">
        <f t="shared" si="77"/>
        <v>4125</v>
      </c>
      <c r="AU63" s="349"/>
      <c r="AV63" s="349">
        <f t="shared" si="68"/>
        <v>4125</v>
      </c>
      <c r="AW63" s="349"/>
      <c r="AX63" s="349">
        <f t="shared" si="69"/>
        <v>4125</v>
      </c>
      <c r="AY63" s="349"/>
      <c r="AZ63" s="298"/>
      <c r="BA63" s="349">
        <f t="shared" si="78"/>
        <v>4125</v>
      </c>
      <c r="BB63" s="349"/>
      <c r="BC63" s="349">
        <f t="shared" si="70"/>
        <v>4125</v>
      </c>
      <c r="BD63" s="349"/>
      <c r="BE63" s="349">
        <f t="shared" si="71"/>
        <v>4125</v>
      </c>
      <c r="BF63" s="349"/>
      <c r="BG63" s="298"/>
      <c r="BH63" s="349">
        <f t="shared" si="79"/>
        <v>4125</v>
      </c>
      <c r="BI63" s="349"/>
      <c r="BJ63" s="349">
        <f t="shared" si="72"/>
        <v>4125</v>
      </c>
      <c r="BK63" s="349"/>
      <c r="BL63" s="349">
        <f t="shared" si="73"/>
        <v>4125</v>
      </c>
      <c r="BM63" s="349"/>
    </row>
    <row r="64" spans="1:65" x14ac:dyDescent="0.3">
      <c r="A64" s="291" t="s">
        <v>339</v>
      </c>
      <c r="B64" s="350">
        <v>36</v>
      </c>
      <c r="C64" s="353"/>
      <c r="D64" s="350">
        <v>36</v>
      </c>
      <c r="E64" s="353"/>
      <c r="F64" s="350">
        <v>31</v>
      </c>
      <c r="G64" s="350"/>
      <c r="H64" s="292"/>
      <c r="I64" s="350">
        <v>31</v>
      </c>
      <c r="J64" s="350"/>
      <c r="K64" s="350">
        <v>36</v>
      </c>
      <c r="L64" s="350"/>
      <c r="M64" s="350">
        <v>36</v>
      </c>
      <c r="N64" s="350"/>
      <c r="O64" s="292"/>
      <c r="P64" s="350">
        <v>36</v>
      </c>
      <c r="Q64" s="350"/>
      <c r="R64" s="350">
        <v>36</v>
      </c>
      <c r="S64" s="350"/>
      <c r="T64" s="350">
        <v>36</v>
      </c>
      <c r="U64" s="350"/>
      <c r="V64" s="292"/>
      <c r="W64" s="350">
        <v>36</v>
      </c>
      <c r="X64" s="350"/>
      <c r="Y64" s="350">
        <v>36</v>
      </c>
      <c r="Z64" s="350"/>
      <c r="AA64" s="350">
        <v>39</v>
      </c>
      <c r="AB64" s="353"/>
      <c r="AC64" s="293">
        <v>225</v>
      </c>
      <c r="AD64" s="299">
        <f t="shared" si="74"/>
        <v>425</v>
      </c>
      <c r="AE64" s="300">
        <f t="shared" si="75"/>
        <v>95625</v>
      </c>
      <c r="AF64" s="301"/>
      <c r="AG64" s="301"/>
      <c r="AH64" s="301"/>
      <c r="AI64" s="302"/>
      <c r="AM64" s="349">
        <f t="shared" si="76"/>
        <v>8100</v>
      </c>
      <c r="AN64" s="349"/>
      <c r="AO64" s="349">
        <f t="shared" si="80"/>
        <v>8100</v>
      </c>
      <c r="AP64" s="349"/>
      <c r="AQ64" s="349">
        <f t="shared" si="67"/>
        <v>6975</v>
      </c>
      <c r="AR64" s="349"/>
      <c r="AS64" s="298"/>
      <c r="AT64" s="349">
        <f t="shared" si="77"/>
        <v>6975</v>
      </c>
      <c r="AU64" s="349"/>
      <c r="AV64" s="349">
        <f t="shared" si="68"/>
        <v>8100</v>
      </c>
      <c r="AW64" s="349"/>
      <c r="AX64" s="349">
        <f t="shared" si="69"/>
        <v>8100</v>
      </c>
      <c r="AY64" s="349"/>
      <c r="AZ64" s="298"/>
      <c r="BA64" s="349">
        <f t="shared" si="78"/>
        <v>8100</v>
      </c>
      <c r="BB64" s="349"/>
      <c r="BC64" s="349">
        <f t="shared" si="70"/>
        <v>8100</v>
      </c>
      <c r="BD64" s="349"/>
      <c r="BE64" s="349">
        <f t="shared" si="71"/>
        <v>8100</v>
      </c>
      <c r="BF64" s="349"/>
      <c r="BG64" s="298"/>
      <c r="BH64" s="349">
        <f t="shared" si="79"/>
        <v>8100</v>
      </c>
      <c r="BI64" s="349"/>
      <c r="BJ64" s="349">
        <f t="shared" si="72"/>
        <v>8100</v>
      </c>
      <c r="BK64" s="349"/>
      <c r="BL64" s="349">
        <f t="shared" si="73"/>
        <v>8775</v>
      </c>
      <c r="BM64" s="349"/>
    </row>
    <row r="65" spans="1:65" x14ac:dyDescent="0.3">
      <c r="A65" s="291" t="s">
        <v>340</v>
      </c>
      <c r="B65" s="354">
        <v>32</v>
      </c>
      <c r="C65" s="355"/>
      <c r="D65" s="354">
        <v>33</v>
      </c>
      <c r="E65" s="355"/>
      <c r="F65" s="350">
        <v>31</v>
      </c>
      <c r="G65" s="350"/>
      <c r="H65" s="292"/>
      <c r="I65" s="350">
        <v>32</v>
      </c>
      <c r="J65" s="350"/>
      <c r="K65" s="350">
        <v>33</v>
      </c>
      <c r="L65" s="350"/>
      <c r="M65" s="350">
        <v>34</v>
      </c>
      <c r="N65" s="350"/>
      <c r="O65" s="292"/>
      <c r="P65" s="350">
        <v>33</v>
      </c>
      <c r="Q65" s="350"/>
      <c r="R65" s="350">
        <v>33</v>
      </c>
      <c r="S65" s="350"/>
      <c r="T65" s="350">
        <v>33</v>
      </c>
      <c r="U65" s="350"/>
      <c r="V65" s="292"/>
      <c r="W65" s="350">
        <v>33</v>
      </c>
      <c r="X65" s="350"/>
      <c r="Y65" s="350">
        <v>33</v>
      </c>
      <c r="Z65" s="350"/>
      <c r="AA65" s="354">
        <v>33</v>
      </c>
      <c r="AB65" s="355"/>
      <c r="AC65" s="293">
        <v>40</v>
      </c>
      <c r="AD65" s="294">
        <f>SUM(B65:AB65)</f>
        <v>393</v>
      </c>
      <c r="AE65" s="295">
        <f>AD65*AC65</f>
        <v>15720</v>
      </c>
      <c r="AF65" s="296"/>
      <c r="AG65" s="296"/>
      <c r="AH65" s="296"/>
      <c r="AI65" s="297"/>
      <c r="AM65" s="349">
        <f>B65*$AC65</f>
        <v>1280</v>
      </c>
      <c r="AN65" s="349"/>
      <c r="AO65" s="349">
        <f t="shared" ref="AO65:AO77" si="81">D65*$AC65</f>
        <v>1320</v>
      </c>
      <c r="AP65" s="349"/>
      <c r="AQ65" s="349">
        <f t="shared" ref="AQ65:AQ79" si="82">F65*$AC65</f>
        <v>1240</v>
      </c>
      <c r="AR65" s="349"/>
      <c r="AS65" s="298"/>
      <c r="AT65" s="349">
        <f>I65*$AC65</f>
        <v>1280</v>
      </c>
      <c r="AU65" s="349"/>
      <c r="AV65" s="349">
        <f t="shared" ref="AV65:AV79" si="83">K65*$AC65</f>
        <v>1320</v>
      </c>
      <c r="AW65" s="349"/>
      <c r="AX65" s="349">
        <f t="shared" ref="AX65:AX79" si="84">M65*$AC65</f>
        <v>1360</v>
      </c>
      <c r="AY65" s="349"/>
      <c r="AZ65" s="298"/>
      <c r="BA65" s="349">
        <f>P65*$AC65</f>
        <v>1320</v>
      </c>
      <c r="BB65" s="349"/>
      <c r="BC65" s="349">
        <f t="shared" ref="BC65:BC79" si="85">R65*$AC65</f>
        <v>1320</v>
      </c>
      <c r="BD65" s="349"/>
      <c r="BE65" s="349">
        <f t="shared" ref="BE65:BE79" si="86">T65*$AC65</f>
        <v>1320</v>
      </c>
      <c r="BF65" s="349"/>
      <c r="BG65" s="298"/>
      <c r="BH65" s="349">
        <f>W65*$AC65</f>
        <v>1320</v>
      </c>
      <c r="BI65" s="349"/>
      <c r="BJ65" s="349">
        <f t="shared" ref="BJ65:BJ79" si="87">Y65*$AC65</f>
        <v>1320</v>
      </c>
      <c r="BK65" s="349"/>
      <c r="BL65" s="349">
        <f t="shared" ref="BL65:BL79" si="88">AA65*$AC65</f>
        <v>1320</v>
      </c>
      <c r="BM65" s="349"/>
    </row>
    <row r="66" spans="1:65" x14ac:dyDescent="0.3">
      <c r="A66" s="291" t="s">
        <v>341</v>
      </c>
      <c r="B66" s="350">
        <v>32</v>
      </c>
      <c r="C66" s="353"/>
      <c r="D66" s="350">
        <v>32</v>
      </c>
      <c r="E66" s="353"/>
      <c r="F66" s="350">
        <v>31</v>
      </c>
      <c r="G66" s="350"/>
      <c r="H66" s="292"/>
      <c r="I66" s="350">
        <v>31</v>
      </c>
      <c r="J66" s="350"/>
      <c r="K66" s="350">
        <v>33</v>
      </c>
      <c r="L66" s="350"/>
      <c r="M66" s="350">
        <v>33</v>
      </c>
      <c r="N66" s="350"/>
      <c r="O66" s="292"/>
      <c r="P66" s="350">
        <v>33</v>
      </c>
      <c r="Q66" s="350"/>
      <c r="R66" s="350">
        <v>33</v>
      </c>
      <c r="S66" s="350"/>
      <c r="T66" s="350">
        <v>33</v>
      </c>
      <c r="U66" s="350"/>
      <c r="V66" s="292"/>
      <c r="W66" s="350">
        <v>33</v>
      </c>
      <c r="X66" s="350"/>
      <c r="Y66" s="350">
        <v>33</v>
      </c>
      <c r="Z66" s="350"/>
      <c r="AA66" s="350">
        <v>33</v>
      </c>
      <c r="AB66" s="353"/>
      <c r="AC66" s="293">
        <v>45</v>
      </c>
      <c r="AD66" s="299">
        <f t="shared" ref="AD66:AD79" si="89">SUM(B66:AB66)</f>
        <v>390</v>
      </c>
      <c r="AE66" s="300">
        <f t="shared" ref="AE66:AE79" si="90">AD66*AC66</f>
        <v>17550</v>
      </c>
      <c r="AF66" s="301"/>
      <c r="AG66" s="301"/>
      <c r="AH66" s="301"/>
      <c r="AI66" s="302"/>
      <c r="AM66" s="349">
        <f t="shared" ref="AM66:AM79" si="91">B66*$AC66</f>
        <v>1440</v>
      </c>
      <c r="AN66" s="349"/>
      <c r="AO66" s="349">
        <f t="shared" si="81"/>
        <v>1440</v>
      </c>
      <c r="AP66" s="349"/>
      <c r="AQ66" s="349">
        <f t="shared" si="82"/>
        <v>1395</v>
      </c>
      <c r="AR66" s="349"/>
      <c r="AS66" s="298"/>
      <c r="AT66" s="349">
        <f t="shared" ref="AT66:AT79" si="92">I66*$AC66</f>
        <v>1395</v>
      </c>
      <c r="AU66" s="349"/>
      <c r="AV66" s="349">
        <f t="shared" si="83"/>
        <v>1485</v>
      </c>
      <c r="AW66" s="349"/>
      <c r="AX66" s="349">
        <f t="shared" si="84"/>
        <v>1485</v>
      </c>
      <c r="AY66" s="349"/>
      <c r="AZ66" s="298"/>
      <c r="BA66" s="349">
        <f t="shared" ref="BA66:BA79" si="93">P66*$AC66</f>
        <v>1485</v>
      </c>
      <c r="BB66" s="349"/>
      <c r="BC66" s="349">
        <f t="shared" si="85"/>
        <v>1485</v>
      </c>
      <c r="BD66" s="349"/>
      <c r="BE66" s="349">
        <f t="shared" si="86"/>
        <v>1485</v>
      </c>
      <c r="BF66" s="349"/>
      <c r="BG66" s="298"/>
      <c r="BH66" s="349">
        <f t="shared" ref="BH66:BH79" si="94">W66*$AC66</f>
        <v>1485</v>
      </c>
      <c r="BI66" s="349"/>
      <c r="BJ66" s="349">
        <f t="shared" si="87"/>
        <v>1485</v>
      </c>
      <c r="BK66" s="349"/>
      <c r="BL66" s="349">
        <f t="shared" si="88"/>
        <v>1485</v>
      </c>
      <c r="BM66" s="349"/>
    </row>
    <row r="67" spans="1:65" x14ac:dyDescent="0.3">
      <c r="A67" s="291" t="s">
        <v>342</v>
      </c>
      <c r="B67" s="350">
        <v>34</v>
      </c>
      <c r="C67" s="353"/>
      <c r="D67" s="350">
        <v>34</v>
      </c>
      <c r="E67" s="353"/>
      <c r="F67" s="350">
        <v>29</v>
      </c>
      <c r="G67" s="350"/>
      <c r="H67" s="292"/>
      <c r="I67" s="350">
        <v>29</v>
      </c>
      <c r="J67" s="350"/>
      <c r="K67" s="350">
        <v>34</v>
      </c>
      <c r="L67" s="350"/>
      <c r="M67" s="350">
        <v>34</v>
      </c>
      <c r="N67" s="350"/>
      <c r="O67" s="292"/>
      <c r="P67" s="350">
        <v>34</v>
      </c>
      <c r="Q67" s="350"/>
      <c r="R67" s="350">
        <v>34</v>
      </c>
      <c r="S67" s="350"/>
      <c r="T67" s="350">
        <v>34</v>
      </c>
      <c r="U67" s="350"/>
      <c r="V67" s="292"/>
      <c r="W67" s="350">
        <v>34</v>
      </c>
      <c r="X67" s="350"/>
      <c r="Y67" s="350">
        <v>34</v>
      </c>
      <c r="Z67" s="350"/>
      <c r="AA67" s="350">
        <v>34</v>
      </c>
      <c r="AB67" s="353"/>
      <c r="AC67" s="293">
        <v>45</v>
      </c>
      <c r="AD67" s="299">
        <f t="shared" si="89"/>
        <v>398</v>
      </c>
      <c r="AE67" s="300">
        <f t="shared" si="90"/>
        <v>17910</v>
      </c>
      <c r="AF67" s="301"/>
      <c r="AG67" s="301"/>
      <c r="AH67" s="301"/>
      <c r="AI67" s="302"/>
      <c r="AM67" s="349">
        <f t="shared" si="91"/>
        <v>1530</v>
      </c>
      <c r="AN67" s="349"/>
      <c r="AO67" s="349">
        <f t="shared" si="81"/>
        <v>1530</v>
      </c>
      <c r="AP67" s="349"/>
      <c r="AQ67" s="349">
        <f t="shared" si="82"/>
        <v>1305</v>
      </c>
      <c r="AR67" s="349"/>
      <c r="AS67" s="298"/>
      <c r="AT67" s="349">
        <f t="shared" si="92"/>
        <v>1305</v>
      </c>
      <c r="AU67" s="349"/>
      <c r="AV67" s="349">
        <f t="shared" si="83"/>
        <v>1530</v>
      </c>
      <c r="AW67" s="349"/>
      <c r="AX67" s="349">
        <f t="shared" si="84"/>
        <v>1530</v>
      </c>
      <c r="AY67" s="349"/>
      <c r="AZ67" s="298"/>
      <c r="BA67" s="349">
        <f t="shared" si="93"/>
        <v>1530</v>
      </c>
      <c r="BB67" s="349"/>
      <c r="BC67" s="349">
        <f t="shared" si="85"/>
        <v>1530</v>
      </c>
      <c r="BD67" s="349"/>
      <c r="BE67" s="349">
        <f t="shared" si="86"/>
        <v>1530</v>
      </c>
      <c r="BF67" s="349"/>
      <c r="BG67" s="298"/>
      <c r="BH67" s="349">
        <f t="shared" si="94"/>
        <v>1530</v>
      </c>
      <c r="BI67" s="349"/>
      <c r="BJ67" s="349">
        <f t="shared" si="87"/>
        <v>1530</v>
      </c>
      <c r="BK67" s="349"/>
      <c r="BL67" s="349">
        <f t="shared" si="88"/>
        <v>1530</v>
      </c>
      <c r="BM67" s="349"/>
    </row>
    <row r="68" spans="1:65" x14ac:dyDescent="0.3">
      <c r="A68" s="291" t="s">
        <v>343</v>
      </c>
      <c r="B68" s="350">
        <v>30</v>
      </c>
      <c r="C68" s="353"/>
      <c r="D68" s="350">
        <v>30</v>
      </c>
      <c r="E68" s="353"/>
      <c r="F68" s="350">
        <v>30</v>
      </c>
      <c r="G68" s="350"/>
      <c r="H68" s="292"/>
      <c r="I68" s="350">
        <v>30</v>
      </c>
      <c r="J68" s="350"/>
      <c r="K68" s="350">
        <v>30</v>
      </c>
      <c r="L68" s="350"/>
      <c r="M68" s="350">
        <v>30</v>
      </c>
      <c r="N68" s="350"/>
      <c r="O68" s="292"/>
      <c r="P68" s="350">
        <v>31</v>
      </c>
      <c r="Q68" s="350"/>
      <c r="R68" s="350">
        <v>33</v>
      </c>
      <c r="S68" s="350"/>
      <c r="T68" s="350">
        <v>30</v>
      </c>
      <c r="U68" s="350"/>
      <c r="V68" s="292"/>
      <c r="W68" s="350">
        <v>32</v>
      </c>
      <c r="X68" s="350"/>
      <c r="Y68" s="350">
        <v>30</v>
      </c>
      <c r="Z68" s="350"/>
      <c r="AA68" s="350">
        <v>32</v>
      </c>
      <c r="AB68" s="353"/>
      <c r="AC68" s="293">
        <v>55</v>
      </c>
      <c r="AD68" s="299">
        <f t="shared" si="89"/>
        <v>368</v>
      </c>
      <c r="AE68" s="300">
        <f t="shared" si="90"/>
        <v>20240</v>
      </c>
      <c r="AF68" s="301"/>
      <c r="AG68" s="301"/>
      <c r="AH68" s="301"/>
      <c r="AI68" s="302"/>
      <c r="AM68" s="349">
        <f t="shared" si="91"/>
        <v>1650</v>
      </c>
      <c r="AN68" s="349"/>
      <c r="AO68" s="349">
        <f t="shared" si="81"/>
        <v>1650</v>
      </c>
      <c r="AP68" s="349"/>
      <c r="AQ68" s="349">
        <f t="shared" si="82"/>
        <v>1650</v>
      </c>
      <c r="AR68" s="349"/>
      <c r="AS68" s="298"/>
      <c r="AT68" s="349">
        <f t="shared" si="92"/>
        <v>1650</v>
      </c>
      <c r="AU68" s="349"/>
      <c r="AV68" s="349">
        <f t="shared" si="83"/>
        <v>1650</v>
      </c>
      <c r="AW68" s="349"/>
      <c r="AX68" s="349">
        <f t="shared" si="84"/>
        <v>1650</v>
      </c>
      <c r="AY68" s="349"/>
      <c r="AZ68" s="298"/>
      <c r="BA68" s="349">
        <f t="shared" si="93"/>
        <v>1705</v>
      </c>
      <c r="BB68" s="349"/>
      <c r="BC68" s="349">
        <f t="shared" si="85"/>
        <v>1815</v>
      </c>
      <c r="BD68" s="349"/>
      <c r="BE68" s="349">
        <f t="shared" si="86"/>
        <v>1650</v>
      </c>
      <c r="BF68" s="349"/>
      <c r="BG68" s="298"/>
      <c r="BH68" s="349">
        <f t="shared" si="94"/>
        <v>1760</v>
      </c>
      <c r="BI68" s="349"/>
      <c r="BJ68" s="349">
        <f t="shared" si="87"/>
        <v>1650</v>
      </c>
      <c r="BK68" s="349"/>
      <c r="BL68" s="349">
        <f t="shared" si="88"/>
        <v>1760</v>
      </c>
      <c r="BM68" s="349"/>
    </row>
    <row r="69" spans="1:65" x14ac:dyDescent="0.3">
      <c r="A69" s="291" t="s">
        <v>344</v>
      </c>
      <c r="B69" s="350">
        <v>31</v>
      </c>
      <c r="C69" s="353"/>
      <c r="D69" s="350">
        <v>31</v>
      </c>
      <c r="E69" s="353"/>
      <c r="F69" s="350">
        <v>31</v>
      </c>
      <c r="G69" s="350"/>
      <c r="H69" s="292"/>
      <c r="I69" s="350">
        <v>31</v>
      </c>
      <c r="J69" s="350"/>
      <c r="K69" s="350">
        <v>31</v>
      </c>
      <c r="L69" s="350"/>
      <c r="M69" s="350">
        <v>31</v>
      </c>
      <c r="N69" s="350"/>
      <c r="O69" s="292"/>
      <c r="P69" s="350">
        <v>31</v>
      </c>
      <c r="Q69" s="350"/>
      <c r="R69" s="350">
        <v>33</v>
      </c>
      <c r="S69" s="350"/>
      <c r="T69" s="350">
        <v>33</v>
      </c>
      <c r="U69" s="350"/>
      <c r="V69" s="292"/>
      <c r="W69" s="350">
        <v>33</v>
      </c>
      <c r="X69" s="350"/>
      <c r="Y69" s="350">
        <v>33</v>
      </c>
      <c r="Z69" s="350"/>
      <c r="AA69" s="350">
        <v>31</v>
      </c>
      <c r="AB69" s="353"/>
      <c r="AC69" s="293">
        <v>55</v>
      </c>
      <c r="AD69" s="299">
        <f t="shared" si="89"/>
        <v>380</v>
      </c>
      <c r="AE69" s="300">
        <f t="shared" si="90"/>
        <v>20900</v>
      </c>
      <c r="AF69" s="301"/>
      <c r="AG69" s="301"/>
      <c r="AH69" s="301"/>
      <c r="AI69" s="302"/>
      <c r="AM69" s="349">
        <f t="shared" si="91"/>
        <v>1705</v>
      </c>
      <c r="AN69" s="349"/>
      <c r="AO69" s="349">
        <f t="shared" si="81"/>
        <v>1705</v>
      </c>
      <c r="AP69" s="349"/>
      <c r="AQ69" s="349">
        <f t="shared" si="82"/>
        <v>1705</v>
      </c>
      <c r="AR69" s="349"/>
      <c r="AS69" s="298"/>
      <c r="AT69" s="349">
        <f t="shared" si="92"/>
        <v>1705</v>
      </c>
      <c r="AU69" s="349"/>
      <c r="AV69" s="349">
        <f t="shared" si="83"/>
        <v>1705</v>
      </c>
      <c r="AW69" s="349"/>
      <c r="AX69" s="349">
        <f t="shared" si="84"/>
        <v>1705</v>
      </c>
      <c r="AY69" s="349"/>
      <c r="AZ69" s="298"/>
      <c r="BA69" s="349">
        <f t="shared" si="93"/>
        <v>1705</v>
      </c>
      <c r="BB69" s="349"/>
      <c r="BC69" s="349">
        <f t="shared" si="85"/>
        <v>1815</v>
      </c>
      <c r="BD69" s="349"/>
      <c r="BE69" s="349">
        <f t="shared" si="86"/>
        <v>1815</v>
      </c>
      <c r="BF69" s="349"/>
      <c r="BG69" s="298"/>
      <c r="BH69" s="349">
        <f t="shared" si="94"/>
        <v>1815</v>
      </c>
      <c r="BI69" s="349"/>
      <c r="BJ69" s="349">
        <f t="shared" si="87"/>
        <v>1815</v>
      </c>
      <c r="BK69" s="349"/>
      <c r="BL69" s="349">
        <f t="shared" si="88"/>
        <v>1705</v>
      </c>
      <c r="BM69" s="349"/>
    </row>
    <row r="70" spans="1:65" x14ac:dyDescent="0.3">
      <c r="A70" s="291" t="s">
        <v>345</v>
      </c>
      <c r="B70" s="350">
        <v>36</v>
      </c>
      <c r="C70" s="353"/>
      <c r="D70" s="350">
        <v>36</v>
      </c>
      <c r="E70" s="353"/>
      <c r="F70" s="350">
        <v>30</v>
      </c>
      <c r="G70" s="350"/>
      <c r="H70" s="292"/>
      <c r="I70" s="350">
        <v>30</v>
      </c>
      <c r="J70" s="350"/>
      <c r="K70" s="350">
        <v>36</v>
      </c>
      <c r="L70" s="350"/>
      <c r="M70" s="350">
        <v>36</v>
      </c>
      <c r="N70" s="350"/>
      <c r="O70" s="292"/>
      <c r="P70" s="350">
        <v>36</v>
      </c>
      <c r="Q70" s="350"/>
      <c r="R70" s="350">
        <v>36</v>
      </c>
      <c r="S70" s="350"/>
      <c r="T70" s="350">
        <v>36</v>
      </c>
      <c r="U70" s="350"/>
      <c r="V70" s="292"/>
      <c r="W70" s="350">
        <v>36</v>
      </c>
      <c r="X70" s="350"/>
      <c r="Y70" s="350">
        <v>36</v>
      </c>
      <c r="Z70" s="350"/>
      <c r="AA70" s="350">
        <v>35</v>
      </c>
      <c r="AB70" s="353"/>
      <c r="AC70" s="293">
        <v>60</v>
      </c>
      <c r="AD70" s="299">
        <f t="shared" si="89"/>
        <v>419</v>
      </c>
      <c r="AE70" s="300">
        <f t="shared" si="90"/>
        <v>25140</v>
      </c>
      <c r="AF70" s="301"/>
      <c r="AG70" s="301"/>
      <c r="AH70" s="301"/>
      <c r="AI70" s="302"/>
      <c r="AM70" s="349">
        <f t="shared" si="91"/>
        <v>2160</v>
      </c>
      <c r="AN70" s="349"/>
      <c r="AO70" s="349">
        <f t="shared" si="81"/>
        <v>2160</v>
      </c>
      <c r="AP70" s="349"/>
      <c r="AQ70" s="349">
        <f t="shared" si="82"/>
        <v>1800</v>
      </c>
      <c r="AR70" s="349"/>
      <c r="AS70" s="298"/>
      <c r="AT70" s="349">
        <f t="shared" si="92"/>
        <v>1800</v>
      </c>
      <c r="AU70" s="349"/>
      <c r="AV70" s="349">
        <f t="shared" si="83"/>
        <v>2160</v>
      </c>
      <c r="AW70" s="349"/>
      <c r="AX70" s="349">
        <f t="shared" si="84"/>
        <v>2160</v>
      </c>
      <c r="AY70" s="349"/>
      <c r="AZ70" s="298"/>
      <c r="BA70" s="349">
        <f t="shared" si="93"/>
        <v>2160</v>
      </c>
      <c r="BB70" s="349"/>
      <c r="BC70" s="349">
        <f t="shared" si="85"/>
        <v>2160</v>
      </c>
      <c r="BD70" s="349"/>
      <c r="BE70" s="349">
        <f t="shared" si="86"/>
        <v>2160</v>
      </c>
      <c r="BF70" s="349"/>
      <c r="BG70" s="298"/>
      <c r="BH70" s="349">
        <f t="shared" si="94"/>
        <v>2160</v>
      </c>
      <c r="BI70" s="349"/>
      <c r="BJ70" s="349">
        <f t="shared" si="87"/>
        <v>2160</v>
      </c>
      <c r="BK70" s="349"/>
      <c r="BL70" s="349">
        <f t="shared" si="88"/>
        <v>2100</v>
      </c>
      <c r="BM70" s="349"/>
    </row>
    <row r="71" spans="1:65" x14ac:dyDescent="0.3">
      <c r="A71" s="291" t="s">
        <v>346</v>
      </c>
      <c r="B71" s="350">
        <v>29</v>
      </c>
      <c r="C71" s="353"/>
      <c r="D71" s="350">
        <v>29</v>
      </c>
      <c r="E71" s="353"/>
      <c r="F71" s="350">
        <v>29</v>
      </c>
      <c r="G71" s="350"/>
      <c r="H71" s="292"/>
      <c r="I71" s="350">
        <v>29</v>
      </c>
      <c r="J71" s="350"/>
      <c r="K71" s="350">
        <v>29</v>
      </c>
      <c r="L71" s="350"/>
      <c r="M71" s="350">
        <v>29</v>
      </c>
      <c r="N71" s="350"/>
      <c r="O71" s="292"/>
      <c r="P71" s="350">
        <v>32</v>
      </c>
      <c r="Q71" s="350"/>
      <c r="R71" s="350">
        <v>30</v>
      </c>
      <c r="S71" s="350"/>
      <c r="T71" s="350">
        <v>30</v>
      </c>
      <c r="U71" s="350"/>
      <c r="V71" s="292"/>
      <c r="W71" s="350">
        <v>30</v>
      </c>
      <c r="X71" s="350"/>
      <c r="Y71" s="350">
        <v>33</v>
      </c>
      <c r="Z71" s="350"/>
      <c r="AA71" s="350">
        <v>34</v>
      </c>
      <c r="AB71" s="353"/>
      <c r="AC71" s="293">
        <v>55</v>
      </c>
      <c r="AD71" s="299">
        <f t="shared" si="89"/>
        <v>363</v>
      </c>
      <c r="AE71" s="300">
        <f t="shared" si="90"/>
        <v>19965</v>
      </c>
      <c r="AF71" s="301"/>
      <c r="AG71" s="301"/>
      <c r="AH71" s="301"/>
      <c r="AI71" s="302"/>
      <c r="AM71" s="349">
        <f t="shared" si="91"/>
        <v>1595</v>
      </c>
      <c r="AN71" s="349"/>
      <c r="AO71" s="349">
        <f t="shared" si="81"/>
        <v>1595</v>
      </c>
      <c r="AP71" s="349"/>
      <c r="AQ71" s="349">
        <f t="shared" si="82"/>
        <v>1595</v>
      </c>
      <c r="AR71" s="349"/>
      <c r="AS71" s="298"/>
      <c r="AT71" s="349">
        <f t="shared" si="92"/>
        <v>1595</v>
      </c>
      <c r="AU71" s="349"/>
      <c r="AV71" s="349">
        <f t="shared" si="83"/>
        <v>1595</v>
      </c>
      <c r="AW71" s="349"/>
      <c r="AX71" s="349">
        <f t="shared" si="84"/>
        <v>1595</v>
      </c>
      <c r="AY71" s="349"/>
      <c r="AZ71" s="298"/>
      <c r="BA71" s="349">
        <f t="shared" si="93"/>
        <v>1760</v>
      </c>
      <c r="BB71" s="349"/>
      <c r="BC71" s="349">
        <f t="shared" si="85"/>
        <v>1650</v>
      </c>
      <c r="BD71" s="349"/>
      <c r="BE71" s="349">
        <f t="shared" si="86"/>
        <v>1650</v>
      </c>
      <c r="BF71" s="349"/>
      <c r="BG71" s="298"/>
      <c r="BH71" s="349">
        <f t="shared" si="94"/>
        <v>1650</v>
      </c>
      <c r="BI71" s="349"/>
      <c r="BJ71" s="349">
        <f t="shared" si="87"/>
        <v>1815</v>
      </c>
      <c r="BK71" s="349"/>
      <c r="BL71" s="349">
        <f t="shared" si="88"/>
        <v>1870</v>
      </c>
      <c r="BM71" s="349"/>
    </row>
    <row r="72" spans="1:65" x14ac:dyDescent="0.3">
      <c r="A72" s="291" t="s">
        <v>347</v>
      </c>
      <c r="B72" s="350">
        <v>33</v>
      </c>
      <c r="C72" s="353"/>
      <c r="D72" s="350">
        <v>33</v>
      </c>
      <c r="E72" s="353"/>
      <c r="F72" s="350">
        <v>33</v>
      </c>
      <c r="G72" s="350"/>
      <c r="H72" s="292"/>
      <c r="I72" s="350">
        <v>33</v>
      </c>
      <c r="J72" s="350"/>
      <c r="K72" s="350">
        <v>33</v>
      </c>
      <c r="L72" s="350"/>
      <c r="M72" s="350">
        <v>33</v>
      </c>
      <c r="N72" s="350"/>
      <c r="O72" s="292"/>
      <c r="P72" s="350">
        <v>34</v>
      </c>
      <c r="Q72" s="350"/>
      <c r="R72" s="350">
        <v>34</v>
      </c>
      <c r="S72" s="350"/>
      <c r="T72" s="350">
        <v>33</v>
      </c>
      <c r="U72" s="350"/>
      <c r="V72" s="292"/>
      <c r="W72" s="350">
        <v>33</v>
      </c>
      <c r="X72" s="350"/>
      <c r="Y72" s="350">
        <v>33</v>
      </c>
      <c r="Z72" s="350"/>
      <c r="AA72" s="350">
        <v>33</v>
      </c>
      <c r="AB72" s="353"/>
      <c r="AC72" s="293">
        <v>65</v>
      </c>
      <c r="AD72" s="299">
        <f t="shared" si="89"/>
        <v>398</v>
      </c>
      <c r="AE72" s="300">
        <f t="shared" si="90"/>
        <v>25870</v>
      </c>
      <c r="AF72" s="301"/>
      <c r="AG72" s="301"/>
      <c r="AH72" s="301"/>
      <c r="AI72" s="302"/>
      <c r="AM72" s="349">
        <f t="shared" si="91"/>
        <v>2145</v>
      </c>
      <c r="AN72" s="349"/>
      <c r="AO72" s="349">
        <f t="shared" si="81"/>
        <v>2145</v>
      </c>
      <c r="AP72" s="349"/>
      <c r="AQ72" s="349">
        <f t="shared" si="82"/>
        <v>2145</v>
      </c>
      <c r="AR72" s="349"/>
      <c r="AS72" s="298"/>
      <c r="AT72" s="349">
        <f t="shared" si="92"/>
        <v>2145</v>
      </c>
      <c r="AU72" s="349"/>
      <c r="AV72" s="349">
        <f t="shared" si="83"/>
        <v>2145</v>
      </c>
      <c r="AW72" s="349"/>
      <c r="AX72" s="349">
        <f t="shared" si="84"/>
        <v>2145</v>
      </c>
      <c r="AY72" s="349"/>
      <c r="AZ72" s="298"/>
      <c r="BA72" s="349">
        <f t="shared" si="93"/>
        <v>2210</v>
      </c>
      <c r="BB72" s="349"/>
      <c r="BC72" s="349">
        <f t="shared" si="85"/>
        <v>2210</v>
      </c>
      <c r="BD72" s="349"/>
      <c r="BE72" s="349">
        <f t="shared" si="86"/>
        <v>2145</v>
      </c>
      <c r="BF72" s="349"/>
      <c r="BG72" s="298"/>
      <c r="BH72" s="349">
        <f t="shared" si="94"/>
        <v>2145</v>
      </c>
      <c r="BI72" s="349"/>
      <c r="BJ72" s="349">
        <f t="shared" si="87"/>
        <v>2145</v>
      </c>
      <c r="BK72" s="349"/>
      <c r="BL72" s="349">
        <f t="shared" si="88"/>
        <v>2145</v>
      </c>
      <c r="BM72" s="349"/>
    </row>
    <row r="73" spans="1:65" x14ac:dyDescent="0.3">
      <c r="A73" s="291" t="s">
        <v>348</v>
      </c>
      <c r="B73" s="350">
        <v>34</v>
      </c>
      <c r="C73" s="353"/>
      <c r="D73" s="350">
        <v>34</v>
      </c>
      <c r="E73" s="353"/>
      <c r="F73" s="350">
        <v>34</v>
      </c>
      <c r="G73" s="350"/>
      <c r="H73" s="292"/>
      <c r="I73" s="350">
        <v>34</v>
      </c>
      <c r="J73" s="350"/>
      <c r="K73" s="350">
        <v>34</v>
      </c>
      <c r="L73" s="350"/>
      <c r="M73" s="350">
        <v>34</v>
      </c>
      <c r="N73" s="350"/>
      <c r="O73" s="292"/>
      <c r="P73" s="350">
        <v>34</v>
      </c>
      <c r="Q73" s="350"/>
      <c r="R73" s="350">
        <v>34</v>
      </c>
      <c r="S73" s="350"/>
      <c r="T73" s="350">
        <v>34</v>
      </c>
      <c r="U73" s="350"/>
      <c r="V73" s="292"/>
      <c r="W73" s="350">
        <v>34</v>
      </c>
      <c r="X73" s="350"/>
      <c r="Y73" s="350">
        <v>34</v>
      </c>
      <c r="Z73" s="350"/>
      <c r="AA73" s="350">
        <v>34</v>
      </c>
      <c r="AB73" s="353"/>
      <c r="AC73" s="293">
        <v>70</v>
      </c>
      <c r="AD73" s="299">
        <f t="shared" si="89"/>
        <v>408</v>
      </c>
      <c r="AE73" s="300">
        <f t="shared" si="90"/>
        <v>28560</v>
      </c>
      <c r="AF73" s="301"/>
      <c r="AG73" s="301"/>
      <c r="AH73" s="301"/>
      <c r="AI73" s="302"/>
      <c r="AM73" s="349">
        <f t="shared" si="91"/>
        <v>2380</v>
      </c>
      <c r="AN73" s="349"/>
      <c r="AO73" s="349">
        <f t="shared" si="81"/>
        <v>2380</v>
      </c>
      <c r="AP73" s="349"/>
      <c r="AQ73" s="349">
        <f t="shared" si="82"/>
        <v>2380</v>
      </c>
      <c r="AR73" s="349"/>
      <c r="AS73" s="298"/>
      <c r="AT73" s="349">
        <f t="shared" si="92"/>
        <v>2380</v>
      </c>
      <c r="AU73" s="349"/>
      <c r="AV73" s="349">
        <f t="shared" si="83"/>
        <v>2380</v>
      </c>
      <c r="AW73" s="349"/>
      <c r="AX73" s="349">
        <f t="shared" si="84"/>
        <v>2380</v>
      </c>
      <c r="AY73" s="349"/>
      <c r="AZ73" s="298"/>
      <c r="BA73" s="349">
        <f t="shared" si="93"/>
        <v>2380</v>
      </c>
      <c r="BB73" s="349"/>
      <c r="BC73" s="349">
        <f t="shared" si="85"/>
        <v>2380</v>
      </c>
      <c r="BD73" s="349"/>
      <c r="BE73" s="349">
        <f t="shared" si="86"/>
        <v>2380</v>
      </c>
      <c r="BF73" s="349"/>
      <c r="BG73" s="298"/>
      <c r="BH73" s="349">
        <f t="shared" si="94"/>
        <v>2380</v>
      </c>
      <c r="BI73" s="349"/>
      <c r="BJ73" s="349">
        <f t="shared" si="87"/>
        <v>2380</v>
      </c>
      <c r="BK73" s="349"/>
      <c r="BL73" s="349">
        <f t="shared" si="88"/>
        <v>2380</v>
      </c>
      <c r="BM73" s="349"/>
    </row>
    <row r="74" spans="1:65" x14ac:dyDescent="0.3">
      <c r="A74" s="291" t="s">
        <v>349</v>
      </c>
      <c r="B74" s="350">
        <v>35</v>
      </c>
      <c r="C74" s="353"/>
      <c r="D74" s="350">
        <v>35</v>
      </c>
      <c r="E74" s="353"/>
      <c r="F74" s="350">
        <v>35</v>
      </c>
      <c r="G74" s="350"/>
      <c r="H74" s="292"/>
      <c r="I74" s="350">
        <v>35</v>
      </c>
      <c r="J74" s="350"/>
      <c r="K74" s="350">
        <v>35</v>
      </c>
      <c r="L74" s="350"/>
      <c r="M74" s="350">
        <v>35</v>
      </c>
      <c r="N74" s="350"/>
      <c r="O74" s="292"/>
      <c r="P74" s="350">
        <v>35</v>
      </c>
      <c r="Q74" s="350"/>
      <c r="R74" s="350">
        <v>35</v>
      </c>
      <c r="S74" s="350"/>
      <c r="T74" s="350">
        <v>35</v>
      </c>
      <c r="U74" s="350"/>
      <c r="V74" s="292"/>
      <c r="W74" s="350">
        <v>35</v>
      </c>
      <c r="X74" s="350"/>
      <c r="Y74" s="350">
        <v>35</v>
      </c>
      <c r="Z74" s="350"/>
      <c r="AA74" s="350">
        <v>35</v>
      </c>
      <c r="AB74" s="353"/>
      <c r="AC74" s="293">
        <v>70</v>
      </c>
      <c r="AD74" s="299">
        <f t="shared" si="89"/>
        <v>420</v>
      </c>
      <c r="AE74" s="300">
        <f t="shared" si="90"/>
        <v>29400</v>
      </c>
      <c r="AF74" s="301"/>
      <c r="AG74" s="301"/>
      <c r="AH74" s="301"/>
      <c r="AI74" s="302"/>
      <c r="AM74" s="349">
        <f t="shared" si="91"/>
        <v>2450</v>
      </c>
      <c r="AN74" s="349"/>
      <c r="AO74" s="349">
        <f t="shared" si="81"/>
        <v>2450</v>
      </c>
      <c r="AP74" s="349"/>
      <c r="AQ74" s="349">
        <f t="shared" si="82"/>
        <v>2450</v>
      </c>
      <c r="AR74" s="349"/>
      <c r="AS74" s="298"/>
      <c r="AT74" s="349">
        <f t="shared" si="92"/>
        <v>2450</v>
      </c>
      <c r="AU74" s="349"/>
      <c r="AV74" s="349">
        <f t="shared" si="83"/>
        <v>2450</v>
      </c>
      <c r="AW74" s="349"/>
      <c r="AX74" s="349">
        <f t="shared" si="84"/>
        <v>2450</v>
      </c>
      <c r="AY74" s="349"/>
      <c r="AZ74" s="298"/>
      <c r="BA74" s="349">
        <f t="shared" si="93"/>
        <v>2450</v>
      </c>
      <c r="BB74" s="349"/>
      <c r="BC74" s="349">
        <f t="shared" si="85"/>
        <v>2450</v>
      </c>
      <c r="BD74" s="349"/>
      <c r="BE74" s="349">
        <f t="shared" si="86"/>
        <v>2450</v>
      </c>
      <c r="BF74" s="349"/>
      <c r="BG74" s="298"/>
      <c r="BH74" s="349">
        <f t="shared" si="94"/>
        <v>2450</v>
      </c>
      <c r="BI74" s="349"/>
      <c r="BJ74" s="349">
        <f t="shared" si="87"/>
        <v>2450</v>
      </c>
      <c r="BK74" s="349"/>
      <c r="BL74" s="349">
        <f t="shared" si="88"/>
        <v>2450</v>
      </c>
      <c r="BM74" s="349"/>
    </row>
    <row r="75" spans="1:65" x14ac:dyDescent="0.3">
      <c r="A75" s="291" t="s">
        <v>350</v>
      </c>
      <c r="B75" s="350">
        <v>35</v>
      </c>
      <c r="C75" s="353"/>
      <c r="D75" s="350">
        <v>35</v>
      </c>
      <c r="E75" s="353"/>
      <c r="F75" s="350">
        <v>31</v>
      </c>
      <c r="G75" s="350"/>
      <c r="H75" s="292"/>
      <c r="I75" s="350">
        <v>31</v>
      </c>
      <c r="J75" s="350"/>
      <c r="K75" s="350">
        <v>35</v>
      </c>
      <c r="L75" s="350"/>
      <c r="M75" s="350">
        <v>35</v>
      </c>
      <c r="N75" s="350"/>
      <c r="O75" s="292"/>
      <c r="P75" s="350">
        <v>35</v>
      </c>
      <c r="Q75" s="350"/>
      <c r="R75" s="350">
        <v>35</v>
      </c>
      <c r="S75" s="350"/>
      <c r="T75" s="350">
        <v>35</v>
      </c>
      <c r="U75" s="350"/>
      <c r="V75" s="292"/>
      <c r="W75" s="350">
        <v>35</v>
      </c>
      <c r="X75" s="350"/>
      <c r="Y75" s="350">
        <v>35</v>
      </c>
      <c r="Z75" s="350"/>
      <c r="AA75" s="350">
        <v>35</v>
      </c>
      <c r="AB75" s="353"/>
      <c r="AC75" s="293">
        <v>85</v>
      </c>
      <c r="AD75" s="299">
        <f t="shared" si="89"/>
        <v>412</v>
      </c>
      <c r="AE75" s="300">
        <f t="shared" si="90"/>
        <v>35020</v>
      </c>
      <c r="AF75" s="301"/>
      <c r="AG75" s="301"/>
      <c r="AH75" s="301"/>
      <c r="AI75" s="302"/>
      <c r="AM75" s="349">
        <f t="shared" si="91"/>
        <v>2975</v>
      </c>
      <c r="AN75" s="349"/>
      <c r="AO75" s="349">
        <f t="shared" si="81"/>
        <v>2975</v>
      </c>
      <c r="AP75" s="349"/>
      <c r="AQ75" s="349">
        <f t="shared" si="82"/>
        <v>2635</v>
      </c>
      <c r="AR75" s="349"/>
      <c r="AS75" s="298"/>
      <c r="AT75" s="349">
        <f t="shared" si="92"/>
        <v>2635</v>
      </c>
      <c r="AU75" s="349"/>
      <c r="AV75" s="349">
        <f t="shared" si="83"/>
        <v>2975</v>
      </c>
      <c r="AW75" s="349"/>
      <c r="AX75" s="349">
        <f t="shared" si="84"/>
        <v>2975</v>
      </c>
      <c r="AY75" s="349"/>
      <c r="AZ75" s="298"/>
      <c r="BA75" s="349">
        <f t="shared" si="93"/>
        <v>2975</v>
      </c>
      <c r="BB75" s="349"/>
      <c r="BC75" s="349">
        <f t="shared" si="85"/>
        <v>2975</v>
      </c>
      <c r="BD75" s="349"/>
      <c r="BE75" s="349">
        <f t="shared" si="86"/>
        <v>2975</v>
      </c>
      <c r="BF75" s="349"/>
      <c r="BG75" s="298"/>
      <c r="BH75" s="349">
        <f t="shared" si="94"/>
        <v>2975</v>
      </c>
      <c r="BI75" s="349"/>
      <c r="BJ75" s="349">
        <f t="shared" si="87"/>
        <v>2975</v>
      </c>
      <c r="BK75" s="349"/>
      <c r="BL75" s="349">
        <f t="shared" si="88"/>
        <v>2975</v>
      </c>
      <c r="BM75" s="349"/>
    </row>
    <row r="76" spans="1:65" x14ac:dyDescent="0.3">
      <c r="A76" s="291" t="s">
        <v>351</v>
      </c>
      <c r="B76" s="350">
        <v>40</v>
      </c>
      <c r="C76" s="353"/>
      <c r="D76" s="350">
        <v>40</v>
      </c>
      <c r="E76" s="353"/>
      <c r="F76" s="350">
        <v>40</v>
      </c>
      <c r="G76" s="350"/>
      <c r="H76" s="292"/>
      <c r="I76" s="350">
        <v>39</v>
      </c>
      <c r="J76" s="350"/>
      <c r="K76" s="350">
        <v>40</v>
      </c>
      <c r="L76" s="350"/>
      <c r="M76" s="350">
        <v>41</v>
      </c>
      <c r="N76" s="350"/>
      <c r="O76" s="292"/>
      <c r="P76" s="350">
        <v>40</v>
      </c>
      <c r="Q76" s="350"/>
      <c r="R76" s="350">
        <v>40</v>
      </c>
      <c r="S76" s="350"/>
      <c r="T76" s="350">
        <v>40</v>
      </c>
      <c r="U76" s="350"/>
      <c r="V76" s="292"/>
      <c r="W76" s="350">
        <v>40</v>
      </c>
      <c r="X76" s="350"/>
      <c r="Y76" s="350">
        <v>40</v>
      </c>
      <c r="Z76" s="350"/>
      <c r="AA76" s="350">
        <v>39</v>
      </c>
      <c r="AB76" s="353"/>
      <c r="AC76" s="293">
        <v>85</v>
      </c>
      <c r="AD76" s="299">
        <f t="shared" si="89"/>
        <v>479</v>
      </c>
      <c r="AE76" s="300">
        <f t="shared" si="90"/>
        <v>40715</v>
      </c>
      <c r="AF76" s="301"/>
      <c r="AG76" s="301"/>
      <c r="AH76" s="301"/>
      <c r="AI76" s="302"/>
      <c r="AM76" s="349">
        <f t="shared" si="91"/>
        <v>3400</v>
      </c>
      <c r="AN76" s="349"/>
      <c r="AO76" s="349">
        <f t="shared" si="81"/>
        <v>3400</v>
      </c>
      <c r="AP76" s="349"/>
      <c r="AQ76" s="349">
        <f t="shared" si="82"/>
        <v>3400</v>
      </c>
      <c r="AR76" s="349"/>
      <c r="AS76" s="298"/>
      <c r="AT76" s="349">
        <f t="shared" si="92"/>
        <v>3315</v>
      </c>
      <c r="AU76" s="349"/>
      <c r="AV76" s="349">
        <f t="shared" si="83"/>
        <v>3400</v>
      </c>
      <c r="AW76" s="349"/>
      <c r="AX76" s="349">
        <f t="shared" si="84"/>
        <v>3485</v>
      </c>
      <c r="AY76" s="349"/>
      <c r="AZ76" s="298"/>
      <c r="BA76" s="349">
        <f t="shared" si="93"/>
        <v>3400</v>
      </c>
      <c r="BB76" s="349"/>
      <c r="BC76" s="349">
        <f t="shared" si="85"/>
        <v>3400</v>
      </c>
      <c r="BD76" s="349"/>
      <c r="BE76" s="349">
        <f t="shared" si="86"/>
        <v>3400</v>
      </c>
      <c r="BF76" s="349"/>
      <c r="BG76" s="298"/>
      <c r="BH76" s="349">
        <f t="shared" si="94"/>
        <v>3400</v>
      </c>
      <c r="BI76" s="349"/>
      <c r="BJ76" s="349">
        <f t="shared" si="87"/>
        <v>3400</v>
      </c>
      <c r="BK76" s="349"/>
      <c r="BL76" s="349">
        <f t="shared" si="88"/>
        <v>3315</v>
      </c>
      <c r="BM76" s="349"/>
    </row>
    <row r="77" spans="1:65" x14ac:dyDescent="0.3">
      <c r="A77" s="291" t="s">
        <v>352</v>
      </c>
      <c r="B77" s="350">
        <v>27</v>
      </c>
      <c r="C77" s="353"/>
      <c r="D77" s="350">
        <v>27</v>
      </c>
      <c r="E77" s="353"/>
      <c r="F77" s="350">
        <v>27</v>
      </c>
      <c r="G77" s="350"/>
      <c r="H77" s="292"/>
      <c r="I77" s="350">
        <v>27</v>
      </c>
      <c r="J77" s="350"/>
      <c r="K77" s="350">
        <v>27</v>
      </c>
      <c r="L77" s="350"/>
      <c r="M77" s="350">
        <v>27</v>
      </c>
      <c r="N77" s="350"/>
      <c r="O77" s="292"/>
      <c r="P77" s="350">
        <v>27</v>
      </c>
      <c r="Q77" s="350"/>
      <c r="R77" s="350">
        <v>34</v>
      </c>
      <c r="S77" s="350"/>
      <c r="T77" s="350">
        <v>27</v>
      </c>
      <c r="U77" s="350"/>
      <c r="V77" s="292"/>
      <c r="W77" s="350">
        <v>36</v>
      </c>
      <c r="X77" s="350"/>
      <c r="Y77" s="350">
        <v>31</v>
      </c>
      <c r="Z77" s="350"/>
      <c r="AA77" s="350">
        <v>29</v>
      </c>
      <c r="AB77" s="353"/>
      <c r="AC77" s="293">
        <v>90</v>
      </c>
      <c r="AD77" s="299">
        <f t="shared" si="89"/>
        <v>346</v>
      </c>
      <c r="AE77" s="300">
        <f t="shared" si="90"/>
        <v>31140</v>
      </c>
      <c r="AF77" s="301"/>
      <c r="AG77" s="301"/>
      <c r="AH77" s="301"/>
      <c r="AI77" s="302"/>
      <c r="AM77" s="349">
        <f t="shared" si="91"/>
        <v>2430</v>
      </c>
      <c r="AN77" s="349"/>
      <c r="AO77" s="349">
        <f t="shared" si="81"/>
        <v>2430</v>
      </c>
      <c r="AP77" s="349"/>
      <c r="AQ77" s="349">
        <f t="shared" si="82"/>
        <v>2430</v>
      </c>
      <c r="AR77" s="349"/>
      <c r="AS77" s="298"/>
      <c r="AT77" s="349">
        <f t="shared" si="92"/>
        <v>2430</v>
      </c>
      <c r="AU77" s="349"/>
      <c r="AV77" s="349">
        <f t="shared" si="83"/>
        <v>2430</v>
      </c>
      <c r="AW77" s="349"/>
      <c r="AX77" s="349">
        <f t="shared" si="84"/>
        <v>2430</v>
      </c>
      <c r="AY77" s="349"/>
      <c r="AZ77" s="298"/>
      <c r="BA77" s="349">
        <f t="shared" si="93"/>
        <v>2430</v>
      </c>
      <c r="BB77" s="349"/>
      <c r="BC77" s="349">
        <f t="shared" si="85"/>
        <v>3060</v>
      </c>
      <c r="BD77" s="349"/>
      <c r="BE77" s="349">
        <f t="shared" si="86"/>
        <v>2430</v>
      </c>
      <c r="BF77" s="349"/>
      <c r="BG77" s="298"/>
      <c r="BH77" s="349">
        <f t="shared" si="94"/>
        <v>3240</v>
      </c>
      <c r="BI77" s="349"/>
      <c r="BJ77" s="349">
        <f t="shared" si="87"/>
        <v>2790</v>
      </c>
      <c r="BK77" s="349"/>
      <c r="BL77" s="349">
        <f t="shared" si="88"/>
        <v>2610</v>
      </c>
      <c r="BM77" s="349"/>
    </row>
    <row r="78" spans="1:65" x14ac:dyDescent="0.3">
      <c r="A78" s="291" t="s">
        <v>353</v>
      </c>
      <c r="B78" s="350">
        <v>33</v>
      </c>
      <c r="C78" s="353"/>
      <c r="D78" s="350">
        <v>33</v>
      </c>
      <c r="E78" s="353"/>
      <c r="F78" s="350">
        <v>33</v>
      </c>
      <c r="G78" s="350"/>
      <c r="H78" s="292"/>
      <c r="I78" s="350">
        <v>33</v>
      </c>
      <c r="J78" s="350"/>
      <c r="K78" s="350">
        <v>33</v>
      </c>
      <c r="L78" s="350"/>
      <c r="M78" s="350">
        <v>33</v>
      </c>
      <c r="N78" s="350"/>
      <c r="O78" s="292"/>
      <c r="P78" s="350">
        <v>33</v>
      </c>
      <c r="Q78" s="350"/>
      <c r="R78" s="350">
        <v>33</v>
      </c>
      <c r="S78" s="350"/>
      <c r="T78" s="350">
        <v>33</v>
      </c>
      <c r="U78" s="350"/>
      <c r="V78" s="292"/>
      <c r="W78" s="350">
        <v>33</v>
      </c>
      <c r="X78" s="350"/>
      <c r="Y78" s="350">
        <v>33</v>
      </c>
      <c r="Z78" s="350"/>
      <c r="AA78" s="350">
        <v>33</v>
      </c>
      <c r="AB78" s="353"/>
      <c r="AC78" s="293">
        <v>125</v>
      </c>
      <c r="AD78" s="299">
        <f t="shared" si="89"/>
        <v>396</v>
      </c>
      <c r="AE78" s="300">
        <f t="shared" si="90"/>
        <v>49500</v>
      </c>
      <c r="AF78" s="301"/>
      <c r="AG78" s="301"/>
      <c r="AH78" s="301"/>
      <c r="AI78" s="302"/>
      <c r="AM78" s="349">
        <f t="shared" si="91"/>
        <v>4125</v>
      </c>
      <c r="AN78" s="349"/>
      <c r="AO78" s="349">
        <f t="shared" ref="AO78:AO82" si="95">D78*$AC78</f>
        <v>4125</v>
      </c>
      <c r="AP78" s="349"/>
      <c r="AQ78" s="349">
        <f t="shared" si="82"/>
        <v>4125</v>
      </c>
      <c r="AR78" s="349"/>
      <c r="AS78" s="298"/>
      <c r="AT78" s="349">
        <f t="shared" si="92"/>
        <v>4125</v>
      </c>
      <c r="AU78" s="349"/>
      <c r="AV78" s="349">
        <f t="shared" si="83"/>
        <v>4125</v>
      </c>
      <c r="AW78" s="349"/>
      <c r="AX78" s="349">
        <f t="shared" si="84"/>
        <v>4125</v>
      </c>
      <c r="AY78" s="349"/>
      <c r="AZ78" s="298"/>
      <c r="BA78" s="349">
        <f t="shared" si="93"/>
        <v>4125</v>
      </c>
      <c r="BB78" s="349"/>
      <c r="BC78" s="349">
        <f t="shared" si="85"/>
        <v>4125</v>
      </c>
      <c r="BD78" s="349"/>
      <c r="BE78" s="349">
        <f t="shared" si="86"/>
        <v>4125</v>
      </c>
      <c r="BF78" s="349"/>
      <c r="BG78" s="298"/>
      <c r="BH78" s="349">
        <f t="shared" si="94"/>
        <v>4125</v>
      </c>
      <c r="BI78" s="349"/>
      <c r="BJ78" s="349">
        <f t="shared" si="87"/>
        <v>4125</v>
      </c>
      <c r="BK78" s="349"/>
      <c r="BL78" s="349">
        <f t="shared" si="88"/>
        <v>4125</v>
      </c>
      <c r="BM78" s="349"/>
    </row>
    <row r="79" spans="1:65" x14ac:dyDescent="0.3">
      <c r="A79" s="291" t="s">
        <v>354</v>
      </c>
      <c r="B79" s="350">
        <v>36</v>
      </c>
      <c r="C79" s="353"/>
      <c r="D79" s="350">
        <v>36</v>
      </c>
      <c r="E79" s="353"/>
      <c r="F79" s="350">
        <v>31</v>
      </c>
      <c r="G79" s="350"/>
      <c r="H79" s="292"/>
      <c r="I79" s="350">
        <v>31</v>
      </c>
      <c r="J79" s="350"/>
      <c r="K79" s="350">
        <v>36</v>
      </c>
      <c r="L79" s="350"/>
      <c r="M79" s="350">
        <v>36</v>
      </c>
      <c r="N79" s="350"/>
      <c r="O79" s="292"/>
      <c r="P79" s="350">
        <v>36</v>
      </c>
      <c r="Q79" s="350"/>
      <c r="R79" s="350">
        <v>36</v>
      </c>
      <c r="S79" s="350"/>
      <c r="T79" s="350">
        <v>36</v>
      </c>
      <c r="U79" s="350"/>
      <c r="V79" s="292"/>
      <c r="W79" s="350">
        <v>36</v>
      </c>
      <c r="X79" s="350"/>
      <c r="Y79" s="350">
        <v>36</v>
      </c>
      <c r="Z79" s="350"/>
      <c r="AA79" s="350">
        <v>39</v>
      </c>
      <c r="AB79" s="353"/>
      <c r="AC79" s="293">
        <v>225</v>
      </c>
      <c r="AD79" s="299">
        <f t="shared" si="89"/>
        <v>425</v>
      </c>
      <c r="AE79" s="300">
        <f t="shared" si="90"/>
        <v>95625</v>
      </c>
      <c r="AF79" s="301"/>
      <c r="AG79" s="301"/>
      <c r="AH79" s="301"/>
      <c r="AI79" s="302"/>
      <c r="AM79" s="349">
        <f t="shared" si="91"/>
        <v>8100</v>
      </c>
      <c r="AN79" s="349"/>
      <c r="AO79" s="349">
        <f t="shared" si="95"/>
        <v>8100</v>
      </c>
      <c r="AP79" s="349"/>
      <c r="AQ79" s="349">
        <f t="shared" si="82"/>
        <v>6975</v>
      </c>
      <c r="AR79" s="349"/>
      <c r="AS79" s="298"/>
      <c r="AT79" s="349">
        <f t="shared" si="92"/>
        <v>6975</v>
      </c>
      <c r="AU79" s="349"/>
      <c r="AV79" s="349">
        <f t="shared" si="83"/>
        <v>8100</v>
      </c>
      <c r="AW79" s="349"/>
      <c r="AX79" s="349">
        <f t="shared" si="84"/>
        <v>8100</v>
      </c>
      <c r="AY79" s="349"/>
      <c r="AZ79" s="298"/>
      <c r="BA79" s="349">
        <f t="shared" si="93"/>
        <v>8100</v>
      </c>
      <c r="BB79" s="349"/>
      <c r="BC79" s="349">
        <f t="shared" si="85"/>
        <v>8100</v>
      </c>
      <c r="BD79" s="349"/>
      <c r="BE79" s="349">
        <f t="shared" si="86"/>
        <v>8100</v>
      </c>
      <c r="BF79" s="349"/>
      <c r="BG79" s="298"/>
      <c r="BH79" s="349">
        <f t="shared" si="94"/>
        <v>8100</v>
      </c>
      <c r="BI79" s="349"/>
      <c r="BJ79" s="349">
        <f t="shared" si="87"/>
        <v>8100</v>
      </c>
      <c r="BK79" s="349"/>
      <c r="BL79" s="349">
        <f t="shared" si="88"/>
        <v>8775</v>
      </c>
      <c r="BM79" s="349"/>
    </row>
    <row r="80" spans="1:65" x14ac:dyDescent="0.3">
      <c r="A80" s="291" t="s">
        <v>355</v>
      </c>
      <c r="B80" s="350">
        <v>27</v>
      </c>
      <c r="C80" s="353"/>
      <c r="D80" s="350">
        <v>27</v>
      </c>
      <c r="E80" s="353"/>
      <c r="F80" s="350">
        <v>27</v>
      </c>
      <c r="G80" s="350"/>
      <c r="H80" s="292"/>
      <c r="I80" s="350">
        <v>27</v>
      </c>
      <c r="J80" s="350"/>
      <c r="K80" s="350">
        <v>27</v>
      </c>
      <c r="L80" s="350"/>
      <c r="M80" s="350">
        <v>27</v>
      </c>
      <c r="N80" s="350"/>
      <c r="O80" s="292"/>
      <c r="P80" s="350">
        <v>27</v>
      </c>
      <c r="Q80" s="350"/>
      <c r="R80" s="350">
        <v>34</v>
      </c>
      <c r="S80" s="350"/>
      <c r="T80" s="350">
        <v>27</v>
      </c>
      <c r="U80" s="350"/>
      <c r="V80" s="292"/>
      <c r="W80" s="350">
        <v>36</v>
      </c>
      <c r="X80" s="350"/>
      <c r="Y80" s="350">
        <v>31</v>
      </c>
      <c r="Z80" s="350"/>
      <c r="AA80" s="350">
        <v>29</v>
      </c>
      <c r="AB80" s="353"/>
      <c r="AC80" s="293">
        <v>90</v>
      </c>
      <c r="AD80" s="299">
        <f t="shared" ref="AD80:AD82" si="96">SUM(B80:AB80)</f>
        <v>346</v>
      </c>
      <c r="AE80" s="300">
        <f t="shared" ref="AE80:AE82" si="97">AD80*AC80</f>
        <v>31140</v>
      </c>
      <c r="AF80" s="301"/>
      <c r="AG80" s="301"/>
      <c r="AH80" s="301"/>
      <c r="AI80" s="302"/>
      <c r="AM80" s="349">
        <f t="shared" ref="AM80:AM82" si="98">B80*$AC80</f>
        <v>2430</v>
      </c>
      <c r="AN80" s="349"/>
      <c r="AO80" s="349">
        <f t="shared" si="95"/>
        <v>2430</v>
      </c>
      <c r="AP80" s="349"/>
      <c r="AQ80" s="349">
        <f t="shared" ref="AQ80:AQ82" si="99">F80*$AC80</f>
        <v>2430</v>
      </c>
      <c r="AR80" s="349"/>
      <c r="AS80" s="298"/>
      <c r="AT80" s="349">
        <f t="shared" ref="AT80:AT82" si="100">I80*$AC80</f>
        <v>2430</v>
      </c>
      <c r="AU80" s="349"/>
      <c r="AV80" s="349">
        <f t="shared" ref="AV80:AV82" si="101">K80*$AC80</f>
        <v>2430</v>
      </c>
      <c r="AW80" s="349"/>
      <c r="AX80" s="349">
        <f t="shared" ref="AX80:AX82" si="102">M80*$AC80</f>
        <v>2430</v>
      </c>
      <c r="AY80" s="349"/>
      <c r="AZ80" s="298"/>
      <c r="BA80" s="349">
        <f t="shared" ref="BA80:BA82" si="103">P80*$AC80</f>
        <v>2430</v>
      </c>
      <c r="BB80" s="349"/>
      <c r="BC80" s="349">
        <f t="shared" ref="BC80:BC82" si="104">R80*$AC80</f>
        <v>3060</v>
      </c>
      <c r="BD80" s="349"/>
      <c r="BE80" s="349">
        <f t="shared" ref="BE80:BE82" si="105">T80*$AC80</f>
        <v>2430</v>
      </c>
      <c r="BF80" s="349"/>
      <c r="BG80" s="298"/>
      <c r="BH80" s="349">
        <f t="shared" ref="BH80:BH82" si="106">W80*$AC80</f>
        <v>3240</v>
      </c>
      <c r="BI80" s="349"/>
      <c r="BJ80" s="349">
        <f t="shared" ref="BJ80:BJ82" si="107">Y80*$AC80</f>
        <v>2790</v>
      </c>
      <c r="BK80" s="349"/>
      <c r="BL80" s="349">
        <f t="shared" ref="BL80:BL82" si="108">AA80*$AC80</f>
        <v>2610</v>
      </c>
      <c r="BM80" s="349"/>
    </row>
    <row r="81" spans="1:65" x14ac:dyDescent="0.3">
      <c r="A81" s="291" t="s">
        <v>356</v>
      </c>
      <c r="B81" s="350">
        <v>33</v>
      </c>
      <c r="C81" s="353"/>
      <c r="D81" s="350">
        <v>33</v>
      </c>
      <c r="E81" s="353"/>
      <c r="F81" s="350">
        <v>33</v>
      </c>
      <c r="G81" s="350"/>
      <c r="H81" s="292"/>
      <c r="I81" s="350">
        <v>33</v>
      </c>
      <c r="J81" s="350"/>
      <c r="K81" s="350">
        <v>33</v>
      </c>
      <c r="L81" s="350"/>
      <c r="M81" s="350">
        <v>33</v>
      </c>
      <c r="N81" s="350"/>
      <c r="O81" s="292"/>
      <c r="P81" s="350">
        <v>33</v>
      </c>
      <c r="Q81" s="350"/>
      <c r="R81" s="350">
        <v>33</v>
      </c>
      <c r="S81" s="350"/>
      <c r="T81" s="350">
        <v>33</v>
      </c>
      <c r="U81" s="350"/>
      <c r="V81" s="292"/>
      <c r="W81" s="350">
        <v>33</v>
      </c>
      <c r="X81" s="350"/>
      <c r="Y81" s="350">
        <v>33</v>
      </c>
      <c r="Z81" s="350"/>
      <c r="AA81" s="350">
        <v>33</v>
      </c>
      <c r="AB81" s="353"/>
      <c r="AC81" s="293">
        <v>125</v>
      </c>
      <c r="AD81" s="299">
        <f t="shared" si="96"/>
        <v>396</v>
      </c>
      <c r="AE81" s="300">
        <f t="shared" si="97"/>
        <v>49500</v>
      </c>
      <c r="AF81" s="301"/>
      <c r="AG81" s="301"/>
      <c r="AH81" s="301"/>
      <c r="AI81" s="302"/>
      <c r="AM81" s="349">
        <f t="shared" si="98"/>
        <v>4125</v>
      </c>
      <c r="AN81" s="349"/>
      <c r="AO81" s="349">
        <f t="shared" si="95"/>
        <v>4125</v>
      </c>
      <c r="AP81" s="349"/>
      <c r="AQ81" s="349">
        <f t="shared" si="99"/>
        <v>4125</v>
      </c>
      <c r="AR81" s="349"/>
      <c r="AS81" s="298"/>
      <c r="AT81" s="349">
        <f t="shared" si="100"/>
        <v>4125</v>
      </c>
      <c r="AU81" s="349"/>
      <c r="AV81" s="349">
        <f t="shared" si="101"/>
        <v>4125</v>
      </c>
      <c r="AW81" s="349"/>
      <c r="AX81" s="349">
        <f t="shared" si="102"/>
        <v>4125</v>
      </c>
      <c r="AY81" s="349"/>
      <c r="AZ81" s="298"/>
      <c r="BA81" s="349">
        <f t="shared" si="103"/>
        <v>4125</v>
      </c>
      <c r="BB81" s="349"/>
      <c r="BC81" s="349">
        <f t="shared" si="104"/>
        <v>4125</v>
      </c>
      <c r="BD81" s="349"/>
      <c r="BE81" s="349">
        <f t="shared" si="105"/>
        <v>4125</v>
      </c>
      <c r="BF81" s="349"/>
      <c r="BG81" s="298"/>
      <c r="BH81" s="349">
        <f t="shared" si="106"/>
        <v>4125</v>
      </c>
      <c r="BI81" s="349"/>
      <c r="BJ81" s="349">
        <f t="shared" si="107"/>
        <v>4125</v>
      </c>
      <c r="BK81" s="349"/>
      <c r="BL81" s="349">
        <f t="shared" si="108"/>
        <v>4125</v>
      </c>
      <c r="BM81" s="349"/>
    </row>
    <row r="82" spans="1:65" x14ac:dyDescent="0.3">
      <c r="A82" s="291" t="s">
        <v>357</v>
      </c>
      <c r="B82" s="350">
        <v>36</v>
      </c>
      <c r="C82" s="353"/>
      <c r="D82" s="350">
        <v>36</v>
      </c>
      <c r="E82" s="353"/>
      <c r="F82" s="350">
        <v>31</v>
      </c>
      <c r="G82" s="350"/>
      <c r="H82" s="292"/>
      <c r="I82" s="350">
        <v>31</v>
      </c>
      <c r="J82" s="350"/>
      <c r="K82" s="350">
        <v>36</v>
      </c>
      <c r="L82" s="350"/>
      <c r="M82" s="350">
        <v>36</v>
      </c>
      <c r="N82" s="350"/>
      <c r="O82" s="292"/>
      <c r="P82" s="350">
        <v>36</v>
      </c>
      <c r="Q82" s="350"/>
      <c r="R82" s="350">
        <v>36</v>
      </c>
      <c r="S82" s="350"/>
      <c r="T82" s="350">
        <v>36</v>
      </c>
      <c r="U82" s="350"/>
      <c r="V82" s="292"/>
      <c r="W82" s="350">
        <v>36</v>
      </c>
      <c r="X82" s="350"/>
      <c r="Y82" s="350">
        <v>36</v>
      </c>
      <c r="Z82" s="350"/>
      <c r="AA82" s="350">
        <v>39</v>
      </c>
      <c r="AB82" s="353"/>
      <c r="AC82" s="293">
        <v>225</v>
      </c>
      <c r="AD82" s="299">
        <f t="shared" si="96"/>
        <v>425</v>
      </c>
      <c r="AE82" s="300">
        <f t="shared" si="97"/>
        <v>95625</v>
      </c>
      <c r="AF82" s="301"/>
      <c r="AG82" s="301"/>
      <c r="AH82" s="301"/>
      <c r="AI82" s="302"/>
      <c r="AM82" s="349">
        <f t="shared" si="98"/>
        <v>8100</v>
      </c>
      <c r="AN82" s="349"/>
      <c r="AO82" s="349">
        <f t="shared" si="95"/>
        <v>8100</v>
      </c>
      <c r="AP82" s="349"/>
      <c r="AQ82" s="349">
        <f t="shared" si="99"/>
        <v>6975</v>
      </c>
      <c r="AR82" s="349"/>
      <c r="AS82" s="298"/>
      <c r="AT82" s="349">
        <f t="shared" si="100"/>
        <v>6975</v>
      </c>
      <c r="AU82" s="349"/>
      <c r="AV82" s="349">
        <f t="shared" si="101"/>
        <v>8100</v>
      </c>
      <c r="AW82" s="349"/>
      <c r="AX82" s="349">
        <f t="shared" si="102"/>
        <v>8100</v>
      </c>
      <c r="AY82" s="349"/>
      <c r="AZ82" s="298"/>
      <c r="BA82" s="349">
        <f t="shared" si="103"/>
        <v>8100</v>
      </c>
      <c r="BB82" s="349"/>
      <c r="BC82" s="349">
        <f t="shared" si="104"/>
        <v>8100</v>
      </c>
      <c r="BD82" s="349"/>
      <c r="BE82" s="349">
        <f t="shared" si="105"/>
        <v>8100</v>
      </c>
      <c r="BF82" s="349"/>
      <c r="BG82" s="298"/>
      <c r="BH82" s="349">
        <f t="shared" si="106"/>
        <v>8100</v>
      </c>
      <c r="BI82" s="349"/>
      <c r="BJ82" s="349">
        <f t="shared" si="107"/>
        <v>8100</v>
      </c>
      <c r="BK82" s="349"/>
      <c r="BL82" s="349">
        <f t="shared" si="108"/>
        <v>8775</v>
      </c>
      <c r="BM82" s="349"/>
    </row>
    <row r="83" spans="1:65" ht="14.4" customHeight="1" x14ac:dyDescent="0.3">
      <c r="AD83" s="284"/>
    </row>
    <row r="84" spans="1:65" ht="14.4" customHeight="1" x14ac:dyDescent="0.3">
      <c r="AD84" s="284"/>
    </row>
    <row r="85" spans="1:65" x14ac:dyDescent="0.3">
      <c r="A85" s="284" t="s">
        <v>70</v>
      </c>
      <c r="B85" s="360">
        <f>SUM(B50:B82)</f>
        <v>1090</v>
      </c>
      <c r="C85" s="361"/>
      <c r="D85" s="360">
        <f t="shared" ref="D85" si="109">SUM(D50:D82)</f>
        <v>1092</v>
      </c>
      <c r="E85" s="361"/>
      <c r="F85" s="360">
        <f t="shared" ref="F85" si="110">SUM(F50:F82)</f>
        <v>1041</v>
      </c>
      <c r="G85" s="361"/>
      <c r="H85" s="303"/>
      <c r="I85" s="360">
        <f>SUM(I50:I82)</f>
        <v>1041</v>
      </c>
      <c r="J85" s="361"/>
      <c r="K85" s="360">
        <f t="shared" ref="K85" si="111">SUM(K50:K82)</f>
        <v>1094</v>
      </c>
      <c r="L85" s="361"/>
      <c r="M85" s="360">
        <f t="shared" ref="M85" si="112">SUM(M50:M82)</f>
        <v>1098</v>
      </c>
      <c r="N85" s="361"/>
      <c r="O85" s="303"/>
      <c r="P85" s="360">
        <f>SUM(P50:P82)</f>
        <v>1104</v>
      </c>
      <c r="Q85" s="361"/>
      <c r="R85" s="360">
        <f t="shared" ref="R85" si="113">SUM(R50:R82)</f>
        <v>1129</v>
      </c>
      <c r="S85" s="361"/>
      <c r="T85" s="360">
        <f t="shared" ref="T85" si="114">SUM(T50:T82)</f>
        <v>1100</v>
      </c>
      <c r="U85" s="361"/>
      <c r="V85" s="303"/>
      <c r="W85" s="360">
        <f>SUM(W50:W82)</f>
        <v>1131</v>
      </c>
      <c r="X85" s="361"/>
      <c r="Y85" s="360">
        <f t="shared" ref="Y85" si="115">SUM(Y50:Y82)</f>
        <v>1118</v>
      </c>
      <c r="Z85" s="361"/>
      <c r="AA85" s="360">
        <f t="shared" ref="AA85" si="116">SUM(AA50:AA82)</f>
        <v>1119</v>
      </c>
      <c r="AB85" s="361"/>
      <c r="AC85" s="285"/>
      <c r="AM85" s="359">
        <f>SUM(AM50:AM82)</f>
        <v>93385</v>
      </c>
      <c r="AN85" s="359"/>
      <c r="AO85" s="359">
        <f t="shared" ref="AO85" si="117">SUM(AO50:AO82)</f>
        <v>93465</v>
      </c>
      <c r="AP85" s="359"/>
      <c r="AQ85" s="359">
        <f t="shared" ref="AQ85" si="118">SUM(AQ50:AQ82)</f>
        <v>87990</v>
      </c>
      <c r="AR85" s="359"/>
      <c r="AS85" s="290"/>
      <c r="AT85" s="359">
        <f>SUM(AT50:AT82)</f>
        <v>87900</v>
      </c>
      <c r="AU85" s="359"/>
      <c r="AV85" s="359">
        <f t="shared" ref="AV85" si="119">SUM(AV50:AV82)</f>
        <v>93555</v>
      </c>
      <c r="AW85" s="359"/>
      <c r="AX85" s="359">
        <f t="shared" ref="AX85" si="120">SUM(AX50:AX82)</f>
        <v>93805</v>
      </c>
      <c r="AY85" s="359"/>
      <c r="AZ85" s="290"/>
      <c r="BA85" s="359">
        <f>SUM(BA50:BA82)</f>
        <v>94125</v>
      </c>
      <c r="BB85" s="359"/>
      <c r="BC85" s="359">
        <f t="shared" ref="BC85" si="121">SUM(BC50:BC82)</f>
        <v>96235</v>
      </c>
      <c r="BD85" s="359"/>
      <c r="BE85" s="359">
        <f t="shared" ref="BE85" si="122">SUM(BE50:BE82)</f>
        <v>93885</v>
      </c>
      <c r="BF85" s="359"/>
      <c r="BG85" s="290"/>
      <c r="BH85" s="359">
        <f>SUM(BH50:BH82)</f>
        <v>96535</v>
      </c>
      <c r="BI85" s="359"/>
      <c r="BJ85" s="359">
        <f t="shared" ref="BJ85" si="123">SUM(BJ50:BJ82)</f>
        <v>95295</v>
      </c>
      <c r="BK85" s="359"/>
      <c r="BL85" s="359">
        <f t="shared" ref="BL85" si="124">SUM(BL50:BL82)</f>
        <v>96600</v>
      </c>
      <c r="BM85" s="359"/>
    </row>
    <row r="86" spans="1:65" x14ac:dyDescent="0.3">
      <c r="AD86" s="284"/>
    </row>
    <row r="87" spans="1:65" x14ac:dyDescent="0.3">
      <c r="A87" s="304" t="s">
        <v>248</v>
      </c>
      <c r="B87" s="362">
        <f>AM85</f>
        <v>93385</v>
      </c>
      <c r="C87" s="363"/>
      <c r="D87" s="362">
        <f t="shared" ref="D87" si="125">AO85</f>
        <v>93465</v>
      </c>
      <c r="E87" s="363"/>
      <c r="F87" s="362">
        <f t="shared" ref="F87" si="126">AQ85</f>
        <v>87990</v>
      </c>
      <c r="G87" s="363"/>
      <c r="H87" s="303"/>
      <c r="I87" s="362">
        <f>AT85</f>
        <v>87900</v>
      </c>
      <c r="J87" s="363"/>
      <c r="K87" s="362">
        <f t="shared" ref="K87" si="127">AV85</f>
        <v>93555</v>
      </c>
      <c r="L87" s="363"/>
      <c r="M87" s="362">
        <f t="shared" ref="M87" si="128">AX85</f>
        <v>93805</v>
      </c>
      <c r="N87" s="363"/>
      <c r="O87" s="303"/>
      <c r="P87" s="362">
        <f>BA85</f>
        <v>94125</v>
      </c>
      <c r="Q87" s="363"/>
      <c r="R87" s="362">
        <f t="shared" ref="R87" si="129">BC85</f>
        <v>96235</v>
      </c>
      <c r="S87" s="363"/>
      <c r="T87" s="362">
        <f t="shared" ref="T87" si="130">BE85</f>
        <v>93885</v>
      </c>
      <c r="U87" s="363"/>
      <c r="V87" s="303"/>
      <c r="W87" s="362">
        <f>BH85</f>
        <v>96535</v>
      </c>
      <c r="X87" s="363"/>
      <c r="Y87" s="362">
        <f t="shared" ref="Y87" si="131">BJ85</f>
        <v>95295</v>
      </c>
      <c r="Z87" s="363"/>
      <c r="AA87" s="362">
        <f t="shared" ref="AA87" si="132">BL85</f>
        <v>96600</v>
      </c>
      <c r="AB87" s="363"/>
      <c r="AC87" s="285"/>
    </row>
    <row r="89" spans="1:65" s="305" customFormat="1" ht="4.2" customHeight="1" x14ac:dyDescent="0.3">
      <c r="AD89" s="306"/>
      <c r="AJ89"/>
      <c r="AK89"/>
      <c r="AL89"/>
    </row>
    <row r="91" spans="1:65" x14ac:dyDescent="0.3">
      <c r="A91" s="283" t="s">
        <v>250</v>
      </c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</row>
    <row r="92" spans="1:65" x14ac:dyDescent="0.3"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M92" s="356" t="s">
        <v>258</v>
      </c>
      <c r="AN92" s="356"/>
      <c r="AO92" s="356"/>
      <c r="AP92" s="356"/>
      <c r="AQ92" s="356"/>
      <c r="AR92" s="356"/>
      <c r="AS92" s="356"/>
      <c r="AT92" s="356"/>
      <c r="AU92" s="356"/>
      <c r="AV92" s="356"/>
      <c r="AW92" s="356"/>
      <c r="AX92" s="356"/>
      <c r="AY92" s="356"/>
      <c r="AZ92" s="356"/>
      <c r="BA92" s="356"/>
      <c r="BB92" s="356"/>
      <c r="BC92" s="356"/>
      <c r="BD92" s="356"/>
      <c r="BE92" s="356"/>
      <c r="BF92" s="356"/>
      <c r="BG92" s="356"/>
      <c r="BH92" s="356"/>
      <c r="BI92" s="356"/>
      <c r="BJ92" s="356"/>
      <c r="BK92" s="356"/>
      <c r="BL92" s="356"/>
      <c r="BM92" s="356"/>
    </row>
    <row r="93" spans="1:65" x14ac:dyDescent="0.3">
      <c r="A93" s="287" t="s">
        <v>254</v>
      </c>
      <c r="B93" s="358" t="s">
        <v>25</v>
      </c>
      <c r="C93" s="358"/>
      <c r="D93" s="358" t="s">
        <v>26</v>
      </c>
      <c r="E93" s="358"/>
      <c r="F93" s="358" t="s">
        <v>27</v>
      </c>
      <c r="G93" s="358"/>
      <c r="H93" s="289"/>
      <c r="I93" s="358" t="s">
        <v>28</v>
      </c>
      <c r="J93" s="358"/>
      <c r="K93" s="358" t="s">
        <v>29</v>
      </c>
      <c r="L93" s="358"/>
      <c r="M93" s="358" t="s">
        <v>30</v>
      </c>
      <c r="N93" s="358"/>
      <c r="O93" s="289"/>
      <c r="P93" s="358" t="s">
        <v>31</v>
      </c>
      <c r="Q93" s="358"/>
      <c r="R93" s="358" t="s">
        <v>32</v>
      </c>
      <c r="S93" s="358"/>
      <c r="T93" s="358" t="s">
        <v>33</v>
      </c>
      <c r="U93" s="358"/>
      <c r="V93" s="289"/>
      <c r="W93" s="358" t="s">
        <v>34</v>
      </c>
      <c r="X93" s="358"/>
      <c r="Y93" s="358" t="s">
        <v>35</v>
      </c>
      <c r="Z93" s="358"/>
      <c r="AA93" s="358" t="s">
        <v>36</v>
      </c>
      <c r="AB93" s="358"/>
      <c r="AC93" s="288" t="s">
        <v>244</v>
      </c>
      <c r="AD93" s="288" t="s">
        <v>245</v>
      </c>
      <c r="AE93" s="289" t="s">
        <v>246</v>
      </c>
      <c r="AF93" s="289" t="s">
        <v>247</v>
      </c>
      <c r="AG93" s="289"/>
      <c r="AH93" s="289"/>
      <c r="AI93" s="289"/>
      <c r="AM93" s="357" t="s">
        <v>25</v>
      </c>
      <c r="AN93" s="357"/>
      <c r="AO93" s="357" t="s">
        <v>26</v>
      </c>
      <c r="AP93" s="357"/>
      <c r="AQ93" s="357" t="s">
        <v>27</v>
      </c>
      <c r="AR93" s="357"/>
      <c r="AS93" s="290"/>
      <c r="AT93" s="357" t="s">
        <v>28</v>
      </c>
      <c r="AU93" s="357"/>
      <c r="AV93" s="357" t="s">
        <v>29</v>
      </c>
      <c r="AW93" s="357"/>
      <c r="AX93" s="357" t="s">
        <v>30</v>
      </c>
      <c r="AY93" s="357"/>
      <c r="AZ93" s="290"/>
      <c r="BA93" s="357" t="s">
        <v>31</v>
      </c>
      <c r="BB93" s="357"/>
      <c r="BC93" s="357" t="s">
        <v>32</v>
      </c>
      <c r="BD93" s="357"/>
      <c r="BE93" s="357" t="s">
        <v>33</v>
      </c>
      <c r="BF93" s="357"/>
      <c r="BG93" s="290"/>
      <c r="BH93" s="357" t="s">
        <v>34</v>
      </c>
      <c r="BI93" s="357"/>
      <c r="BJ93" s="357" t="s">
        <v>35</v>
      </c>
      <c r="BK93" s="357"/>
      <c r="BL93" s="357" t="s">
        <v>36</v>
      </c>
      <c r="BM93" s="357"/>
    </row>
    <row r="94" spans="1:65" x14ac:dyDescent="0.3">
      <c r="A94" s="291" t="s">
        <v>325</v>
      </c>
      <c r="B94" s="354">
        <v>31</v>
      </c>
      <c r="C94" s="355"/>
      <c r="D94" s="354">
        <v>32</v>
      </c>
      <c r="E94" s="355"/>
      <c r="F94" s="350">
        <v>31</v>
      </c>
      <c r="G94" s="350"/>
      <c r="H94" s="292"/>
      <c r="I94" s="350">
        <v>32</v>
      </c>
      <c r="J94" s="350"/>
      <c r="K94" s="350">
        <v>33</v>
      </c>
      <c r="L94" s="350"/>
      <c r="M94" s="350">
        <v>34</v>
      </c>
      <c r="N94" s="350"/>
      <c r="O94" s="292"/>
      <c r="P94" s="350">
        <v>33</v>
      </c>
      <c r="Q94" s="350"/>
      <c r="R94" s="350">
        <v>33</v>
      </c>
      <c r="S94" s="350"/>
      <c r="T94" s="350">
        <v>33</v>
      </c>
      <c r="U94" s="350"/>
      <c r="V94" s="292"/>
      <c r="W94" s="350">
        <v>33</v>
      </c>
      <c r="X94" s="350"/>
      <c r="Y94" s="350">
        <v>33</v>
      </c>
      <c r="Z94" s="350"/>
      <c r="AA94" s="354">
        <v>33</v>
      </c>
      <c r="AB94" s="355"/>
      <c r="AC94" s="293">
        <v>40</v>
      </c>
      <c r="AD94" s="294">
        <f>SUM(B94:AB94)</f>
        <v>391</v>
      </c>
      <c r="AE94" s="295">
        <f>AD94*AC94</f>
        <v>15640</v>
      </c>
      <c r="AF94" s="296"/>
      <c r="AG94" s="296"/>
      <c r="AH94" s="296"/>
      <c r="AI94" s="297"/>
      <c r="AM94" s="342">
        <f>B94*$AC94</f>
        <v>1240</v>
      </c>
      <c r="AN94" s="342"/>
      <c r="AO94" s="342">
        <f t="shared" ref="AO94:AO108" si="133">D94*$AC94</f>
        <v>1280</v>
      </c>
      <c r="AP94" s="342"/>
      <c r="AQ94" s="342">
        <f t="shared" ref="AQ94:AQ108" si="134">F94*$AC94</f>
        <v>1240</v>
      </c>
      <c r="AR94" s="342"/>
      <c r="AS94" s="298"/>
      <c r="AT94" s="342">
        <f>I94*$AC94</f>
        <v>1280</v>
      </c>
      <c r="AU94" s="342"/>
      <c r="AV94" s="342">
        <f t="shared" ref="AV94:AV108" si="135">K94*$AC94</f>
        <v>1320</v>
      </c>
      <c r="AW94" s="342"/>
      <c r="AX94" s="342">
        <f t="shared" ref="AX94:AX108" si="136">M94*$AC94</f>
        <v>1360</v>
      </c>
      <c r="AY94" s="342"/>
      <c r="AZ94" s="298"/>
      <c r="BA94" s="342">
        <f>P94*$AC94</f>
        <v>1320</v>
      </c>
      <c r="BB94" s="342"/>
      <c r="BC94" s="342">
        <f t="shared" ref="BC94:BC108" si="137">R94*$AC94</f>
        <v>1320</v>
      </c>
      <c r="BD94" s="342"/>
      <c r="BE94" s="342">
        <f t="shared" ref="BE94:BE108" si="138">T94*$AC94</f>
        <v>1320</v>
      </c>
      <c r="BF94" s="342"/>
      <c r="BG94" s="298"/>
      <c r="BH94" s="342">
        <f>W94*$AC94</f>
        <v>1320</v>
      </c>
      <c r="BI94" s="342"/>
      <c r="BJ94" s="342">
        <f t="shared" ref="BJ94:BJ108" si="139">Y94*$AC94</f>
        <v>1320</v>
      </c>
      <c r="BK94" s="342"/>
      <c r="BL94" s="342">
        <f t="shared" ref="BL94:BL108" si="140">AA94*$AC94</f>
        <v>1320</v>
      </c>
      <c r="BM94" s="342"/>
    </row>
    <row r="95" spans="1:65" x14ac:dyDescent="0.3">
      <c r="A95" s="291" t="s">
        <v>326</v>
      </c>
      <c r="B95" s="350">
        <v>31</v>
      </c>
      <c r="C95" s="353"/>
      <c r="D95" s="350">
        <v>32</v>
      </c>
      <c r="E95" s="353"/>
      <c r="F95" s="350">
        <v>31</v>
      </c>
      <c r="G95" s="350"/>
      <c r="H95" s="292"/>
      <c r="I95" s="350">
        <v>31</v>
      </c>
      <c r="J95" s="350"/>
      <c r="K95" s="350">
        <v>33</v>
      </c>
      <c r="L95" s="350"/>
      <c r="M95" s="350">
        <v>33</v>
      </c>
      <c r="N95" s="350"/>
      <c r="O95" s="292"/>
      <c r="P95" s="350">
        <v>33</v>
      </c>
      <c r="Q95" s="350"/>
      <c r="R95" s="350">
        <v>33</v>
      </c>
      <c r="S95" s="350"/>
      <c r="T95" s="350">
        <v>33</v>
      </c>
      <c r="U95" s="350"/>
      <c r="V95" s="292"/>
      <c r="W95" s="350">
        <v>33</v>
      </c>
      <c r="X95" s="350"/>
      <c r="Y95" s="350">
        <v>33</v>
      </c>
      <c r="Z95" s="350"/>
      <c r="AA95" s="350">
        <v>33</v>
      </c>
      <c r="AB95" s="353"/>
      <c r="AC95" s="293">
        <v>45</v>
      </c>
      <c r="AD95" s="299">
        <f t="shared" ref="AD95:AD108" si="141">SUM(B95:AB95)</f>
        <v>389</v>
      </c>
      <c r="AE95" s="300">
        <f t="shared" ref="AE95:AE108" si="142">AD95*AC95</f>
        <v>17505</v>
      </c>
      <c r="AF95" s="301"/>
      <c r="AG95" s="301"/>
      <c r="AH95" s="301"/>
      <c r="AI95" s="302"/>
      <c r="AM95" s="342">
        <f t="shared" ref="AM95:AM108" si="143">B95*$AC95</f>
        <v>1395</v>
      </c>
      <c r="AN95" s="342"/>
      <c r="AO95" s="342">
        <f t="shared" si="133"/>
        <v>1440</v>
      </c>
      <c r="AP95" s="342"/>
      <c r="AQ95" s="342">
        <f t="shared" si="134"/>
        <v>1395</v>
      </c>
      <c r="AR95" s="342"/>
      <c r="AS95" s="298"/>
      <c r="AT95" s="342">
        <f t="shared" ref="AT95:AT108" si="144">I95*$AC95</f>
        <v>1395</v>
      </c>
      <c r="AU95" s="342"/>
      <c r="AV95" s="342">
        <f t="shared" si="135"/>
        <v>1485</v>
      </c>
      <c r="AW95" s="342"/>
      <c r="AX95" s="342">
        <f t="shared" si="136"/>
        <v>1485</v>
      </c>
      <c r="AY95" s="342"/>
      <c r="AZ95" s="298"/>
      <c r="BA95" s="342">
        <f t="shared" ref="BA95:BA108" si="145">P95*$AC95</f>
        <v>1485</v>
      </c>
      <c r="BB95" s="342"/>
      <c r="BC95" s="342">
        <f t="shared" si="137"/>
        <v>1485</v>
      </c>
      <c r="BD95" s="342"/>
      <c r="BE95" s="342">
        <f t="shared" si="138"/>
        <v>1485</v>
      </c>
      <c r="BF95" s="342"/>
      <c r="BG95" s="298"/>
      <c r="BH95" s="342">
        <f t="shared" ref="BH95:BH108" si="146">W95*$AC95</f>
        <v>1485</v>
      </c>
      <c r="BI95" s="342"/>
      <c r="BJ95" s="342">
        <f t="shared" si="139"/>
        <v>1485</v>
      </c>
      <c r="BK95" s="342"/>
      <c r="BL95" s="342">
        <f t="shared" si="140"/>
        <v>1485</v>
      </c>
      <c r="BM95" s="342"/>
    </row>
    <row r="96" spans="1:65" x14ac:dyDescent="0.3">
      <c r="A96" s="291" t="s">
        <v>327</v>
      </c>
      <c r="B96" s="350">
        <v>34</v>
      </c>
      <c r="C96" s="353"/>
      <c r="D96" s="350">
        <v>34</v>
      </c>
      <c r="E96" s="353"/>
      <c r="F96" s="350">
        <v>29</v>
      </c>
      <c r="G96" s="350"/>
      <c r="H96" s="292"/>
      <c r="I96" s="350">
        <v>29</v>
      </c>
      <c r="J96" s="350"/>
      <c r="K96" s="350">
        <v>34</v>
      </c>
      <c r="L96" s="350"/>
      <c r="M96" s="350">
        <v>34</v>
      </c>
      <c r="N96" s="350"/>
      <c r="O96" s="292"/>
      <c r="P96" s="350">
        <v>34</v>
      </c>
      <c r="Q96" s="350"/>
      <c r="R96" s="350">
        <v>34</v>
      </c>
      <c r="S96" s="350"/>
      <c r="T96" s="350">
        <v>34</v>
      </c>
      <c r="U96" s="350"/>
      <c r="V96" s="292"/>
      <c r="W96" s="350">
        <v>34</v>
      </c>
      <c r="X96" s="350"/>
      <c r="Y96" s="350">
        <v>34</v>
      </c>
      <c r="Z96" s="350"/>
      <c r="AA96" s="350">
        <v>34</v>
      </c>
      <c r="AB96" s="353"/>
      <c r="AC96" s="293">
        <v>45</v>
      </c>
      <c r="AD96" s="299">
        <f t="shared" si="141"/>
        <v>398</v>
      </c>
      <c r="AE96" s="300">
        <f t="shared" si="142"/>
        <v>17910</v>
      </c>
      <c r="AF96" s="301"/>
      <c r="AG96" s="301"/>
      <c r="AH96" s="301"/>
      <c r="AI96" s="302"/>
      <c r="AM96" s="342">
        <f t="shared" si="143"/>
        <v>1530</v>
      </c>
      <c r="AN96" s="342"/>
      <c r="AO96" s="342">
        <f t="shared" si="133"/>
        <v>1530</v>
      </c>
      <c r="AP96" s="342"/>
      <c r="AQ96" s="342">
        <f t="shared" si="134"/>
        <v>1305</v>
      </c>
      <c r="AR96" s="342"/>
      <c r="AS96" s="298"/>
      <c r="AT96" s="342">
        <f t="shared" si="144"/>
        <v>1305</v>
      </c>
      <c r="AU96" s="342"/>
      <c r="AV96" s="342">
        <f t="shared" si="135"/>
        <v>1530</v>
      </c>
      <c r="AW96" s="342"/>
      <c r="AX96" s="342">
        <f t="shared" si="136"/>
        <v>1530</v>
      </c>
      <c r="AY96" s="342"/>
      <c r="AZ96" s="298"/>
      <c r="BA96" s="342">
        <f t="shared" si="145"/>
        <v>1530</v>
      </c>
      <c r="BB96" s="342"/>
      <c r="BC96" s="342">
        <f t="shared" si="137"/>
        <v>1530</v>
      </c>
      <c r="BD96" s="342"/>
      <c r="BE96" s="342">
        <f t="shared" si="138"/>
        <v>1530</v>
      </c>
      <c r="BF96" s="342"/>
      <c r="BG96" s="298"/>
      <c r="BH96" s="342">
        <f t="shared" si="146"/>
        <v>1530</v>
      </c>
      <c r="BI96" s="342"/>
      <c r="BJ96" s="342">
        <f t="shared" si="139"/>
        <v>1530</v>
      </c>
      <c r="BK96" s="342"/>
      <c r="BL96" s="342">
        <f t="shared" si="140"/>
        <v>1530</v>
      </c>
      <c r="BM96" s="342"/>
    </row>
    <row r="97" spans="1:65" x14ac:dyDescent="0.3">
      <c r="A97" s="291" t="s">
        <v>328</v>
      </c>
      <c r="B97" s="350">
        <v>30</v>
      </c>
      <c r="C97" s="353"/>
      <c r="D97" s="350">
        <v>31</v>
      </c>
      <c r="E97" s="353"/>
      <c r="F97" s="350">
        <v>30</v>
      </c>
      <c r="G97" s="350"/>
      <c r="H97" s="292"/>
      <c r="I97" s="350">
        <v>30</v>
      </c>
      <c r="J97" s="350"/>
      <c r="K97" s="350">
        <v>31</v>
      </c>
      <c r="L97" s="350"/>
      <c r="M97" s="350">
        <v>30</v>
      </c>
      <c r="N97" s="350"/>
      <c r="O97" s="292"/>
      <c r="P97" s="350">
        <v>31</v>
      </c>
      <c r="Q97" s="350"/>
      <c r="R97" s="350">
        <v>33</v>
      </c>
      <c r="S97" s="350"/>
      <c r="T97" s="350">
        <v>30</v>
      </c>
      <c r="U97" s="350"/>
      <c r="V97" s="292"/>
      <c r="W97" s="350">
        <v>32</v>
      </c>
      <c r="X97" s="350"/>
      <c r="Y97" s="350">
        <v>31</v>
      </c>
      <c r="Z97" s="350"/>
      <c r="AA97" s="350">
        <v>32</v>
      </c>
      <c r="AB97" s="353"/>
      <c r="AC97" s="293">
        <v>55</v>
      </c>
      <c r="AD97" s="299">
        <f t="shared" si="141"/>
        <v>371</v>
      </c>
      <c r="AE97" s="300">
        <f t="shared" si="142"/>
        <v>20405</v>
      </c>
      <c r="AF97" s="301"/>
      <c r="AG97" s="301"/>
      <c r="AH97" s="301"/>
      <c r="AI97" s="302"/>
      <c r="AM97" s="342">
        <f t="shared" si="143"/>
        <v>1650</v>
      </c>
      <c r="AN97" s="342"/>
      <c r="AO97" s="342">
        <f t="shared" si="133"/>
        <v>1705</v>
      </c>
      <c r="AP97" s="342"/>
      <c r="AQ97" s="342">
        <f t="shared" si="134"/>
        <v>1650</v>
      </c>
      <c r="AR97" s="342"/>
      <c r="AS97" s="298"/>
      <c r="AT97" s="342">
        <f t="shared" si="144"/>
        <v>1650</v>
      </c>
      <c r="AU97" s="342"/>
      <c r="AV97" s="342">
        <f t="shared" si="135"/>
        <v>1705</v>
      </c>
      <c r="AW97" s="342"/>
      <c r="AX97" s="342">
        <f t="shared" si="136"/>
        <v>1650</v>
      </c>
      <c r="AY97" s="342"/>
      <c r="AZ97" s="298"/>
      <c r="BA97" s="342">
        <f t="shared" si="145"/>
        <v>1705</v>
      </c>
      <c r="BB97" s="342"/>
      <c r="BC97" s="342">
        <f t="shared" si="137"/>
        <v>1815</v>
      </c>
      <c r="BD97" s="342"/>
      <c r="BE97" s="342">
        <f t="shared" si="138"/>
        <v>1650</v>
      </c>
      <c r="BF97" s="342"/>
      <c r="BG97" s="298"/>
      <c r="BH97" s="342">
        <f t="shared" si="146"/>
        <v>1760</v>
      </c>
      <c r="BI97" s="342"/>
      <c r="BJ97" s="342">
        <f t="shared" si="139"/>
        <v>1705</v>
      </c>
      <c r="BK97" s="342"/>
      <c r="BL97" s="342">
        <f t="shared" si="140"/>
        <v>1760</v>
      </c>
      <c r="BM97" s="342"/>
    </row>
    <row r="98" spans="1:65" x14ac:dyDescent="0.3">
      <c r="A98" s="291" t="s">
        <v>329</v>
      </c>
      <c r="B98" s="350">
        <v>31</v>
      </c>
      <c r="C98" s="353"/>
      <c r="D98" s="350">
        <v>31</v>
      </c>
      <c r="E98" s="353"/>
      <c r="F98" s="350">
        <v>31</v>
      </c>
      <c r="G98" s="350"/>
      <c r="H98" s="292"/>
      <c r="I98" s="350">
        <v>31</v>
      </c>
      <c r="J98" s="350"/>
      <c r="K98" s="350">
        <v>31</v>
      </c>
      <c r="L98" s="350"/>
      <c r="M98" s="350">
        <v>31</v>
      </c>
      <c r="N98" s="350"/>
      <c r="O98" s="292"/>
      <c r="P98" s="350">
        <v>31</v>
      </c>
      <c r="Q98" s="350"/>
      <c r="R98" s="350">
        <v>33</v>
      </c>
      <c r="S98" s="350"/>
      <c r="T98" s="350">
        <v>33</v>
      </c>
      <c r="U98" s="350"/>
      <c r="V98" s="292"/>
      <c r="W98" s="350">
        <v>33</v>
      </c>
      <c r="X98" s="350"/>
      <c r="Y98" s="350">
        <v>33</v>
      </c>
      <c r="Z98" s="350"/>
      <c r="AA98" s="350">
        <v>31</v>
      </c>
      <c r="AB98" s="353"/>
      <c r="AC98" s="293">
        <v>55</v>
      </c>
      <c r="AD98" s="299">
        <f t="shared" si="141"/>
        <v>380</v>
      </c>
      <c r="AE98" s="300">
        <f t="shared" si="142"/>
        <v>20900</v>
      </c>
      <c r="AF98" s="301"/>
      <c r="AG98" s="301"/>
      <c r="AH98" s="301"/>
      <c r="AI98" s="302"/>
      <c r="AM98" s="342">
        <f t="shared" si="143"/>
        <v>1705</v>
      </c>
      <c r="AN98" s="342"/>
      <c r="AO98" s="342">
        <f t="shared" si="133"/>
        <v>1705</v>
      </c>
      <c r="AP98" s="342"/>
      <c r="AQ98" s="342">
        <f t="shared" si="134"/>
        <v>1705</v>
      </c>
      <c r="AR98" s="342"/>
      <c r="AS98" s="298"/>
      <c r="AT98" s="342">
        <f t="shared" si="144"/>
        <v>1705</v>
      </c>
      <c r="AU98" s="342"/>
      <c r="AV98" s="342">
        <f t="shared" si="135"/>
        <v>1705</v>
      </c>
      <c r="AW98" s="342"/>
      <c r="AX98" s="342">
        <f t="shared" si="136"/>
        <v>1705</v>
      </c>
      <c r="AY98" s="342"/>
      <c r="AZ98" s="298"/>
      <c r="BA98" s="342">
        <f t="shared" si="145"/>
        <v>1705</v>
      </c>
      <c r="BB98" s="342"/>
      <c r="BC98" s="342">
        <f t="shared" si="137"/>
        <v>1815</v>
      </c>
      <c r="BD98" s="342"/>
      <c r="BE98" s="342">
        <f t="shared" si="138"/>
        <v>1815</v>
      </c>
      <c r="BF98" s="342"/>
      <c r="BG98" s="298"/>
      <c r="BH98" s="342">
        <f t="shared" si="146"/>
        <v>1815</v>
      </c>
      <c r="BI98" s="342"/>
      <c r="BJ98" s="342">
        <f t="shared" si="139"/>
        <v>1815</v>
      </c>
      <c r="BK98" s="342"/>
      <c r="BL98" s="342">
        <f t="shared" si="140"/>
        <v>1705</v>
      </c>
      <c r="BM98" s="342"/>
    </row>
    <row r="99" spans="1:65" x14ac:dyDescent="0.3">
      <c r="A99" s="291" t="s">
        <v>330</v>
      </c>
      <c r="B99" s="350">
        <v>36</v>
      </c>
      <c r="C99" s="353"/>
      <c r="D99" s="350">
        <v>36</v>
      </c>
      <c r="E99" s="353"/>
      <c r="F99" s="350">
        <v>31</v>
      </c>
      <c r="G99" s="350"/>
      <c r="H99" s="292"/>
      <c r="I99" s="350">
        <v>30</v>
      </c>
      <c r="J99" s="350"/>
      <c r="K99" s="350">
        <v>36</v>
      </c>
      <c r="L99" s="350"/>
      <c r="M99" s="350">
        <v>36</v>
      </c>
      <c r="N99" s="350"/>
      <c r="O99" s="292"/>
      <c r="P99" s="350">
        <v>35</v>
      </c>
      <c r="Q99" s="350"/>
      <c r="R99" s="350">
        <v>36</v>
      </c>
      <c r="S99" s="350"/>
      <c r="T99" s="350">
        <v>36</v>
      </c>
      <c r="U99" s="350"/>
      <c r="V99" s="292"/>
      <c r="W99" s="350">
        <v>36</v>
      </c>
      <c r="X99" s="350"/>
      <c r="Y99" s="350">
        <v>36</v>
      </c>
      <c r="Z99" s="350"/>
      <c r="AA99" s="350">
        <v>35</v>
      </c>
      <c r="AB99" s="353"/>
      <c r="AC99" s="293">
        <v>60</v>
      </c>
      <c r="AD99" s="299">
        <f t="shared" si="141"/>
        <v>419</v>
      </c>
      <c r="AE99" s="300">
        <f t="shared" si="142"/>
        <v>25140</v>
      </c>
      <c r="AF99" s="301"/>
      <c r="AG99" s="301"/>
      <c r="AH99" s="301"/>
      <c r="AI99" s="302"/>
      <c r="AM99" s="342">
        <f t="shared" si="143"/>
        <v>2160</v>
      </c>
      <c r="AN99" s="342"/>
      <c r="AO99" s="342">
        <f t="shared" si="133"/>
        <v>2160</v>
      </c>
      <c r="AP99" s="342"/>
      <c r="AQ99" s="342">
        <f t="shared" si="134"/>
        <v>1860</v>
      </c>
      <c r="AR99" s="342"/>
      <c r="AS99" s="298"/>
      <c r="AT99" s="342">
        <f t="shared" si="144"/>
        <v>1800</v>
      </c>
      <c r="AU99" s="342"/>
      <c r="AV99" s="342">
        <f t="shared" si="135"/>
        <v>2160</v>
      </c>
      <c r="AW99" s="342"/>
      <c r="AX99" s="342">
        <f t="shared" si="136"/>
        <v>2160</v>
      </c>
      <c r="AY99" s="342"/>
      <c r="AZ99" s="298"/>
      <c r="BA99" s="342">
        <f t="shared" si="145"/>
        <v>2100</v>
      </c>
      <c r="BB99" s="342"/>
      <c r="BC99" s="342">
        <f t="shared" si="137"/>
        <v>2160</v>
      </c>
      <c r="BD99" s="342"/>
      <c r="BE99" s="342">
        <f t="shared" si="138"/>
        <v>2160</v>
      </c>
      <c r="BF99" s="342"/>
      <c r="BG99" s="298"/>
      <c r="BH99" s="342">
        <f t="shared" si="146"/>
        <v>2160</v>
      </c>
      <c r="BI99" s="342"/>
      <c r="BJ99" s="342">
        <f t="shared" si="139"/>
        <v>2160</v>
      </c>
      <c r="BK99" s="342"/>
      <c r="BL99" s="342">
        <f t="shared" si="140"/>
        <v>2100</v>
      </c>
      <c r="BM99" s="342"/>
    </row>
    <row r="100" spans="1:65" x14ac:dyDescent="0.3">
      <c r="A100" s="291" t="s">
        <v>331</v>
      </c>
      <c r="B100" s="350">
        <v>29</v>
      </c>
      <c r="C100" s="353"/>
      <c r="D100" s="350">
        <v>29</v>
      </c>
      <c r="E100" s="353"/>
      <c r="F100" s="350">
        <v>29</v>
      </c>
      <c r="G100" s="350"/>
      <c r="H100" s="292"/>
      <c r="I100" s="350">
        <v>31</v>
      </c>
      <c r="J100" s="350"/>
      <c r="K100" s="350">
        <v>29</v>
      </c>
      <c r="L100" s="350"/>
      <c r="M100" s="350">
        <v>29</v>
      </c>
      <c r="N100" s="350"/>
      <c r="O100" s="292"/>
      <c r="P100" s="350">
        <v>32</v>
      </c>
      <c r="Q100" s="350"/>
      <c r="R100" s="350">
        <v>30</v>
      </c>
      <c r="S100" s="350"/>
      <c r="T100" s="350">
        <v>30</v>
      </c>
      <c r="U100" s="350"/>
      <c r="V100" s="292"/>
      <c r="W100" s="350">
        <v>30</v>
      </c>
      <c r="X100" s="350"/>
      <c r="Y100" s="350">
        <v>33</v>
      </c>
      <c r="Z100" s="350"/>
      <c r="AA100" s="350">
        <v>34</v>
      </c>
      <c r="AB100" s="353"/>
      <c r="AC100" s="293">
        <v>55</v>
      </c>
      <c r="AD100" s="299">
        <f t="shared" si="141"/>
        <v>365</v>
      </c>
      <c r="AE100" s="300">
        <f t="shared" si="142"/>
        <v>20075</v>
      </c>
      <c r="AF100" s="301"/>
      <c r="AG100" s="301"/>
      <c r="AH100" s="301"/>
      <c r="AI100" s="302"/>
      <c r="AM100" s="342">
        <f t="shared" si="143"/>
        <v>1595</v>
      </c>
      <c r="AN100" s="342"/>
      <c r="AO100" s="342">
        <f t="shared" si="133"/>
        <v>1595</v>
      </c>
      <c r="AP100" s="342"/>
      <c r="AQ100" s="342">
        <f t="shared" si="134"/>
        <v>1595</v>
      </c>
      <c r="AR100" s="342"/>
      <c r="AS100" s="298"/>
      <c r="AT100" s="342">
        <f t="shared" si="144"/>
        <v>1705</v>
      </c>
      <c r="AU100" s="342"/>
      <c r="AV100" s="342">
        <f t="shared" si="135"/>
        <v>1595</v>
      </c>
      <c r="AW100" s="342"/>
      <c r="AX100" s="342">
        <f t="shared" si="136"/>
        <v>1595</v>
      </c>
      <c r="AY100" s="342"/>
      <c r="AZ100" s="298"/>
      <c r="BA100" s="342">
        <f t="shared" si="145"/>
        <v>1760</v>
      </c>
      <c r="BB100" s="342"/>
      <c r="BC100" s="342">
        <f t="shared" si="137"/>
        <v>1650</v>
      </c>
      <c r="BD100" s="342"/>
      <c r="BE100" s="342">
        <f t="shared" si="138"/>
        <v>1650</v>
      </c>
      <c r="BF100" s="342"/>
      <c r="BG100" s="298"/>
      <c r="BH100" s="342">
        <f t="shared" si="146"/>
        <v>1650</v>
      </c>
      <c r="BI100" s="342"/>
      <c r="BJ100" s="342">
        <f t="shared" si="139"/>
        <v>1815</v>
      </c>
      <c r="BK100" s="342"/>
      <c r="BL100" s="342">
        <f t="shared" si="140"/>
        <v>1870</v>
      </c>
      <c r="BM100" s="342"/>
    </row>
    <row r="101" spans="1:65" x14ac:dyDescent="0.3">
      <c r="A101" s="291" t="s">
        <v>332</v>
      </c>
      <c r="B101" s="350">
        <v>33</v>
      </c>
      <c r="C101" s="353"/>
      <c r="D101" s="350">
        <v>33</v>
      </c>
      <c r="E101" s="353"/>
      <c r="F101" s="350">
        <v>33</v>
      </c>
      <c r="G101" s="350"/>
      <c r="H101" s="292"/>
      <c r="I101" s="350">
        <v>33</v>
      </c>
      <c r="J101" s="350"/>
      <c r="K101" s="350">
        <v>29</v>
      </c>
      <c r="L101" s="350"/>
      <c r="M101" s="350">
        <v>33</v>
      </c>
      <c r="N101" s="350"/>
      <c r="O101" s="292"/>
      <c r="P101" s="350">
        <v>34</v>
      </c>
      <c r="Q101" s="350"/>
      <c r="R101" s="350">
        <v>33</v>
      </c>
      <c r="S101" s="350"/>
      <c r="T101" s="350">
        <v>33</v>
      </c>
      <c r="U101" s="350"/>
      <c r="V101" s="292"/>
      <c r="W101" s="350">
        <v>34</v>
      </c>
      <c r="X101" s="350"/>
      <c r="Y101" s="350">
        <v>33</v>
      </c>
      <c r="Z101" s="350"/>
      <c r="AA101" s="350">
        <v>33</v>
      </c>
      <c r="AB101" s="353"/>
      <c r="AC101" s="293">
        <v>65</v>
      </c>
      <c r="AD101" s="299">
        <f t="shared" si="141"/>
        <v>394</v>
      </c>
      <c r="AE101" s="300">
        <f t="shared" si="142"/>
        <v>25610</v>
      </c>
      <c r="AF101" s="301"/>
      <c r="AG101" s="301"/>
      <c r="AH101" s="301"/>
      <c r="AI101" s="302"/>
      <c r="AM101" s="342">
        <f t="shared" si="143"/>
        <v>2145</v>
      </c>
      <c r="AN101" s="342"/>
      <c r="AO101" s="342">
        <f t="shared" si="133"/>
        <v>2145</v>
      </c>
      <c r="AP101" s="342"/>
      <c r="AQ101" s="342">
        <f t="shared" si="134"/>
        <v>2145</v>
      </c>
      <c r="AR101" s="342"/>
      <c r="AS101" s="298"/>
      <c r="AT101" s="342">
        <f t="shared" si="144"/>
        <v>2145</v>
      </c>
      <c r="AU101" s="342"/>
      <c r="AV101" s="342">
        <f t="shared" si="135"/>
        <v>1885</v>
      </c>
      <c r="AW101" s="342"/>
      <c r="AX101" s="342">
        <f t="shared" si="136"/>
        <v>2145</v>
      </c>
      <c r="AY101" s="342"/>
      <c r="AZ101" s="298"/>
      <c r="BA101" s="342">
        <f t="shared" si="145"/>
        <v>2210</v>
      </c>
      <c r="BB101" s="342"/>
      <c r="BC101" s="342">
        <f t="shared" si="137"/>
        <v>2145</v>
      </c>
      <c r="BD101" s="342"/>
      <c r="BE101" s="342">
        <f t="shared" si="138"/>
        <v>2145</v>
      </c>
      <c r="BF101" s="342"/>
      <c r="BG101" s="298"/>
      <c r="BH101" s="342">
        <f t="shared" si="146"/>
        <v>2210</v>
      </c>
      <c r="BI101" s="342"/>
      <c r="BJ101" s="342">
        <f t="shared" si="139"/>
        <v>2145</v>
      </c>
      <c r="BK101" s="342"/>
      <c r="BL101" s="342">
        <f t="shared" si="140"/>
        <v>2145</v>
      </c>
      <c r="BM101" s="342"/>
    </row>
    <row r="102" spans="1:65" x14ac:dyDescent="0.3">
      <c r="A102" s="291" t="s">
        <v>333</v>
      </c>
      <c r="B102" s="350">
        <v>34</v>
      </c>
      <c r="C102" s="353"/>
      <c r="D102" s="350">
        <v>34</v>
      </c>
      <c r="E102" s="353"/>
      <c r="F102" s="350">
        <v>34</v>
      </c>
      <c r="G102" s="350"/>
      <c r="H102" s="292"/>
      <c r="I102" s="350">
        <v>34</v>
      </c>
      <c r="J102" s="350"/>
      <c r="K102" s="350">
        <v>34</v>
      </c>
      <c r="L102" s="350"/>
      <c r="M102" s="350">
        <v>34</v>
      </c>
      <c r="N102" s="350"/>
      <c r="O102" s="292"/>
      <c r="P102" s="350">
        <v>34</v>
      </c>
      <c r="Q102" s="350"/>
      <c r="R102" s="350">
        <v>33</v>
      </c>
      <c r="S102" s="350"/>
      <c r="T102" s="350">
        <v>34</v>
      </c>
      <c r="U102" s="350"/>
      <c r="V102" s="292"/>
      <c r="W102" s="350">
        <v>34</v>
      </c>
      <c r="X102" s="350"/>
      <c r="Y102" s="350">
        <v>34</v>
      </c>
      <c r="Z102" s="350"/>
      <c r="AA102" s="350">
        <v>35</v>
      </c>
      <c r="AB102" s="353"/>
      <c r="AC102" s="293">
        <v>70</v>
      </c>
      <c r="AD102" s="299">
        <f t="shared" si="141"/>
        <v>408</v>
      </c>
      <c r="AE102" s="300">
        <f t="shared" si="142"/>
        <v>28560</v>
      </c>
      <c r="AF102" s="301"/>
      <c r="AG102" s="301"/>
      <c r="AH102" s="301"/>
      <c r="AI102" s="302"/>
      <c r="AM102" s="342">
        <f t="shared" si="143"/>
        <v>2380</v>
      </c>
      <c r="AN102" s="342"/>
      <c r="AO102" s="342">
        <f t="shared" si="133"/>
        <v>2380</v>
      </c>
      <c r="AP102" s="342"/>
      <c r="AQ102" s="342">
        <f t="shared" si="134"/>
        <v>2380</v>
      </c>
      <c r="AR102" s="342"/>
      <c r="AS102" s="298"/>
      <c r="AT102" s="342">
        <f t="shared" si="144"/>
        <v>2380</v>
      </c>
      <c r="AU102" s="342"/>
      <c r="AV102" s="342">
        <f t="shared" si="135"/>
        <v>2380</v>
      </c>
      <c r="AW102" s="342"/>
      <c r="AX102" s="342">
        <f t="shared" si="136"/>
        <v>2380</v>
      </c>
      <c r="AY102" s="342"/>
      <c r="AZ102" s="298"/>
      <c r="BA102" s="342">
        <f t="shared" si="145"/>
        <v>2380</v>
      </c>
      <c r="BB102" s="342"/>
      <c r="BC102" s="342">
        <f t="shared" si="137"/>
        <v>2310</v>
      </c>
      <c r="BD102" s="342"/>
      <c r="BE102" s="342">
        <f t="shared" si="138"/>
        <v>2380</v>
      </c>
      <c r="BF102" s="342"/>
      <c r="BG102" s="298"/>
      <c r="BH102" s="342">
        <f t="shared" si="146"/>
        <v>2380</v>
      </c>
      <c r="BI102" s="342"/>
      <c r="BJ102" s="342">
        <f t="shared" si="139"/>
        <v>2380</v>
      </c>
      <c r="BK102" s="342"/>
      <c r="BL102" s="342">
        <f t="shared" si="140"/>
        <v>2450</v>
      </c>
      <c r="BM102" s="342"/>
    </row>
    <row r="103" spans="1:65" x14ac:dyDescent="0.3">
      <c r="A103" s="291" t="s">
        <v>334</v>
      </c>
      <c r="B103" s="350">
        <v>35</v>
      </c>
      <c r="C103" s="353"/>
      <c r="D103" s="350">
        <v>35</v>
      </c>
      <c r="E103" s="353"/>
      <c r="F103" s="350">
        <v>35</v>
      </c>
      <c r="G103" s="350"/>
      <c r="H103" s="292"/>
      <c r="I103" s="350">
        <v>35</v>
      </c>
      <c r="J103" s="350"/>
      <c r="K103" s="350">
        <v>35</v>
      </c>
      <c r="L103" s="350"/>
      <c r="M103" s="350">
        <v>35</v>
      </c>
      <c r="N103" s="350"/>
      <c r="O103" s="292"/>
      <c r="P103" s="350">
        <v>33</v>
      </c>
      <c r="Q103" s="350"/>
      <c r="R103" s="350">
        <v>35</v>
      </c>
      <c r="S103" s="350"/>
      <c r="T103" s="350">
        <v>35</v>
      </c>
      <c r="U103" s="350"/>
      <c r="V103" s="292"/>
      <c r="W103" s="350">
        <v>35</v>
      </c>
      <c r="X103" s="350"/>
      <c r="Y103" s="350">
        <v>35</v>
      </c>
      <c r="Z103" s="350"/>
      <c r="AA103" s="350">
        <v>35</v>
      </c>
      <c r="AB103" s="353"/>
      <c r="AC103" s="293">
        <v>70</v>
      </c>
      <c r="AD103" s="299">
        <f t="shared" si="141"/>
        <v>418</v>
      </c>
      <c r="AE103" s="300">
        <f t="shared" si="142"/>
        <v>29260</v>
      </c>
      <c r="AF103" s="301"/>
      <c r="AG103" s="301"/>
      <c r="AH103" s="301"/>
      <c r="AI103" s="302"/>
      <c r="AM103" s="342">
        <f t="shared" si="143"/>
        <v>2450</v>
      </c>
      <c r="AN103" s="342"/>
      <c r="AO103" s="342">
        <f t="shared" si="133"/>
        <v>2450</v>
      </c>
      <c r="AP103" s="342"/>
      <c r="AQ103" s="342">
        <f t="shared" si="134"/>
        <v>2450</v>
      </c>
      <c r="AR103" s="342"/>
      <c r="AS103" s="298"/>
      <c r="AT103" s="342">
        <f t="shared" si="144"/>
        <v>2450</v>
      </c>
      <c r="AU103" s="342"/>
      <c r="AV103" s="342">
        <f t="shared" si="135"/>
        <v>2450</v>
      </c>
      <c r="AW103" s="342"/>
      <c r="AX103" s="342">
        <f t="shared" si="136"/>
        <v>2450</v>
      </c>
      <c r="AY103" s="342"/>
      <c r="AZ103" s="298"/>
      <c r="BA103" s="342">
        <f t="shared" si="145"/>
        <v>2310</v>
      </c>
      <c r="BB103" s="342"/>
      <c r="BC103" s="342">
        <f t="shared" si="137"/>
        <v>2450</v>
      </c>
      <c r="BD103" s="342"/>
      <c r="BE103" s="342">
        <f t="shared" si="138"/>
        <v>2450</v>
      </c>
      <c r="BF103" s="342"/>
      <c r="BG103" s="298"/>
      <c r="BH103" s="342">
        <f t="shared" si="146"/>
        <v>2450</v>
      </c>
      <c r="BI103" s="342"/>
      <c r="BJ103" s="342">
        <f t="shared" si="139"/>
        <v>2450</v>
      </c>
      <c r="BK103" s="342"/>
      <c r="BL103" s="342">
        <f t="shared" si="140"/>
        <v>2450</v>
      </c>
      <c r="BM103" s="342"/>
    </row>
    <row r="104" spans="1:65" x14ac:dyDescent="0.3">
      <c r="A104" s="291" t="s">
        <v>335</v>
      </c>
      <c r="B104" s="350">
        <v>35</v>
      </c>
      <c r="C104" s="353"/>
      <c r="D104" s="350">
        <v>35</v>
      </c>
      <c r="E104" s="353"/>
      <c r="F104" s="350">
        <v>31</v>
      </c>
      <c r="G104" s="350"/>
      <c r="H104" s="292"/>
      <c r="I104" s="350">
        <v>31</v>
      </c>
      <c r="J104" s="350"/>
      <c r="K104" s="350">
        <v>35</v>
      </c>
      <c r="L104" s="350"/>
      <c r="M104" s="350">
        <v>35</v>
      </c>
      <c r="N104" s="350"/>
      <c r="O104" s="292"/>
      <c r="P104" s="350">
        <v>35</v>
      </c>
      <c r="Q104" s="350"/>
      <c r="R104" s="350">
        <v>35</v>
      </c>
      <c r="S104" s="350"/>
      <c r="T104" s="350">
        <v>35</v>
      </c>
      <c r="U104" s="350"/>
      <c r="V104" s="292"/>
      <c r="W104" s="350">
        <v>35</v>
      </c>
      <c r="X104" s="350"/>
      <c r="Y104" s="350">
        <v>35</v>
      </c>
      <c r="Z104" s="350"/>
      <c r="AA104" s="350">
        <v>35</v>
      </c>
      <c r="AB104" s="353"/>
      <c r="AC104" s="293">
        <v>85</v>
      </c>
      <c r="AD104" s="299">
        <f t="shared" si="141"/>
        <v>412</v>
      </c>
      <c r="AE104" s="300">
        <f t="shared" si="142"/>
        <v>35020</v>
      </c>
      <c r="AF104" s="301"/>
      <c r="AG104" s="301"/>
      <c r="AH104" s="301"/>
      <c r="AI104" s="302"/>
      <c r="AM104" s="342">
        <f t="shared" si="143"/>
        <v>2975</v>
      </c>
      <c r="AN104" s="342"/>
      <c r="AO104" s="342">
        <f t="shared" si="133"/>
        <v>2975</v>
      </c>
      <c r="AP104" s="342"/>
      <c r="AQ104" s="342">
        <f t="shared" si="134"/>
        <v>2635</v>
      </c>
      <c r="AR104" s="342"/>
      <c r="AS104" s="298"/>
      <c r="AT104" s="342">
        <f t="shared" si="144"/>
        <v>2635</v>
      </c>
      <c r="AU104" s="342"/>
      <c r="AV104" s="342">
        <f t="shared" si="135"/>
        <v>2975</v>
      </c>
      <c r="AW104" s="342"/>
      <c r="AX104" s="342">
        <f t="shared" si="136"/>
        <v>2975</v>
      </c>
      <c r="AY104" s="342"/>
      <c r="AZ104" s="298"/>
      <c r="BA104" s="342">
        <f t="shared" si="145"/>
        <v>2975</v>
      </c>
      <c r="BB104" s="342"/>
      <c r="BC104" s="342">
        <f t="shared" si="137"/>
        <v>2975</v>
      </c>
      <c r="BD104" s="342"/>
      <c r="BE104" s="342">
        <f t="shared" si="138"/>
        <v>2975</v>
      </c>
      <c r="BF104" s="342"/>
      <c r="BG104" s="298"/>
      <c r="BH104" s="342">
        <f t="shared" si="146"/>
        <v>2975</v>
      </c>
      <c r="BI104" s="342"/>
      <c r="BJ104" s="342">
        <f t="shared" si="139"/>
        <v>2975</v>
      </c>
      <c r="BK104" s="342"/>
      <c r="BL104" s="342">
        <f t="shared" si="140"/>
        <v>2975</v>
      </c>
      <c r="BM104" s="342"/>
    </row>
    <row r="105" spans="1:65" x14ac:dyDescent="0.3">
      <c r="A105" s="291" t="s">
        <v>336</v>
      </c>
      <c r="B105" s="350">
        <v>40</v>
      </c>
      <c r="C105" s="353"/>
      <c r="D105" s="350">
        <v>40</v>
      </c>
      <c r="E105" s="353"/>
      <c r="F105" s="350">
        <v>40</v>
      </c>
      <c r="G105" s="350"/>
      <c r="H105" s="292"/>
      <c r="I105" s="350">
        <v>39</v>
      </c>
      <c r="J105" s="350"/>
      <c r="K105" s="350">
        <v>40</v>
      </c>
      <c r="L105" s="350"/>
      <c r="M105" s="350">
        <v>41</v>
      </c>
      <c r="N105" s="350"/>
      <c r="O105" s="292"/>
      <c r="P105" s="350">
        <v>40</v>
      </c>
      <c r="Q105" s="350"/>
      <c r="R105" s="350">
        <v>40</v>
      </c>
      <c r="S105" s="350"/>
      <c r="T105" s="350">
        <v>40</v>
      </c>
      <c r="U105" s="350"/>
      <c r="V105" s="292"/>
      <c r="W105" s="350">
        <v>40</v>
      </c>
      <c r="X105" s="350"/>
      <c r="Y105" s="350">
        <v>40</v>
      </c>
      <c r="Z105" s="350"/>
      <c r="AA105" s="350">
        <v>39</v>
      </c>
      <c r="AB105" s="353"/>
      <c r="AC105" s="293">
        <v>85</v>
      </c>
      <c r="AD105" s="299">
        <f t="shared" si="141"/>
        <v>479</v>
      </c>
      <c r="AE105" s="300">
        <f t="shared" si="142"/>
        <v>40715</v>
      </c>
      <c r="AF105" s="301"/>
      <c r="AG105" s="301"/>
      <c r="AH105" s="301"/>
      <c r="AI105" s="302"/>
      <c r="AM105" s="342">
        <f t="shared" si="143"/>
        <v>3400</v>
      </c>
      <c r="AN105" s="342"/>
      <c r="AO105" s="342">
        <f t="shared" si="133"/>
        <v>3400</v>
      </c>
      <c r="AP105" s="342"/>
      <c r="AQ105" s="342">
        <f t="shared" si="134"/>
        <v>3400</v>
      </c>
      <c r="AR105" s="342"/>
      <c r="AS105" s="298"/>
      <c r="AT105" s="342">
        <f t="shared" si="144"/>
        <v>3315</v>
      </c>
      <c r="AU105" s="342"/>
      <c r="AV105" s="342">
        <f t="shared" si="135"/>
        <v>3400</v>
      </c>
      <c r="AW105" s="342"/>
      <c r="AX105" s="342">
        <f t="shared" si="136"/>
        <v>3485</v>
      </c>
      <c r="AY105" s="342"/>
      <c r="AZ105" s="298"/>
      <c r="BA105" s="342">
        <f t="shared" si="145"/>
        <v>3400</v>
      </c>
      <c r="BB105" s="342"/>
      <c r="BC105" s="342">
        <f t="shared" si="137"/>
        <v>3400</v>
      </c>
      <c r="BD105" s="342"/>
      <c r="BE105" s="342">
        <f t="shared" si="138"/>
        <v>3400</v>
      </c>
      <c r="BF105" s="342"/>
      <c r="BG105" s="298"/>
      <c r="BH105" s="342">
        <f t="shared" si="146"/>
        <v>3400</v>
      </c>
      <c r="BI105" s="342"/>
      <c r="BJ105" s="342">
        <f t="shared" si="139"/>
        <v>3400</v>
      </c>
      <c r="BK105" s="342"/>
      <c r="BL105" s="342">
        <f t="shared" si="140"/>
        <v>3315</v>
      </c>
      <c r="BM105" s="342"/>
    </row>
    <row r="106" spans="1:65" x14ac:dyDescent="0.3">
      <c r="A106" s="291" t="s">
        <v>337</v>
      </c>
      <c r="B106" s="350">
        <v>27</v>
      </c>
      <c r="C106" s="353"/>
      <c r="D106" s="350">
        <v>27</v>
      </c>
      <c r="E106" s="353"/>
      <c r="F106" s="350">
        <v>27</v>
      </c>
      <c r="G106" s="350"/>
      <c r="H106" s="292"/>
      <c r="I106" s="350">
        <v>27</v>
      </c>
      <c r="J106" s="350"/>
      <c r="K106" s="350">
        <v>27</v>
      </c>
      <c r="L106" s="350"/>
      <c r="M106" s="350">
        <v>27</v>
      </c>
      <c r="N106" s="350"/>
      <c r="O106" s="292"/>
      <c r="P106" s="350">
        <v>27</v>
      </c>
      <c r="Q106" s="350"/>
      <c r="R106" s="350">
        <v>34</v>
      </c>
      <c r="S106" s="350"/>
      <c r="T106" s="350">
        <v>27</v>
      </c>
      <c r="U106" s="350"/>
      <c r="V106" s="292"/>
      <c r="W106" s="350">
        <v>36</v>
      </c>
      <c r="X106" s="350"/>
      <c r="Y106" s="350">
        <v>31</v>
      </c>
      <c r="Z106" s="350"/>
      <c r="AA106" s="350">
        <v>29</v>
      </c>
      <c r="AB106" s="353"/>
      <c r="AC106" s="293">
        <v>90</v>
      </c>
      <c r="AD106" s="299">
        <f t="shared" si="141"/>
        <v>346</v>
      </c>
      <c r="AE106" s="300">
        <f t="shared" si="142"/>
        <v>31140</v>
      </c>
      <c r="AF106" s="301"/>
      <c r="AG106" s="301"/>
      <c r="AH106" s="301"/>
      <c r="AI106" s="302"/>
      <c r="AM106" s="342">
        <f t="shared" si="143"/>
        <v>2430</v>
      </c>
      <c r="AN106" s="342"/>
      <c r="AO106" s="342">
        <f t="shared" si="133"/>
        <v>2430</v>
      </c>
      <c r="AP106" s="342"/>
      <c r="AQ106" s="342">
        <f t="shared" si="134"/>
        <v>2430</v>
      </c>
      <c r="AR106" s="342"/>
      <c r="AS106" s="298"/>
      <c r="AT106" s="342">
        <f t="shared" si="144"/>
        <v>2430</v>
      </c>
      <c r="AU106" s="342"/>
      <c r="AV106" s="342">
        <f t="shared" si="135"/>
        <v>2430</v>
      </c>
      <c r="AW106" s="342"/>
      <c r="AX106" s="342">
        <f t="shared" si="136"/>
        <v>2430</v>
      </c>
      <c r="AY106" s="342"/>
      <c r="AZ106" s="298"/>
      <c r="BA106" s="342">
        <f t="shared" si="145"/>
        <v>2430</v>
      </c>
      <c r="BB106" s="342"/>
      <c r="BC106" s="342">
        <f t="shared" si="137"/>
        <v>3060</v>
      </c>
      <c r="BD106" s="342"/>
      <c r="BE106" s="342">
        <f t="shared" si="138"/>
        <v>2430</v>
      </c>
      <c r="BF106" s="342"/>
      <c r="BG106" s="298"/>
      <c r="BH106" s="342">
        <f t="shared" si="146"/>
        <v>3240</v>
      </c>
      <c r="BI106" s="342"/>
      <c r="BJ106" s="342">
        <f t="shared" si="139"/>
        <v>2790</v>
      </c>
      <c r="BK106" s="342"/>
      <c r="BL106" s="342">
        <f t="shared" si="140"/>
        <v>2610</v>
      </c>
      <c r="BM106" s="342"/>
    </row>
    <row r="107" spans="1:65" x14ac:dyDescent="0.3">
      <c r="A107" s="291" t="s">
        <v>338</v>
      </c>
      <c r="B107" s="350">
        <v>33</v>
      </c>
      <c r="C107" s="353"/>
      <c r="D107" s="350">
        <v>33</v>
      </c>
      <c r="E107" s="353"/>
      <c r="F107" s="350">
        <v>33</v>
      </c>
      <c r="G107" s="350"/>
      <c r="H107" s="292"/>
      <c r="I107" s="350">
        <v>33</v>
      </c>
      <c r="J107" s="350"/>
      <c r="K107" s="350">
        <v>33</v>
      </c>
      <c r="L107" s="350"/>
      <c r="M107" s="350">
        <v>33</v>
      </c>
      <c r="N107" s="350"/>
      <c r="O107" s="292"/>
      <c r="P107" s="350">
        <v>33</v>
      </c>
      <c r="Q107" s="350"/>
      <c r="R107" s="350">
        <v>33</v>
      </c>
      <c r="S107" s="350"/>
      <c r="T107" s="350">
        <v>33</v>
      </c>
      <c r="U107" s="350"/>
      <c r="V107" s="292"/>
      <c r="W107" s="350">
        <v>33</v>
      </c>
      <c r="X107" s="350"/>
      <c r="Y107" s="350">
        <v>33</v>
      </c>
      <c r="Z107" s="350"/>
      <c r="AA107" s="350">
        <v>34</v>
      </c>
      <c r="AB107" s="353"/>
      <c r="AC107" s="293">
        <v>125</v>
      </c>
      <c r="AD107" s="299">
        <f t="shared" si="141"/>
        <v>397</v>
      </c>
      <c r="AE107" s="300">
        <f t="shared" si="142"/>
        <v>49625</v>
      </c>
      <c r="AF107" s="301"/>
      <c r="AG107" s="301"/>
      <c r="AH107" s="301"/>
      <c r="AI107" s="302"/>
      <c r="AM107" s="342">
        <f t="shared" si="143"/>
        <v>4125</v>
      </c>
      <c r="AN107" s="342"/>
      <c r="AO107" s="342">
        <f t="shared" si="133"/>
        <v>4125</v>
      </c>
      <c r="AP107" s="342"/>
      <c r="AQ107" s="342">
        <f t="shared" si="134"/>
        <v>4125</v>
      </c>
      <c r="AR107" s="342"/>
      <c r="AS107" s="298"/>
      <c r="AT107" s="342">
        <f t="shared" si="144"/>
        <v>4125</v>
      </c>
      <c r="AU107" s="342"/>
      <c r="AV107" s="342">
        <f t="shared" si="135"/>
        <v>4125</v>
      </c>
      <c r="AW107" s="342"/>
      <c r="AX107" s="342">
        <f t="shared" si="136"/>
        <v>4125</v>
      </c>
      <c r="AY107" s="342"/>
      <c r="AZ107" s="298"/>
      <c r="BA107" s="342">
        <f t="shared" si="145"/>
        <v>4125</v>
      </c>
      <c r="BB107" s="342"/>
      <c r="BC107" s="342">
        <f t="shared" si="137"/>
        <v>4125</v>
      </c>
      <c r="BD107" s="342"/>
      <c r="BE107" s="342">
        <f t="shared" si="138"/>
        <v>4125</v>
      </c>
      <c r="BF107" s="342"/>
      <c r="BG107" s="298"/>
      <c r="BH107" s="342">
        <f t="shared" si="146"/>
        <v>4125</v>
      </c>
      <c r="BI107" s="342"/>
      <c r="BJ107" s="342">
        <f t="shared" si="139"/>
        <v>4125</v>
      </c>
      <c r="BK107" s="342"/>
      <c r="BL107" s="342">
        <f t="shared" si="140"/>
        <v>4250</v>
      </c>
      <c r="BM107" s="342"/>
    </row>
    <row r="108" spans="1:65" x14ac:dyDescent="0.3">
      <c r="A108" s="291" t="s">
        <v>339</v>
      </c>
      <c r="B108" s="350">
        <v>36</v>
      </c>
      <c r="C108" s="353"/>
      <c r="D108" s="350">
        <v>36</v>
      </c>
      <c r="E108" s="353"/>
      <c r="F108" s="350">
        <v>31</v>
      </c>
      <c r="G108" s="350"/>
      <c r="H108" s="292"/>
      <c r="I108" s="350">
        <v>31</v>
      </c>
      <c r="J108" s="350"/>
      <c r="K108" s="350">
        <v>36</v>
      </c>
      <c r="L108" s="350"/>
      <c r="M108" s="350">
        <v>36</v>
      </c>
      <c r="N108" s="350"/>
      <c r="O108" s="292"/>
      <c r="P108" s="350">
        <v>36</v>
      </c>
      <c r="Q108" s="350"/>
      <c r="R108" s="350">
        <v>36</v>
      </c>
      <c r="S108" s="350"/>
      <c r="T108" s="350">
        <v>36</v>
      </c>
      <c r="U108" s="350"/>
      <c r="V108" s="292"/>
      <c r="W108" s="350">
        <v>36</v>
      </c>
      <c r="X108" s="350"/>
      <c r="Y108" s="350">
        <v>36</v>
      </c>
      <c r="Z108" s="350"/>
      <c r="AA108" s="350">
        <v>39</v>
      </c>
      <c r="AB108" s="353"/>
      <c r="AC108" s="293">
        <v>225</v>
      </c>
      <c r="AD108" s="299">
        <f t="shared" si="141"/>
        <v>425</v>
      </c>
      <c r="AE108" s="300">
        <f t="shared" si="142"/>
        <v>95625</v>
      </c>
      <c r="AF108" s="301"/>
      <c r="AG108" s="301"/>
      <c r="AH108" s="301"/>
      <c r="AI108" s="302"/>
      <c r="AM108" s="342">
        <f t="shared" si="143"/>
        <v>8100</v>
      </c>
      <c r="AN108" s="342"/>
      <c r="AO108" s="342">
        <f t="shared" si="133"/>
        <v>8100</v>
      </c>
      <c r="AP108" s="342"/>
      <c r="AQ108" s="342">
        <f t="shared" si="134"/>
        <v>6975</v>
      </c>
      <c r="AR108" s="342"/>
      <c r="AS108" s="298"/>
      <c r="AT108" s="342">
        <f t="shared" si="144"/>
        <v>6975</v>
      </c>
      <c r="AU108" s="342"/>
      <c r="AV108" s="342">
        <f t="shared" si="135"/>
        <v>8100</v>
      </c>
      <c r="AW108" s="342"/>
      <c r="AX108" s="342">
        <f t="shared" si="136"/>
        <v>8100</v>
      </c>
      <c r="AY108" s="342"/>
      <c r="AZ108" s="298"/>
      <c r="BA108" s="342">
        <f t="shared" si="145"/>
        <v>8100</v>
      </c>
      <c r="BB108" s="342"/>
      <c r="BC108" s="342">
        <f t="shared" si="137"/>
        <v>8100</v>
      </c>
      <c r="BD108" s="342"/>
      <c r="BE108" s="342">
        <f t="shared" si="138"/>
        <v>8100</v>
      </c>
      <c r="BF108" s="342"/>
      <c r="BG108" s="298"/>
      <c r="BH108" s="342">
        <f t="shared" si="146"/>
        <v>8100</v>
      </c>
      <c r="BI108" s="342"/>
      <c r="BJ108" s="342">
        <f t="shared" si="139"/>
        <v>8100</v>
      </c>
      <c r="BK108" s="342"/>
      <c r="BL108" s="342">
        <f t="shared" si="140"/>
        <v>8775</v>
      </c>
      <c r="BM108" s="342"/>
    </row>
    <row r="109" spans="1:65" x14ac:dyDescent="0.3">
      <c r="A109" s="291" t="s">
        <v>340</v>
      </c>
      <c r="B109" s="354">
        <v>31</v>
      </c>
      <c r="C109" s="355"/>
      <c r="D109" s="354">
        <v>32</v>
      </c>
      <c r="E109" s="355"/>
      <c r="F109" s="350">
        <v>31</v>
      </c>
      <c r="G109" s="350"/>
      <c r="H109" s="292"/>
      <c r="I109" s="350">
        <v>32</v>
      </c>
      <c r="J109" s="350"/>
      <c r="K109" s="350">
        <v>33</v>
      </c>
      <c r="L109" s="350"/>
      <c r="M109" s="350">
        <v>34</v>
      </c>
      <c r="N109" s="350"/>
      <c r="O109" s="292"/>
      <c r="P109" s="350">
        <v>33</v>
      </c>
      <c r="Q109" s="350"/>
      <c r="R109" s="350">
        <v>33</v>
      </c>
      <c r="S109" s="350"/>
      <c r="T109" s="350">
        <v>33</v>
      </c>
      <c r="U109" s="350"/>
      <c r="V109" s="292"/>
      <c r="W109" s="350">
        <v>33</v>
      </c>
      <c r="X109" s="350"/>
      <c r="Y109" s="350">
        <v>33</v>
      </c>
      <c r="Z109" s="350"/>
      <c r="AA109" s="354">
        <v>33</v>
      </c>
      <c r="AB109" s="355"/>
      <c r="AC109" s="293">
        <v>40</v>
      </c>
      <c r="AD109" s="294">
        <f>SUM(B109:AB109)</f>
        <v>391</v>
      </c>
      <c r="AE109" s="295">
        <f>AD109*AC109</f>
        <v>15640</v>
      </c>
      <c r="AF109" s="296"/>
      <c r="AG109" s="296"/>
      <c r="AH109" s="296"/>
      <c r="AI109" s="297"/>
      <c r="AM109" s="342">
        <f>B109*$AC109</f>
        <v>1240</v>
      </c>
      <c r="AN109" s="342"/>
      <c r="AO109" s="342">
        <f t="shared" ref="AO109:AO123" si="147">D109*$AC109</f>
        <v>1280</v>
      </c>
      <c r="AP109" s="342"/>
      <c r="AQ109" s="342">
        <f t="shared" ref="AQ109:AQ123" si="148">F109*$AC109</f>
        <v>1240</v>
      </c>
      <c r="AR109" s="342"/>
      <c r="AS109" s="298"/>
      <c r="AT109" s="342">
        <f>I109*$AC109</f>
        <v>1280</v>
      </c>
      <c r="AU109" s="342"/>
      <c r="AV109" s="342">
        <f t="shared" ref="AV109:AV123" si="149">K109*$AC109</f>
        <v>1320</v>
      </c>
      <c r="AW109" s="342"/>
      <c r="AX109" s="342">
        <f t="shared" ref="AX109:AX123" si="150">M109*$AC109</f>
        <v>1360</v>
      </c>
      <c r="AY109" s="342"/>
      <c r="AZ109" s="298"/>
      <c r="BA109" s="342">
        <f>P109*$AC109</f>
        <v>1320</v>
      </c>
      <c r="BB109" s="342"/>
      <c r="BC109" s="342">
        <f t="shared" ref="BC109:BC123" si="151">R109*$AC109</f>
        <v>1320</v>
      </c>
      <c r="BD109" s="342"/>
      <c r="BE109" s="342">
        <f t="shared" ref="BE109:BE123" si="152">T109*$AC109</f>
        <v>1320</v>
      </c>
      <c r="BF109" s="342"/>
      <c r="BG109" s="298"/>
      <c r="BH109" s="342">
        <f>W109*$AC109</f>
        <v>1320</v>
      </c>
      <c r="BI109" s="342"/>
      <c r="BJ109" s="342">
        <f t="shared" ref="BJ109:BJ123" si="153">Y109*$AC109</f>
        <v>1320</v>
      </c>
      <c r="BK109" s="342"/>
      <c r="BL109" s="342">
        <f t="shared" ref="BL109:BL123" si="154">AA109*$AC109</f>
        <v>1320</v>
      </c>
      <c r="BM109" s="342"/>
    </row>
    <row r="110" spans="1:65" x14ac:dyDescent="0.3">
      <c r="A110" s="291" t="s">
        <v>341</v>
      </c>
      <c r="B110" s="350">
        <v>31</v>
      </c>
      <c r="C110" s="353"/>
      <c r="D110" s="350">
        <v>32</v>
      </c>
      <c r="E110" s="353"/>
      <c r="F110" s="350">
        <v>31</v>
      </c>
      <c r="G110" s="350"/>
      <c r="H110" s="292"/>
      <c r="I110" s="350">
        <v>31</v>
      </c>
      <c r="J110" s="350"/>
      <c r="K110" s="350">
        <v>33</v>
      </c>
      <c r="L110" s="350"/>
      <c r="M110" s="350">
        <v>33</v>
      </c>
      <c r="N110" s="350"/>
      <c r="O110" s="292"/>
      <c r="P110" s="350">
        <v>33</v>
      </c>
      <c r="Q110" s="350"/>
      <c r="R110" s="350">
        <v>33</v>
      </c>
      <c r="S110" s="350"/>
      <c r="T110" s="350">
        <v>33</v>
      </c>
      <c r="U110" s="350"/>
      <c r="V110" s="292"/>
      <c r="W110" s="350">
        <v>33</v>
      </c>
      <c r="X110" s="350"/>
      <c r="Y110" s="350">
        <v>33</v>
      </c>
      <c r="Z110" s="350"/>
      <c r="AA110" s="350">
        <v>33</v>
      </c>
      <c r="AB110" s="353"/>
      <c r="AC110" s="293">
        <v>45</v>
      </c>
      <c r="AD110" s="299">
        <f t="shared" ref="AD110:AD123" si="155">SUM(B110:AB110)</f>
        <v>389</v>
      </c>
      <c r="AE110" s="300">
        <f t="shared" ref="AE110:AE123" si="156">AD110*AC110</f>
        <v>17505</v>
      </c>
      <c r="AF110" s="301"/>
      <c r="AG110" s="301"/>
      <c r="AH110" s="301"/>
      <c r="AI110" s="302"/>
      <c r="AM110" s="342">
        <f t="shared" ref="AM110:AM123" si="157">B110*$AC110</f>
        <v>1395</v>
      </c>
      <c r="AN110" s="342"/>
      <c r="AO110" s="342">
        <f t="shared" si="147"/>
        <v>1440</v>
      </c>
      <c r="AP110" s="342"/>
      <c r="AQ110" s="342">
        <f t="shared" si="148"/>
        <v>1395</v>
      </c>
      <c r="AR110" s="342"/>
      <c r="AS110" s="298"/>
      <c r="AT110" s="342">
        <f t="shared" ref="AT110:AT123" si="158">I110*$AC110</f>
        <v>1395</v>
      </c>
      <c r="AU110" s="342"/>
      <c r="AV110" s="342">
        <f t="shared" si="149"/>
        <v>1485</v>
      </c>
      <c r="AW110" s="342"/>
      <c r="AX110" s="342">
        <f t="shared" si="150"/>
        <v>1485</v>
      </c>
      <c r="AY110" s="342"/>
      <c r="AZ110" s="298"/>
      <c r="BA110" s="342">
        <f t="shared" ref="BA110:BA123" si="159">P110*$AC110</f>
        <v>1485</v>
      </c>
      <c r="BB110" s="342"/>
      <c r="BC110" s="342">
        <f t="shared" si="151"/>
        <v>1485</v>
      </c>
      <c r="BD110" s="342"/>
      <c r="BE110" s="342">
        <f t="shared" si="152"/>
        <v>1485</v>
      </c>
      <c r="BF110" s="342"/>
      <c r="BG110" s="298"/>
      <c r="BH110" s="342">
        <f t="shared" ref="BH110:BH123" si="160">W110*$AC110</f>
        <v>1485</v>
      </c>
      <c r="BI110" s="342"/>
      <c r="BJ110" s="342">
        <f t="shared" si="153"/>
        <v>1485</v>
      </c>
      <c r="BK110" s="342"/>
      <c r="BL110" s="342">
        <f t="shared" si="154"/>
        <v>1485</v>
      </c>
      <c r="BM110" s="342"/>
    </row>
    <row r="111" spans="1:65" x14ac:dyDescent="0.3">
      <c r="A111" s="291" t="s">
        <v>342</v>
      </c>
      <c r="B111" s="350">
        <v>34</v>
      </c>
      <c r="C111" s="353"/>
      <c r="D111" s="350">
        <v>34</v>
      </c>
      <c r="E111" s="353"/>
      <c r="F111" s="350">
        <v>29</v>
      </c>
      <c r="G111" s="350"/>
      <c r="H111" s="292"/>
      <c r="I111" s="350">
        <v>29</v>
      </c>
      <c r="J111" s="350"/>
      <c r="K111" s="350">
        <v>34</v>
      </c>
      <c r="L111" s="350"/>
      <c r="M111" s="350">
        <v>34</v>
      </c>
      <c r="N111" s="350"/>
      <c r="O111" s="292"/>
      <c r="P111" s="350">
        <v>34</v>
      </c>
      <c r="Q111" s="350"/>
      <c r="R111" s="350">
        <v>34</v>
      </c>
      <c r="S111" s="350"/>
      <c r="T111" s="350">
        <v>34</v>
      </c>
      <c r="U111" s="350"/>
      <c r="V111" s="292"/>
      <c r="W111" s="350">
        <v>34</v>
      </c>
      <c r="X111" s="350"/>
      <c r="Y111" s="350">
        <v>34</v>
      </c>
      <c r="Z111" s="350"/>
      <c r="AA111" s="350">
        <v>34</v>
      </c>
      <c r="AB111" s="353"/>
      <c r="AC111" s="293">
        <v>45</v>
      </c>
      <c r="AD111" s="299">
        <f t="shared" si="155"/>
        <v>398</v>
      </c>
      <c r="AE111" s="300">
        <f t="shared" si="156"/>
        <v>17910</v>
      </c>
      <c r="AF111" s="301"/>
      <c r="AG111" s="301"/>
      <c r="AH111" s="301"/>
      <c r="AI111" s="302"/>
      <c r="AM111" s="342">
        <f t="shared" si="157"/>
        <v>1530</v>
      </c>
      <c r="AN111" s="342"/>
      <c r="AO111" s="342">
        <f t="shared" si="147"/>
        <v>1530</v>
      </c>
      <c r="AP111" s="342"/>
      <c r="AQ111" s="342">
        <f t="shared" si="148"/>
        <v>1305</v>
      </c>
      <c r="AR111" s="342"/>
      <c r="AS111" s="298"/>
      <c r="AT111" s="342">
        <f t="shared" si="158"/>
        <v>1305</v>
      </c>
      <c r="AU111" s="342"/>
      <c r="AV111" s="342">
        <f t="shared" si="149"/>
        <v>1530</v>
      </c>
      <c r="AW111" s="342"/>
      <c r="AX111" s="342">
        <f t="shared" si="150"/>
        <v>1530</v>
      </c>
      <c r="AY111" s="342"/>
      <c r="AZ111" s="298"/>
      <c r="BA111" s="342">
        <f t="shared" si="159"/>
        <v>1530</v>
      </c>
      <c r="BB111" s="342"/>
      <c r="BC111" s="342">
        <f t="shared" si="151"/>
        <v>1530</v>
      </c>
      <c r="BD111" s="342"/>
      <c r="BE111" s="342">
        <f t="shared" si="152"/>
        <v>1530</v>
      </c>
      <c r="BF111" s="342"/>
      <c r="BG111" s="298"/>
      <c r="BH111" s="342">
        <f t="shared" si="160"/>
        <v>1530</v>
      </c>
      <c r="BI111" s="342"/>
      <c r="BJ111" s="342">
        <f t="shared" si="153"/>
        <v>1530</v>
      </c>
      <c r="BK111" s="342"/>
      <c r="BL111" s="342">
        <f t="shared" si="154"/>
        <v>1530</v>
      </c>
      <c r="BM111" s="342"/>
    </row>
    <row r="112" spans="1:65" x14ac:dyDescent="0.3">
      <c r="A112" s="291" t="s">
        <v>343</v>
      </c>
      <c r="B112" s="350">
        <v>30</v>
      </c>
      <c r="C112" s="353"/>
      <c r="D112" s="350">
        <v>31</v>
      </c>
      <c r="E112" s="353"/>
      <c r="F112" s="350">
        <v>30</v>
      </c>
      <c r="G112" s="350"/>
      <c r="H112" s="292"/>
      <c r="I112" s="350">
        <v>30</v>
      </c>
      <c r="J112" s="350"/>
      <c r="K112" s="350">
        <v>31</v>
      </c>
      <c r="L112" s="350"/>
      <c r="M112" s="350">
        <v>30</v>
      </c>
      <c r="N112" s="350"/>
      <c r="O112" s="292"/>
      <c r="P112" s="350">
        <v>31</v>
      </c>
      <c r="Q112" s="350"/>
      <c r="R112" s="350">
        <v>33</v>
      </c>
      <c r="S112" s="350"/>
      <c r="T112" s="350">
        <v>30</v>
      </c>
      <c r="U112" s="350"/>
      <c r="V112" s="292"/>
      <c r="W112" s="350">
        <v>32</v>
      </c>
      <c r="X112" s="350"/>
      <c r="Y112" s="350">
        <v>31</v>
      </c>
      <c r="Z112" s="350"/>
      <c r="AA112" s="350">
        <v>32</v>
      </c>
      <c r="AB112" s="353"/>
      <c r="AC112" s="293">
        <v>55</v>
      </c>
      <c r="AD112" s="299">
        <f t="shared" si="155"/>
        <v>371</v>
      </c>
      <c r="AE112" s="300">
        <f t="shared" si="156"/>
        <v>20405</v>
      </c>
      <c r="AF112" s="301"/>
      <c r="AG112" s="301"/>
      <c r="AH112" s="301"/>
      <c r="AI112" s="302"/>
      <c r="AM112" s="342">
        <f t="shared" si="157"/>
        <v>1650</v>
      </c>
      <c r="AN112" s="342"/>
      <c r="AO112" s="342">
        <f t="shared" si="147"/>
        <v>1705</v>
      </c>
      <c r="AP112" s="342"/>
      <c r="AQ112" s="342">
        <f t="shared" si="148"/>
        <v>1650</v>
      </c>
      <c r="AR112" s="342"/>
      <c r="AS112" s="298"/>
      <c r="AT112" s="342">
        <f t="shared" si="158"/>
        <v>1650</v>
      </c>
      <c r="AU112" s="342"/>
      <c r="AV112" s="342">
        <f t="shared" si="149"/>
        <v>1705</v>
      </c>
      <c r="AW112" s="342"/>
      <c r="AX112" s="342">
        <f t="shared" si="150"/>
        <v>1650</v>
      </c>
      <c r="AY112" s="342"/>
      <c r="AZ112" s="298"/>
      <c r="BA112" s="342">
        <f t="shared" si="159"/>
        <v>1705</v>
      </c>
      <c r="BB112" s="342"/>
      <c r="BC112" s="342">
        <f t="shared" si="151"/>
        <v>1815</v>
      </c>
      <c r="BD112" s="342"/>
      <c r="BE112" s="342">
        <f t="shared" si="152"/>
        <v>1650</v>
      </c>
      <c r="BF112" s="342"/>
      <c r="BG112" s="298"/>
      <c r="BH112" s="342">
        <f t="shared" si="160"/>
        <v>1760</v>
      </c>
      <c r="BI112" s="342"/>
      <c r="BJ112" s="342">
        <f t="shared" si="153"/>
        <v>1705</v>
      </c>
      <c r="BK112" s="342"/>
      <c r="BL112" s="342">
        <f t="shared" si="154"/>
        <v>1760</v>
      </c>
      <c r="BM112" s="342"/>
    </row>
    <row r="113" spans="1:65" x14ac:dyDescent="0.3">
      <c r="A113" s="291" t="s">
        <v>344</v>
      </c>
      <c r="B113" s="350">
        <v>31</v>
      </c>
      <c r="C113" s="353"/>
      <c r="D113" s="350">
        <v>31</v>
      </c>
      <c r="E113" s="353"/>
      <c r="F113" s="350">
        <v>31</v>
      </c>
      <c r="G113" s="350"/>
      <c r="H113" s="292"/>
      <c r="I113" s="350">
        <v>31</v>
      </c>
      <c r="J113" s="350"/>
      <c r="K113" s="350">
        <v>31</v>
      </c>
      <c r="L113" s="350"/>
      <c r="M113" s="350">
        <v>31</v>
      </c>
      <c r="N113" s="350"/>
      <c r="O113" s="292"/>
      <c r="P113" s="350">
        <v>31</v>
      </c>
      <c r="Q113" s="350"/>
      <c r="R113" s="350">
        <v>33</v>
      </c>
      <c r="S113" s="350"/>
      <c r="T113" s="350">
        <v>33</v>
      </c>
      <c r="U113" s="350"/>
      <c r="V113" s="292"/>
      <c r="W113" s="350">
        <v>33</v>
      </c>
      <c r="X113" s="350"/>
      <c r="Y113" s="350">
        <v>33</v>
      </c>
      <c r="Z113" s="350"/>
      <c r="AA113" s="350">
        <v>31</v>
      </c>
      <c r="AB113" s="353"/>
      <c r="AC113" s="293">
        <v>55</v>
      </c>
      <c r="AD113" s="299">
        <f t="shared" si="155"/>
        <v>380</v>
      </c>
      <c r="AE113" s="300">
        <f t="shared" si="156"/>
        <v>20900</v>
      </c>
      <c r="AF113" s="301"/>
      <c r="AG113" s="301"/>
      <c r="AH113" s="301"/>
      <c r="AI113" s="302"/>
      <c r="AM113" s="342">
        <f t="shared" si="157"/>
        <v>1705</v>
      </c>
      <c r="AN113" s="342"/>
      <c r="AO113" s="342">
        <f t="shared" si="147"/>
        <v>1705</v>
      </c>
      <c r="AP113" s="342"/>
      <c r="AQ113" s="342">
        <f t="shared" si="148"/>
        <v>1705</v>
      </c>
      <c r="AR113" s="342"/>
      <c r="AS113" s="298"/>
      <c r="AT113" s="342">
        <f t="shared" si="158"/>
        <v>1705</v>
      </c>
      <c r="AU113" s="342"/>
      <c r="AV113" s="342">
        <f t="shared" si="149"/>
        <v>1705</v>
      </c>
      <c r="AW113" s="342"/>
      <c r="AX113" s="342">
        <f t="shared" si="150"/>
        <v>1705</v>
      </c>
      <c r="AY113" s="342"/>
      <c r="AZ113" s="298"/>
      <c r="BA113" s="342">
        <f t="shared" si="159"/>
        <v>1705</v>
      </c>
      <c r="BB113" s="342"/>
      <c r="BC113" s="342">
        <f t="shared" si="151"/>
        <v>1815</v>
      </c>
      <c r="BD113" s="342"/>
      <c r="BE113" s="342">
        <f t="shared" si="152"/>
        <v>1815</v>
      </c>
      <c r="BF113" s="342"/>
      <c r="BG113" s="298"/>
      <c r="BH113" s="342">
        <f t="shared" si="160"/>
        <v>1815</v>
      </c>
      <c r="BI113" s="342"/>
      <c r="BJ113" s="342">
        <f t="shared" si="153"/>
        <v>1815</v>
      </c>
      <c r="BK113" s="342"/>
      <c r="BL113" s="342">
        <f t="shared" si="154"/>
        <v>1705</v>
      </c>
      <c r="BM113" s="342"/>
    </row>
    <row r="114" spans="1:65" x14ac:dyDescent="0.3">
      <c r="A114" s="291" t="s">
        <v>345</v>
      </c>
      <c r="B114" s="350">
        <v>36</v>
      </c>
      <c r="C114" s="353"/>
      <c r="D114" s="350">
        <v>36</v>
      </c>
      <c r="E114" s="353"/>
      <c r="F114" s="350">
        <v>31</v>
      </c>
      <c r="G114" s="350"/>
      <c r="H114" s="292"/>
      <c r="I114" s="350">
        <v>30</v>
      </c>
      <c r="J114" s="350"/>
      <c r="K114" s="350">
        <v>36</v>
      </c>
      <c r="L114" s="350"/>
      <c r="M114" s="350">
        <v>36</v>
      </c>
      <c r="N114" s="350"/>
      <c r="O114" s="292"/>
      <c r="P114" s="350">
        <v>35</v>
      </c>
      <c r="Q114" s="350"/>
      <c r="R114" s="350">
        <v>36</v>
      </c>
      <c r="S114" s="350"/>
      <c r="T114" s="350">
        <v>36</v>
      </c>
      <c r="U114" s="350"/>
      <c r="V114" s="292"/>
      <c r="W114" s="350">
        <v>36</v>
      </c>
      <c r="X114" s="350"/>
      <c r="Y114" s="350">
        <v>36</v>
      </c>
      <c r="Z114" s="350"/>
      <c r="AA114" s="350">
        <v>35</v>
      </c>
      <c r="AB114" s="353"/>
      <c r="AC114" s="293">
        <v>60</v>
      </c>
      <c r="AD114" s="299">
        <f t="shared" si="155"/>
        <v>419</v>
      </c>
      <c r="AE114" s="300">
        <f t="shared" si="156"/>
        <v>25140</v>
      </c>
      <c r="AF114" s="301"/>
      <c r="AG114" s="301"/>
      <c r="AH114" s="301"/>
      <c r="AI114" s="302"/>
      <c r="AM114" s="342">
        <f t="shared" si="157"/>
        <v>2160</v>
      </c>
      <c r="AN114" s="342"/>
      <c r="AO114" s="342">
        <f t="shared" si="147"/>
        <v>2160</v>
      </c>
      <c r="AP114" s="342"/>
      <c r="AQ114" s="342">
        <f t="shared" si="148"/>
        <v>1860</v>
      </c>
      <c r="AR114" s="342"/>
      <c r="AS114" s="298"/>
      <c r="AT114" s="342">
        <f t="shared" si="158"/>
        <v>1800</v>
      </c>
      <c r="AU114" s="342"/>
      <c r="AV114" s="342">
        <f t="shared" si="149"/>
        <v>2160</v>
      </c>
      <c r="AW114" s="342"/>
      <c r="AX114" s="342">
        <f t="shared" si="150"/>
        <v>2160</v>
      </c>
      <c r="AY114" s="342"/>
      <c r="AZ114" s="298"/>
      <c r="BA114" s="342">
        <f t="shared" si="159"/>
        <v>2100</v>
      </c>
      <c r="BB114" s="342"/>
      <c r="BC114" s="342">
        <f t="shared" si="151"/>
        <v>2160</v>
      </c>
      <c r="BD114" s="342"/>
      <c r="BE114" s="342">
        <f t="shared" si="152"/>
        <v>2160</v>
      </c>
      <c r="BF114" s="342"/>
      <c r="BG114" s="298"/>
      <c r="BH114" s="342">
        <f t="shared" si="160"/>
        <v>2160</v>
      </c>
      <c r="BI114" s="342"/>
      <c r="BJ114" s="342">
        <f t="shared" si="153"/>
        <v>2160</v>
      </c>
      <c r="BK114" s="342"/>
      <c r="BL114" s="342">
        <f t="shared" si="154"/>
        <v>2100</v>
      </c>
      <c r="BM114" s="342"/>
    </row>
    <row r="115" spans="1:65" x14ac:dyDescent="0.3">
      <c r="A115" s="291" t="s">
        <v>346</v>
      </c>
      <c r="B115" s="350">
        <v>29</v>
      </c>
      <c r="C115" s="353"/>
      <c r="D115" s="350">
        <v>29</v>
      </c>
      <c r="E115" s="353"/>
      <c r="F115" s="350">
        <v>29</v>
      </c>
      <c r="G115" s="350"/>
      <c r="H115" s="292"/>
      <c r="I115" s="350">
        <v>31</v>
      </c>
      <c r="J115" s="350"/>
      <c r="K115" s="350">
        <v>29</v>
      </c>
      <c r="L115" s="350"/>
      <c r="M115" s="350">
        <v>29</v>
      </c>
      <c r="N115" s="350"/>
      <c r="O115" s="292"/>
      <c r="P115" s="350">
        <v>32</v>
      </c>
      <c r="Q115" s="350"/>
      <c r="R115" s="350">
        <v>30</v>
      </c>
      <c r="S115" s="350"/>
      <c r="T115" s="350">
        <v>30</v>
      </c>
      <c r="U115" s="350"/>
      <c r="V115" s="292"/>
      <c r="W115" s="350">
        <v>30</v>
      </c>
      <c r="X115" s="350"/>
      <c r="Y115" s="350">
        <v>33</v>
      </c>
      <c r="Z115" s="350"/>
      <c r="AA115" s="350">
        <v>34</v>
      </c>
      <c r="AB115" s="353"/>
      <c r="AC115" s="293">
        <v>55</v>
      </c>
      <c r="AD115" s="299">
        <f t="shared" si="155"/>
        <v>365</v>
      </c>
      <c r="AE115" s="300">
        <f t="shared" si="156"/>
        <v>20075</v>
      </c>
      <c r="AF115" s="301"/>
      <c r="AG115" s="301"/>
      <c r="AH115" s="301"/>
      <c r="AI115" s="302"/>
      <c r="AM115" s="342">
        <f t="shared" si="157"/>
        <v>1595</v>
      </c>
      <c r="AN115" s="342"/>
      <c r="AO115" s="342">
        <f t="shared" si="147"/>
        <v>1595</v>
      </c>
      <c r="AP115" s="342"/>
      <c r="AQ115" s="342">
        <f t="shared" si="148"/>
        <v>1595</v>
      </c>
      <c r="AR115" s="342"/>
      <c r="AS115" s="298"/>
      <c r="AT115" s="342">
        <f t="shared" si="158"/>
        <v>1705</v>
      </c>
      <c r="AU115" s="342"/>
      <c r="AV115" s="342">
        <f t="shared" si="149"/>
        <v>1595</v>
      </c>
      <c r="AW115" s="342"/>
      <c r="AX115" s="342">
        <f t="shared" si="150"/>
        <v>1595</v>
      </c>
      <c r="AY115" s="342"/>
      <c r="AZ115" s="298"/>
      <c r="BA115" s="342">
        <f t="shared" si="159"/>
        <v>1760</v>
      </c>
      <c r="BB115" s="342"/>
      <c r="BC115" s="342">
        <f t="shared" si="151"/>
        <v>1650</v>
      </c>
      <c r="BD115" s="342"/>
      <c r="BE115" s="342">
        <f t="shared" si="152"/>
        <v>1650</v>
      </c>
      <c r="BF115" s="342"/>
      <c r="BG115" s="298"/>
      <c r="BH115" s="342">
        <f t="shared" si="160"/>
        <v>1650</v>
      </c>
      <c r="BI115" s="342"/>
      <c r="BJ115" s="342">
        <f t="shared" si="153"/>
        <v>1815</v>
      </c>
      <c r="BK115" s="342"/>
      <c r="BL115" s="342">
        <f t="shared" si="154"/>
        <v>1870</v>
      </c>
      <c r="BM115" s="342"/>
    </row>
    <row r="116" spans="1:65" x14ac:dyDescent="0.3">
      <c r="A116" s="291" t="s">
        <v>347</v>
      </c>
      <c r="B116" s="350">
        <v>33</v>
      </c>
      <c r="C116" s="353"/>
      <c r="D116" s="350">
        <v>33</v>
      </c>
      <c r="E116" s="353"/>
      <c r="F116" s="350">
        <v>33</v>
      </c>
      <c r="G116" s="350"/>
      <c r="H116" s="292"/>
      <c r="I116" s="350">
        <v>33</v>
      </c>
      <c r="J116" s="350"/>
      <c r="K116" s="350">
        <v>29</v>
      </c>
      <c r="L116" s="350"/>
      <c r="M116" s="350">
        <v>33</v>
      </c>
      <c r="N116" s="350"/>
      <c r="O116" s="292"/>
      <c r="P116" s="350">
        <v>34</v>
      </c>
      <c r="Q116" s="350"/>
      <c r="R116" s="350">
        <v>33</v>
      </c>
      <c r="S116" s="350"/>
      <c r="T116" s="350">
        <v>33</v>
      </c>
      <c r="U116" s="350"/>
      <c r="V116" s="292"/>
      <c r="W116" s="350">
        <v>34</v>
      </c>
      <c r="X116" s="350"/>
      <c r="Y116" s="350">
        <v>33</v>
      </c>
      <c r="Z116" s="350"/>
      <c r="AA116" s="350">
        <v>33</v>
      </c>
      <c r="AB116" s="353"/>
      <c r="AC116" s="293">
        <v>65</v>
      </c>
      <c r="AD116" s="299">
        <f t="shared" si="155"/>
        <v>394</v>
      </c>
      <c r="AE116" s="300">
        <f t="shared" si="156"/>
        <v>25610</v>
      </c>
      <c r="AF116" s="301"/>
      <c r="AG116" s="301"/>
      <c r="AH116" s="301"/>
      <c r="AI116" s="302"/>
      <c r="AM116" s="342">
        <f t="shared" si="157"/>
        <v>2145</v>
      </c>
      <c r="AN116" s="342"/>
      <c r="AO116" s="342">
        <f t="shared" si="147"/>
        <v>2145</v>
      </c>
      <c r="AP116" s="342"/>
      <c r="AQ116" s="342">
        <f t="shared" si="148"/>
        <v>2145</v>
      </c>
      <c r="AR116" s="342"/>
      <c r="AS116" s="298"/>
      <c r="AT116" s="342">
        <f t="shared" si="158"/>
        <v>2145</v>
      </c>
      <c r="AU116" s="342"/>
      <c r="AV116" s="342">
        <f t="shared" si="149"/>
        <v>1885</v>
      </c>
      <c r="AW116" s="342"/>
      <c r="AX116" s="342">
        <f t="shared" si="150"/>
        <v>2145</v>
      </c>
      <c r="AY116" s="342"/>
      <c r="AZ116" s="298"/>
      <c r="BA116" s="342">
        <f t="shared" si="159"/>
        <v>2210</v>
      </c>
      <c r="BB116" s="342"/>
      <c r="BC116" s="342">
        <f t="shared" si="151"/>
        <v>2145</v>
      </c>
      <c r="BD116" s="342"/>
      <c r="BE116" s="342">
        <f t="shared" si="152"/>
        <v>2145</v>
      </c>
      <c r="BF116" s="342"/>
      <c r="BG116" s="298"/>
      <c r="BH116" s="342">
        <f t="shared" si="160"/>
        <v>2210</v>
      </c>
      <c r="BI116" s="342"/>
      <c r="BJ116" s="342">
        <f t="shared" si="153"/>
        <v>2145</v>
      </c>
      <c r="BK116" s="342"/>
      <c r="BL116" s="342">
        <f t="shared" si="154"/>
        <v>2145</v>
      </c>
      <c r="BM116" s="342"/>
    </row>
    <row r="117" spans="1:65" x14ac:dyDescent="0.3">
      <c r="A117" s="291" t="s">
        <v>348</v>
      </c>
      <c r="B117" s="350">
        <v>34</v>
      </c>
      <c r="C117" s="353"/>
      <c r="D117" s="350">
        <v>34</v>
      </c>
      <c r="E117" s="353"/>
      <c r="F117" s="350">
        <v>34</v>
      </c>
      <c r="G117" s="350"/>
      <c r="H117" s="292"/>
      <c r="I117" s="350">
        <v>34</v>
      </c>
      <c r="J117" s="350"/>
      <c r="K117" s="350">
        <v>34</v>
      </c>
      <c r="L117" s="350"/>
      <c r="M117" s="350">
        <v>34</v>
      </c>
      <c r="N117" s="350"/>
      <c r="O117" s="292"/>
      <c r="P117" s="350">
        <v>34</v>
      </c>
      <c r="Q117" s="350"/>
      <c r="R117" s="350">
        <v>33</v>
      </c>
      <c r="S117" s="350"/>
      <c r="T117" s="350">
        <v>34</v>
      </c>
      <c r="U117" s="350"/>
      <c r="V117" s="292"/>
      <c r="W117" s="350">
        <v>34</v>
      </c>
      <c r="X117" s="350"/>
      <c r="Y117" s="350">
        <v>34</v>
      </c>
      <c r="Z117" s="350"/>
      <c r="AA117" s="350">
        <v>35</v>
      </c>
      <c r="AB117" s="353"/>
      <c r="AC117" s="293">
        <v>70</v>
      </c>
      <c r="AD117" s="299">
        <f t="shared" si="155"/>
        <v>408</v>
      </c>
      <c r="AE117" s="300">
        <f t="shared" si="156"/>
        <v>28560</v>
      </c>
      <c r="AF117" s="301"/>
      <c r="AG117" s="301"/>
      <c r="AH117" s="301"/>
      <c r="AI117" s="302"/>
      <c r="AM117" s="342">
        <f t="shared" si="157"/>
        <v>2380</v>
      </c>
      <c r="AN117" s="342"/>
      <c r="AO117" s="342">
        <f t="shared" si="147"/>
        <v>2380</v>
      </c>
      <c r="AP117" s="342"/>
      <c r="AQ117" s="342">
        <f t="shared" si="148"/>
        <v>2380</v>
      </c>
      <c r="AR117" s="342"/>
      <c r="AS117" s="298"/>
      <c r="AT117" s="342">
        <f t="shared" si="158"/>
        <v>2380</v>
      </c>
      <c r="AU117" s="342"/>
      <c r="AV117" s="342">
        <f t="shared" si="149"/>
        <v>2380</v>
      </c>
      <c r="AW117" s="342"/>
      <c r="AX117" s="342">
        <f t="shared" si="150"/>
        <v>2380</v>
      </c>
      <c r="AY117" s="342"/>
      <c r="AZ117" s="298"/>
      <c r="BA117" s="342">
        <f t="shared" si="159"/>
        <v>2380</v>
      </c>
      <c r="BB117" s="342"/>
      <c r="BC117" s="342">
        <f t="shared" si="151"/>
        <v>2310</v>
      </c>
      <c r="BD117" s="342"/>
      <c r="BE117" s="342">
        <f t="shared" si="152"/>
        <v>2380</v>
      </c>
      <c r="BF117" s="342"/>
      <c r="BG117" s="298"/>
      <c r="BH117" s="342">
        <f t="shared" si="160"/>
        <v>2380</v>
      </c>
      <c r="BI117" s="342"/>
      <c r="BJ117" s="342">
        <f t="shared" si="153"/>
        <v>2380</v>
      </c>
      <c r="BK117" s="342"/>
      <c r="BL117" s="342">
        <f t="shared" si="154"/>
        <v>2450</v>
      </c>
      <c r="BM117" s="342"/>
    </row>
    <row r="118" spans="1:65" x14ac:dyDescent="0.3">
      <c r="A118" s="291" t="s">
        <v>349</v>
      </c>
      <c r="B118" s="350">
        <v>35</v>
      </c>
      <c r="C118" s="353"/>
      <c r="D118" s="350">
        <v>35</v>
      </c>
      <c r="E118" s="353"/>
      <c r="F118" s="350">
        <v>35</v>
      </c>
      <c r="G118" s="350"/>
      <c r="H118" s="292"/>
      <c r="I118" s="350">
        <v>35</v>
      </c>
      <c r="J118" s="350"/>
      <c r="K118" s="350">
        <v>35</v>
      </c>
      <c r="L118" s="350"/>
      <c r="M118" s="350">
        <v>35</v>
      </c>
      <c r="N118" s="350"/>
      <c r="O118" s="292"/>
      <c r="P118" s="350">
        <v>33</v>
      </c>
      <c r="Q118" s="350"/>
      <c r="R118" s="350">
        <v>35</v>
      </c>
      <c r="S118" s="350"/>
      <c r="T118" s="350">
        <v>35</v>
      </c>
      <c r="U118" s="350"/>
      <c r="V118" s="292"/>
      <c r="W118" s="350">
        <v>35</v>
      </c>
      <c r="X118" s="350"/>
      <c r="Y118" s="350">
        <v>35</v>
      </c>
      <c r="Z118" s="350"/>
      <c r="AA118" s="350">
        <v>35</v>
      </c>
      <c r="AB118" s="353"/>
      <c r="AC118" s="293">
        <v>70</v>
      </c>
      <c r="AD118" s="299">
        <f t="shared" si="155"/>
        <v>418</v>
      </c>
      <c r="AE118" s="300">
        <f t="shared" si="156"/>
        <v>29260</v>
      </c>
      <c r="AF118" s="301"/>
      <c r="AG118" s="301"/>
      <c r="AH118" s="301"/>
      <c r="AI118" s="302"/>
      <c r="AM118" s="342">
        <f t="shared" si="157"/>
        <v>2450</v>
      </c>
      <c r="AN118" s="342"/>
      <c r="AO118" s="342">
        <f t="shared" si="147"/>
        <v>2450</v>
      </c>
      <c r="AP118" s="342"/>
      <c r="AQ118" s="342">
        <f t="shared" si="148"/>
        <v>2450</v>
      </c>
      <c r="AR118" s="342"/>
      <c r="AS118" s="298"/>
      <c r="AT118" s="342">
        <f t="shared" si="158"/>
        <v>2450</v>
      </c>
      <c r="AU118" s="342"/>
      <c r="AV118" s="342">
        <f t="shared" si="149"/>
        <v>2450</v>
      </c>
      <c r="AW118" s="342"/>
      <c r="AX118" s="342">
        <f t="shared" si="150"/>
        <v>2450</v>
      </c>
      <c r="AY118" s="342"/>
      <c r="AZ118" s="298"/>
      <c r="BA118" s="342">
        <f t="shared" si="159"/>
        <v>2310</v>
      </c>
      <c r="BB118" s="342"/>
      <c r="BC118" s="342">
        <f t="shared" si="151"/>
        <v>2450</v>
      </c>
      <c r="BD118" s="342"/>
      <c r="BE118" s="342">
        <f t="shared" si="152"/>
        <v>2450</v>
      </c>
      <c r="BF118" s="342"/>
      <c r="BG118" s="298"/>
      <c r="BH118" s="342">
        <f t="shared" si="160"/>
        <v>2450</v>
      </c>
      <c r="BI118" s="342"/>
      <c r="BJ118" s="342">
        <f t="shared" si="153"/>
        <v>2450</v>
      </c>
      <c r="BK118" s="342"/>
      <c r="BL118" s="342">
        <f t="shared" si="154"/>
        <v>2450</v>
      </c>
      <c r="BM118" s="342"/>
    </row>
    <row r="119" spans="1:65" x14ac:dyDescent="0.3">
      <c r="A119" s="291" t="s">
        <v>350</v>
      </c>
      <c r="B119" s="350">
        <v>35</v>
      </c>
      <c r="C119" s="353"/>
      <c r="D119" s="350">
        <v>35</v>
      </c>
      <c r="E119" s="353"/>
      <c r="F119" s="350">
        <v>31</v>
      </c>
      <c r="G119" s="350"/>
      <c r="H119" s="292"/>
      <c r="I119" s="350">
        <v>31</v>
      </c>
      <c r="J119" s="350"/>
      <c r="K119" s="350">
        <v>35</v>
      </c>
      <c r="L119" s="350"/>
      <c r="M119" s="350">
        <v>35</v>
      </c>
      <c r="N119" s="350"/>
      <c r="O119" s="292"/>
      <c r="P119" s="350">
        <v>35</v>
      </c>
      <c r="Q119" s="350"/>
      <c r="R119" s="350">
        <v>35</v>
      </c>
      <c r="S119" s="350"/>
      <c r="T119" s="350">
        <v>35</v>
      </c>
      <c r="U119" s="350"/>
      <c r="V119" s="292"/>
      <c r="W119" s="350">
        <v>35</v>
      </c>
      <c r="X119" s="350"/>
      <c r="Y119" s="350">
        <v>35</v>
      </c>
      <c r="Z119" s="350"/>
      <c r="AA119" s="350">
        <v>35</v>
      </c>
      <c r="AB119" s="353"/>
      <c r="AC119" s="293">
        <v>85</v>
      </c>
      <c r="AD119" s="299">
        <f t="shared" si="155"/>
        <v>412</v>
      </c>
      <c r="AE119" s="300">
        <f t="shared" si="156"/>
        <v>35020</v>
      </c>
      <c r="AF119" s="301"/>
      <c r="AG119" s="301"/>
      <c r="AH119" s="301"/>
      <c r="AI119" s="302"/>
      <c r="AM119" s="342">
        <f t="shared" si="157"/>
        <v>2975</v>
      </c>
      <c r="AN119" s="342"/>
      <c r="AO119" s="342">
        <f t="shared" si="147"/>
        <v>2975</v>
      </c>
      <c r="AP119" s="342"/>
      <c r="AQ119" s="342">
        <f t="shared" si="148"/>
        <v>2635</v>
      </c>
      <c r="AR119" s="342"/>
      <c r="AS119" s="298"/>
      <c r="AT119" s="342">
        <f t="shared" si="158"/>
        <v>2635</v>
      </c>
      <c r="AU119" s="342"/>
      <c r="AV119" s="342">
        <f t="shared" si="149"/>
        <v>2975</v>
      </c>
      <c r="AW119" s="342"/>
      <c r="AX119" s="342">
        <f t="shared" si="150"/>
        <v>2975</v>
      </c>
      <c r="AY119" s="342"/>
      <c r="AZ119" s="298"/>
      <c r="BA119" s="342">
        <f t="shared" si="159"/>
        <v>2975</v>
      </c>
      <c r="BB119" s="342"/>
      <c r="BC119" s="342">
        <f t="shared" si="151"/>
        <v>2975</v>
      </c>
      <c r="BD119" s="342"/>
      <c r="BE119" s="342">
        <f t="shared" si="152"/>
        <v>2975</v>
      </c>
      <c r="BF119" s="342"/>
      <c r="BG119" s="298"/>
      <c r="BH119" s="342">
        <f t="shared" si="160"/>
        <v>2975</v>
      </c>
      <c r="BI119" s="342"/>
      <c r="BJ119" s="342">
        <f t="shared" si="153"/>
        <v>2975</v>
      </c>
      <c r="BK119" s="342"/>
      <c r="BL119" s="342">
        <f t="shared" si="154"/>
        <v>2975</v>
      </c>
      <c r="BM119" s="342"/>
    </row>
    <row r="120" spans="1:65" x14ac:dyDescent="0.3">
      <c r="A120" s="291" t="s">
        <v>351</v>
      </c>
      <c r="B120" s="350">
        <v>40</v>
      </c>
      <c r="C120" s="353"/>
      <c r="D120" s="350">
        <v>40</v>
      </c>
      <c r="E120" s="353"/>
      <c r="F120" s="350">
        <v>40</v>
      </c>
      <c r="G120" s="350"/>
      <c r="H120" s="292"/>
      <c r="I120" s="350">
        <v>39</v>
      </c>
      <c r="J120" s="350"/>
      <c r="K120" s="350">
        <v>40</v>
      </c>
      <c r="L120" s="350"/>
      <c r="M120" s="350">
        <v>41</v>
      </c>
      <c r="N120" s="350"/>
      <c r="O120" s="292"/>
      <c r="P120" s="350">
        <v>40</v>
      </c>
      <c r="Q120" s="350"/>
      <c r="R120" s="350">
        <v>40</v>
      </c>
      <c r="S120" s="350"/>
      <c r="T120" s="350">
        <v>40</v>
      </c>
      <c r="U120" s="350"/>
      <c r="V120" s="292"/>
      <c r="W120" s="350">
        <v>40</v>
      </c>
      <c r="X120" s="350"/>
      <c r="Y120" s="350">
        <v>40</v>
      </c>
      <c r="Z120" s="350"/>
      <c r="AA120" s="350">
        <v>39</v>
      </c>
      <c r="AB120" s="353"/>
      <c r="AC120" s="293">
        <v>85</v>
      </c>
      <c r="AD120" s="299">
        <f t="shared" si="155"/>
        <v>479</v>
      </c>
      <c r="AE120" s="300">
        <f t="shared" si="156"/>
        <v>40715</v>
      </c>
      <c r="AF120" s="301"/>
      <c r="AG120" s="301"/>
      <c r="AH120" s="301"/>
      <c r="AI120" s="302"/>
      <c r="AM120" s="342">
        <f t="shared" si="157"/>
        <v>3400</v>
      </c>
      <c r="AN120" s="342"/>
      <c r="AO120" s="342">
        <f t="shared" si="147"/>
        <v>3400</v>
      </c>
      <c r="AP120" s="342"/>
      <c r="AQ120" s="342">
        <f t="shared" si="148"/>
        <v>3400</v>
      </c>
      <c r="AR120" s="342"/>
      <c r="AS120" s="298"/>
      <c r="AT120" s="342">
        <f t="shared" si="158"/>
        <v>3315</v>
      </c>
      <c r="AU120" s="342"/>
      <c r="AV120" s="342">
        <f t="shared" si="149"/>
        <v>3400</v>
      </c>
      <c r="AW120" s="342"/>
      <c r="AX120" s="342">
        <f t="shared" si="150"/>
        <v>3485</v>
      </c>
      <c r="AY120" s="342"/>
      <c r="AZ120" s="298"/>
      <c r="BA120" s="342">
        <f t="shared" si="159"/>
        <v>3400</v>
      </c>
      <c r="BB120" s="342"/>
      <c r="BC120" s="342">
        <f t="shared" si="151"/>
        <v>3400</v>
      </c>
      <c r="BD120" s="342"/>
      <c r="BE120" s="342">
        <f t="shared" si="152"/>
        <v>3400</v>
      </c>
      <c r="BF120" s="342"/>
      <c r="BG120" s="298"/>
      <c r="BH120" s="342">
        <f t="shared" si="160"/>
        <v>3400</v>
      </c>
      <c r="BI120" s="342"/>
      <c r="BJ120" s="342">
        <f t="shared" si="153"/>
        <v>3400</v>
      </c>
      <c r="BK120" s="342"/>
      <c r="BL120" s="342">
        <f t="shared" si="154"/>
        <v>3315</v>
      </c>
      <c r="BM120" s="342"/>
    </row>
    <row r="121" spans="1:65" x14ac:dyDescent="0.3">
      <c r="A121" s="291" t="s">
        <v>352</v>
      </c>
      <c r="B121" s="350">
        <v>27</v>
      </c>
      <c r="C121" s="353"/>
      <c r="D121" s="350">
        <v>27</v>
      </c>
      <c r="E121" s="353"/>
      <c r="F121" s="350">
        <v>27</v>
      </c>
      <c r="G121" s="350"/>
      <c r="H121" s="292"/>
      <c r="I121" s="350">
        <v>27</v>
      </c>
      <c r="J121" s="350"/>
      <c r="K121" s="350">
        <v>27</v>
      </c>
      <c r="L121" s="350"/>
      <c r="M121" s="350">
        <v>27</v>
      </c>
      <c r="N121" s="350"/>
      <c r="O121" s="292"/>
      <c r="P121" s="350">
        <v>27</v>
      </c>
      <c r="Q121" s="350"/>
      <c r="R121" s="350">
        <v>34</v>
      </c>
      <c r="S121" s="350"/>
      <c r="T121" s="350">
        <v>27</v>
      </c>
      <c r="U121" s="350"/>
      <c r="V121" s="292"/>
      <c r="W121" s="350">
        <v>36</v>
      </c>
      <c r="X121" s="350"/>
      <c r="Y121" s="350">
        <v>31</v>
      </c>
      <c r="Z121" s="350"/>
      <c r="AA121" s="350">
        <v>29</v>
      </c>
      <c r="AB121" s="353"/>
      <c r="AC121" s="293">
        <v>90</v>
      </c>
      <c r="AD121" s="299">
        <f t="shared" si="155"/>
        <v>346</v>
      </c>
      <c r="AE121" s="300">
        <f t="shared" si="156"/>
        <v>31140</v>
      </c>
      <c r="AF121" s="301"/>
      <c r="AG121" s="301"/>
      <c r="AH121" s="301"/>
      <c r="AI121" s="302"/>
      <c r="AM121" s="342">
        <f t="shared" si="157"/>
        <v>2430</v>
      </c>
      <c r="AN121" s="342"/>
      <c r="AO121" s="342">
        <f t="shared" si="147"/>
        <v>2430</v>
      </c>
      <c r="AP121" s="342"/>
      <c r="AQ121" s="342">
        <f t="shared" si="148"/>
        <v>2430</v>
      </c>
      <c r="AR121" s="342"/>
      <c r="AS121" s="298"/>
      <c r="AT121" s="342">
        <f t="shared" si="158"/>
        <v>2430</v>
      </c>
      <c r="AU121" s="342"/>
      <c r="AV121" s="342">
        <f t="shared" si="149"/>
        <v>2430</v>
      </c>
      <c r="AW121" s="342"/>
      <c r="AX121" s="342">
        <f t="shared" si="150"/>
        <v>2430</v>
      </c>
      <c r="AY121" s="342"/>
      <c r="AZ121" s="298"/>
      <c r="BA121" s="342">
        <f t="shared" si="159"/>
        <v>2430</v>
      </c>
      <c r="BB121" s="342"/>
      <c r="BC121" s="342">
        <f t="shared" si="151"/>
        <v>3060</v>
      </c>
      <c r="BD121" s="342"/>
      <c r="BE121" s="342">
        <f t="shared" si="152"/>
        <v>2430</v>
      </c>
      <c r="BF121" s="342"/>
      <c r="BG121" s="298"/>
      <c r="BH121" s="342">
        <f t="shared" si="160"/>
        <v>3240</v>
      </c>
      <c r="BI121" s="342"/>
      <c r="BJ121" s="342">
        <f t="shared" si="153"/>
        <v>2790</v>
      </c>
      <c r="BK121" s="342"/>
      <c r="BL121" s="342">
        <f t="shared" si="154"/>
        <v>2610</v>
      </c>
      <c r="BM121" s="342"/>
    </row>
    <row r="122" spans="1:65" x14ac:dyDescent="0.3">
      <c r="A122" s="291" t="s">
        <v>353</v>
      </c>
      <c r="B122" s="350">
        <v>33</v>
      </c>
      <c r="C122" s="353"/>
      <c r="D122" s="350">
        <v>33</v>
      </c>
      <c r="E122" s="353"/>
      <c r="F122" s="350">
        <v>33</v>
      </c>
      <c r="G122" s="350"/>
      <c r="H122" s="292"/>
      <c r="I122" s="350">
        <v>33</v>
      </c>
      <c r="J122" s="350"/>
      <c r="K122" s="350">
        <v>33</v>
      </c>
      <c r="L122" s="350"/>
      <c r="M122" s="350">
        <v>33</v>
      </c>
      <c r="N122" s="350"/>
      <c r="O122" s="292"/>
      <c r="P122" s="350">
        <v>33</v>
      </c>
      <c r="Q122" s="350"/>
      <c r="R122" s="350">
        <v>33</v>
      </c>
      <c r="S122" s="350"/>
      <c r="T122" s="350">
        <v>33</v>
      </c>
      <c r="U122" s="350"/>
      <c r="V122" s="292"/>
      <c r="W122" s="350">
        <v>33</v>
      </c>
      <c r="X122" s="350"/>
      <c r="Y122" s="350">
        <v>33</v>
      </c>
      <c r="Z122" s="350"/>
      <c r="AA122" s="350">
        <v>34</v>
      </c>
      <c r="AB122" s="353"/>
      <c r="AC122" s="293">
        <v>125</v>
      </c>
      <c r="AD122" s="299">
        <f t="shared" si="155"/>
        <v>397</v>
      </c>
      <c r="AE122" s="300">
        <f t="shared" si="156"/>
        <v>49625</v>
      </c>
      <c r="AF122" s="301"/>
      <c r="AG122" s="301"/>
      <c r="AH122" s="301"/>
      <c r="AI122" s="302"/>
      <c r="AM122" s="342">
        <f t="shared" si="157"/>
        <v>4125</v>
      </c>
      <c r="AN122" s="342"/>
      <c r="AO122" s="342">
        <f t="shared" si="147"/>
        <v>4125</v>
      </c>
      <c r="AP122" s="342"/>
      <c r="AQ122" s="342">
        <f t="shared" si="148"/>
        <v>4125</v>
      </c>
      <c r="AR122" s="342"/>
      <c r="AS122" s="298"/>
      <c r="AT122" s="342">
        <f t="shared" si="158"/>
        <v>4125</v>
      </c>
      <c r="AU122" s="342"/>
      <c r="AV122" s="342">
        <f t="shared" si="149"/>
        <v>4125</v>
      </c>
      <c r="AW122" s="342"/>
      <c r="AX122" s="342">
        <f t="shared" si="150"/>
        <v>4125</v>
      </c>
      <c r="AY122" s="342"/>
      <c r="AZ122" s="298"/>
      <c r="BA122" s="342">
        <f t="shared" si="159"/>
        <v>4125</v>
      </c>
      <c r="BB122" s="342"/>
      <c r="BC122" s="342">
        <f t="shared" si="151"/>
        <v>4125</v>
      </c>
      <c r="BD122" s="342"/>
      <c r="BE122" s="342">
        <f t="shared" si="152"/>
        <v>4125</v>
      </c>
      <c r="BF122" s="342"/>
      <c r="BG122" s="298"/>
      <c r="BH122" s="342">
        <f t="shared" si="160"/>
        <v>4125</v>
      </c>
      <c r="BI122" s="342"/>
      <c r="BJ122" s="342">
        <f t="shared" si="153"/>
        <v>4125</v>
      </c>
      <c r="BK122" s="342"/>
      <c r="BL122" s="342">
        <f t="shared" si="154"/>
        <v>4250</v>
      </c>
      <c r="BM122" s="342"/>
    </row>
    <row r="123" spans="1:65" x14ac:dyDescent="0.3">
      <c r="A123" s="291" t="s">
        <v>354</v>
      </c>
      <c r="B123" s="350">
        <v>36</v>
      </c>
      <c r="C123" s="353"/>
      <c r="D123" s="350">
        <v>36</v>
      </c>
      <c r="E123" s="353"/>
      <c r="F123" s="350">
        <v>31</v>
      </c>
      <c r="G123" s="350"/>
      <c r="H123" s="292"/>
      <c r="I123" s="350">
        <v>31</v>
      </c>
      <c r="J123" s="350"/>
      <c r="K123" s="350">
        <v>36</v>
      </c>
      <c r="L123" s="350"/>
      <c r="M123" s="350">
        <v>36</v>
      </c>
      <c r="N123" s="350"/>
      <c r="O123" s="292"/>
      <c r="P123" s="350">
        <v>36</v>
      </c>
      <c r="Q123" s="350"/>
      <c r="R123" s="350">
        <v>36</v>
      </c>
      <c r="S123" s="350"/>
      <c r="T123" s="350">
        <v>36</v>
      </c>
      <c r="U123" s="350"/>
      <c r="V123" s="292"/>
      <c r="W123" s="350">
        <v>36</v>
      </c>
      <c r="X123" s="350"/>
      <c r="Y123" s="350">
        <v>36</v>
      </c>
      <c r="Z123" s="350"/>
      <c r="AA123" s="350">
        <v>39</v>
      </c>
      <c r="AB123" s="353"/>
      <c r="AC123" s="293">
        <v>225</v>
      </c>
      <c r="AD123" s="299">
        <f t="shared" si="155"/>
        <v>425</v>
      </c>
      <c r="AE123" s="300">
        <f t="shared" si="156"/>
        <v>95625</v>
      </c>
      <c r="AF123" s="301"/>
      <c r="AG123" s="301"/>
      <c r="AH123" s="301"/>
      <c r="AI123" s="302"/>
      <c r="AM123" s="342">
        <f t="shared" si="157"/>
        <v>8100</v>
      </c>
      <c r="AN123" s="342"/>
      <c r="AO123" s="342">
        <f t="shared" si="147"/>
        <v>8100</v>
      </c>
      <c r="AP123" s="342"/>
      <c r="AQ123" s="342">
        <f t="shared" si="148"/>
        <v>6975</v>
      </c>
      <c r="AR123" s="342"/>
      <c r="AS123" s="298"/>
      <c r="AT123" s="342">
        <f t="shared" si="158"/>
        <v>6975</v>
      </c>
      <c r="AU123" s="342"/>
      <c r="AV123" s="342">
        <f t="shared" si="149"/>
        <v>8100</v>
      </c>
      <c r="AW123" s="342"/>
      <c r="AX123" s="342">
        <f t="shared" si="150"/>
        <v>8100</v>
      </c>
      <c r="AY123" s="342"/>
      <c r="AZ123" s="298"/>
      <c r="BA123" s="342">
        <f t="shared" si="159"/>
        <v>8100</v>
      </c>
      <c r="BB123" s="342"/>
      <c r="BC123" s="342">
        <f t="shared" si="151"/>
        <v>8100</v>
      </c>
      <c r="BD123" s="342"/>
      <c r="BE123" s="342">
        <f t="shared" si="152"/>
        <v>8100</v>
      </c>
      <c r="BF123" s="342"/>
      <c r="BG123" s="298"/>
      <c r="BH123" s="342">
        <f t="shared" si="160"/>
        <v>8100</v>
      </c>
      <c r="BI123" s="342"/>
      <c r="BJ123" s="342">
        <f t="shared" si="153"/>
        <v>8100</v>
      </c>
      <c r="BK123" s="342"/>
      <c r="BL123" s="342">
        <f t="shared" si="154"/>
        <v>8775</v>
      </c>
      <c r="BM123" s="342"/>
    </row>
    <row r="124" spans="1:65" x14ac:dyDescent="0.3">
      <c r="A124" s="291" t="s">
        <v>355</v>
      </c>
      <c r="B124" s="350">
        <v>27</v>
      </c>
      <c r="C124" s="353"/>
      <c r="D124" s="350">
        <v>27</v>
      </c>
      <c r="E124" s="353"/>
      <c r="F124" s="350">
        <v>27</v>
      </c>
      <c r="G124" s="350"/>
      <c r="H124" s="292"/>
      <c r="I124" s="350">
        <v>27</v>
      </c>
      <c r="J124" s="350"/>
      <c r="K124" s="350">
        <v>27</v>
      </c>
      <c r="L124" s="350"/>
      <c r="M124" s="350">
        <v>27</v>
      </c>
      <c r="N124" s="350"/>
      <c r="O124" s="292"/>
      <c r="P124" s="350">
        <v>27</v>
      </c>
      <c r="Q124" s="350"/>
      <c r="R124" s="350">
        <v>34</v>
      </c>
      <c r="S124" s="350"/>
      <c r="T124" s="350">
        <v>27</v>
      </c>
      <c r="U124" s="350"/>
      <c r="V124" s="292"/>
      <c r="W124" s="350">
        <v>36</v>
      </c>
      <c r="X124" s="350"/>
      <c r="Y124" s="350">
        <v>31</v>
      </c>
      <c r="Z124" s="350"/>
      <c r="AA124" s="350">
        <v>29</v>
      </c>
      <c r="AB124" s="353"/>
      <c r="AC124" s="293">
        <v>90</v>
      </c>
      <c r="AD124" s="299">
        <f t="shared" ref="AD124:AD126" si="161">SUM(B124:AB124)</f>
        <v>346</v>
      </c>
      <c r="AE124" s="300">
        <f t="shared" ref="AE124:AE126" si="162">AD124*AC124</f>
        <v>31140</v>
      </c>
      <c r="AF124" s="301"/>
      <c r="AG124" s="301"/>
      <c r="AH124" s="301"/>
      <c r="AI124" s="302"/>
      <c r="AM124" s="342">
        <f t="shared" ref="AM124:AM126" si="163">B124*$AC124</f>
        <v>2430</v>
      </c>
      <c r="AN124" s="342"/>
      <c r="AO124" s="342">
        <f t="shared" ref="AO124:AO126" si="164">D124*$AC124</f>
        <v>2430</v>
      </c>
      <c r="AP124" s="342"/>
      <c r="AQ124" s="342">
        <f t="shared" ref="AQ124:AQ126" si="165">F124*$AC124</f>
        <v>2430</v>
      </c>
      <c r="AR124" s="342"/>
      <c r="AS124" s="298"/>
      <c r="AT124" s="342">
        <f t="shared" ref="AT124:AT126" si="166">I124*$AC124</f>
        <v>2430</v>
      </c>
      <c r="AU124" s="342"/>
      <c r="AV124" s="342">
        <f t="shared" ref="AV124:AV126" si="167">K124*$AC124</f>
        <v>2430</v>
      </c>
      <c r="AW124" s="342"/>
      <c r="AX124" s="342">
        <f t="shared" ref="AX124:AX126" si="168">M124*$AC124</f>
        <v>2430</v>
      </c>
      <c r="AY124" s="342"/>
      <c r="AZ124" s="298"/>
      <c r="BA124" s="342">
        <f t="shared" ref="BA124:BA126" si="169">P124*$AC124</f>
        <v>2430</v>
      </c>
      <c r="BB124" s="342"/>
      <c r="BC124" s="342">
        <f t="shared" ref="BC124:BC126" si="170">R124*$AC124</f>
        <v>3060</v>
      </c>
      <c r="BD124" s="342"/>
      <c r="BE124" s="342">
        <f t="shared" ref="BE124:BE126" si="171">T124*$AC124</f>
        <v>2430</v>
      </c>
      <c r="BF124" s="342"/>
      <c r="BG124" s="298"/>
      <c r="BH124" s="342">
        <f t="shared" ref="BH124:BH126" si="172">W124*$AC124</f>
        <v>3240</v>
      </c>
      <c r="BI124" s="342"/>
      <c r="BJ124" s="342">
        <f t="shared" ref="BJ124:BJ126" si="173">Y124*$AC124</f>
        <v>2790</v>
      </c>
      <c r="BK124" s="342"/>
      <c r="BL124" s="342">
        <f t="shared" ref="BL124:BL126" si="174">AA124*$AC124</f>
        <v>2610</v>
      </c>
      <c r="BM124" s="342"/>
    </row>
    <row r="125" spans="1:65" x14ac:dyDescent="0.3">
      <c r="A125" s="291" t="s">
        <v>356</v>
      </c>
      <c r="B125" s="350">
        <v>33</v>
      </c>
      <c r="C125" s="353"/>
      <c r="D125" s="350">
        <v>33</v>
      </c>
      <c r="E125" s="353"/>
      <c r="F125" s="350">
        <v>33</v>
      </c>
      <c r="G125" s="350"/>
      <c r="H125" s="292"/>
      <c r="I125" s="350">
        <v>33</v>
      </c>
      <c r="J125" s="350"/>
      <c r="K125" s="350">
        <v>33</v>
      </c>
      <c r="L125" s="350"/>
      <c r="M125" s="350">
        <v>33</v>
      </c>
      <c r="N125" s="350"/>
      <c r="O125" s="292"/>
      <c r="P125" s="350">
        <v>33</v>
      </c>
      <c r="Q125" s="350"/>
      <c r="R125" s="350">
        <v>33</v>
      </c>
      <c r="S125" s="350"/>
      <c r="T125" s="350">
        <v>33</v>
      </c>
      <c r="U125" s="350"/>
      <c r="V125" s="292"/>
      <c r="W125" s="350">
        <v>33</v>
      </c>
      <c r="X125" s="350"/>
      <c r="Y125" s="350">
        <v>33</v>
      </c>
      <c r="Z125" s="350"/>
      <c r="AA125" s="350">
        <v>34</v>
      </c>
      <c r="AB125" s="353"/>
      <c r="AC125" s="293">
        <v>125</v>
      </c>
      <c r="AD125" s="299">
        <f t="shared" si="161"/>
        <v>397</v>
      </c>
      <c r="AE125" s="300">
        <f t="shared" si="162"/>
        <v>49625</v>
      </c>
      <c r="AF125" s="301"/>
      <c r="AG125" s="301"/>
      <c r="AH125" s="301"/>
      <c r="AI125" s="302"/>
      <c r="AM125" s="342">
        <f t="shared" si="163"/>
        <v>4125</v>
      </c>
      <c r="AN125" s="342"/>
      <c r="AO125" s="342">
        <f t="shared" si="164"/>
        <v>4125</v>
      </c>
      <c r="AP125" s="342"/>
      <c r="AQ125" s="342">
        <f t="shared" si="165"/>
        <v>4125</v>
      </c>
      <c r="AR125" s="342"/>
      <c r="AS125" s="298"/>
      <c r="AT125" s="342">
        <f t="shared" si="166"/>
        <v>4125</v>
      </c>
      <c r="AU125" s="342"/>
      <c r="AV125" s="342">
        <f t="shared" si="167"/>
        <v>4125</v>
      </c>
      <c r="AW125" s="342"/>
      <c r="AX125" s="342">
        <f t="shared" si="168"/>
        <v>4125</v>
      </c>
      <c r="AY125" s="342"/>
      <c r="AZ125" s="298"/>
      <c r="BA125" s="342">
        <f t="shared" si="169"/>
        <v>4125</v>
      </c>
      <c r="BB125" s="342"/>
      <c r="BC125" s="342">
        <f t="shared" si="170"/>
        <v>4125</v>
      </c>
      <c r="BD125" s="342"/>
      <c r="BE125" s="342">
        <f t="shared" si="171"/>
        <v>4125</v>
      </c>
      <c r="BF125" s="342"/>
      <c r="BG125" s="298"/>
      <c r="BH125" s="342">
        <f t="shared" si="172"/>
        <v>4125</v>
      </c>
      <c r="BI125" s="342"/>
      <c r="BJ125" s="342">
        <f t="shared" si="173"/>
        <v>4125</v>
      </c>
      <c r="BK125" s="342"/>
      <c r="BL125" s="342">
        <f t="shared" si="174"/>
        <v>4250</v>
      </c>
      <c r="BM125" s="342"/>
    </row>
    <row r="126" spans="1:65" x14ac:dyDescent="0.3">
      <c r="A126" s="291" t="s">
        <v>357</v>
      </c>
      <c r="B126" s="350">
        <v>36</v>
      </c>
      <c r="C126" s="353"/>
      <c r="D126" s="350">
        <v>36</v>
      </c>
      <c r="E126" s="353"/>
      <c r="F126" s="350">
        <v>31</v>
      </c>
      <c r="G126" s="350"/>
      <c r="H126" s="292"/>
      <c r="I126" s="350">
        <v>31</v>
      </c>
      <c r="J126" s="350"/>
      <c r="K126" s="350">
        <v>36</v>
      </c>
      <c r="L126" s="350"/>
      <c r="M126" s="350">
        <v>36</v>
      </c>
      <c r="N126" s="350"/>
      <c r="O126" s="292"/>
      <c r="P126" s="350">
        <v>36</v>
      </c>
      <c r="Q126" s="350"/>
      <c r="R126" s="350">
        <v>36</v>
      </c>
      <c r="S126" s="350"/>
      <c r="T126" s="350">
        <v>36</v>
      </c>
      <c r="U126" s="350"/>
      <c r="V126" s="292"/>
      <c r="W126" s="350">
        <v>36</v>
      </c>
      <c r="X126" s="350"/>
      <c r="Y126" s="350">
        <v>36</v>
      </c>
      <c r="Z126" s="350"/>
      <c r="AA126" s="350">
        <v>39</v>
      </c>
      <c r="AB126" s="353"/>
      <c r="AC126" s="293">
        <v>225</v>
      </c>
      <c r="AD126" s="299">
        <f t="shared" si="161"/>
        <v>425</v>
      </c>
      <c r="AE126" s="300">
        <f t="shared" si="162"/>
        <v>95625</v>
      </c>
      <c r="AF126" s="301"/>
      <c r="AG126" s="301"/>
      <c r="AH126" s="301"/>
      <c r="AI126" s="302"/>
      <c r="AM126" s="342">
        <f t="shared" si="163"/>
        <v>8100</v>
      </c>
      <c r="AN126" s="342"/>
      <c r="AO126" s="342">
        <f t="shared" si="164"/>
        <v>8100</v>
      </c>
      <c r="AP126" s="342"/>
      <c r="AQ126" s="342">
        <f t="shared" si="165"/>
        <v>6975</v>
      </c>
      <c r="AR126" s="342"/>
      <c r="AS126" s="298"/>
      <c r="AT126" s="342">
        <f t="shared" si="166"/>
        <v>6975</v>
      </c>
      <c r="AU126" s="342"/>
      <c r="AV126" s="342">
        <f t="shared" si="167"/>
        <v>8100</v>
      </c>
      <c r="AW126" s="342"/>
      <c r="AX126" s="342">
        <f t="shared" si="168"/>
        <v>8100</v>
      </c>
      <c r="AY126" s="342"/>
      <c r="AZ126" s="298"/>
      <c r="BA126" s="342">
        <f t="shared" si="169"/>
        <v>8100</v>
      </c>
      <c r="BB126" s="342"/>
      <c r="BC126" s="342">
        <f t="shared" si="170"/>
        <v>8100</v>
      </c>
      <c r="BD126" s="342"/>
      <c r="BE126" s="342">
        <f t="shared" si="171"/>
        <v>8100</v>
      </c>
      <c r="BF126" s="342"/>
      <c r="BG126" s="298"/>
      <c r="BH126" s="342">
        <f t="shared" si="172"/>
        <v>8100</v>
      </c>
      <c r="BI126" s="342"/>
      <c r="BJ126" s="342">
        <f t="shared" si="173"/>
        <v>8100</v>
      </c>
      <c r="BK126" s="342"/>
      <c r="BL126" s="342">
        <f t="shared" si="174"/>
        <v>8775</v>
      </c>
      <c r="BM126" s="342"/>
    </row>
    <row r="127" spans="1:65" x14ac:dyDescent="0.3">
      <c r="AD127" s="284"/>
    </row>
    <row r="128" spans="1:65" x14ac:dyDescent="0.3">
      <c r="AD128" s="284"/>
    </row>
    <row r="129" spans="1:65" x14ac:dyDescent="0.3">
      <c r="A129" s="284" t="s">
        <v>70</v>
      </c>
      <c r="B129" s="360">
        <f>SUM(B94:B126)</f>
        <v>1086</v>
      </c>
      <c r="C129" s="361"/>
      <c r="D129" s="360">
        <f t="shared" ref="D129" si="175">SUM(D94:D126)</f>
        <v>1092</v>
      </c>
      <c r="E129" s="361"/>
      <c r="F129" s="360">
        <f t="shared" ref="F129" si="176">SUM(F94:F126)</f>
        <v>1043</v>
      </c>
      <c r="G129" s="361"/>
      <c r="H129" s="303"/>
      <c r="I129" s="360">
        <f>SUM(I94:I126)</f>
        <v>1045</v>
      </c>
      <c r="J129" s="361"/>
      <c r="K129" s="360">
        <f t="shared" ref="K129" si="177">SUM(K94:K126)</f>
        <v>1088</v>
      </c>
      <c r="L129" s="361"/>
      <c r="M129" s="360">
        <f t="shared" ref="M129" si="178">SUM(M94:M126)</f>
        <v>1098</v>
      </c>
      <c r="N129" s="361"/>
      <c r="O129" s="303"/>
      <c r="P129" s="360">
        <f>SUM(P94:P126)</f>
        <v>1098</v>
      </c>
      <c r="Q129" s="361"/>
      <c r="R129" s="360">
        <f t="shared" ref="R129" si="179">SUM(R94:R126)</f>
        <v>1125</v>
      </c>
      <c r="S129" s="361"/>
      <c r="T129" s="360">
        <f t="shared" ref="T129" si="180">SUM(T94:T126)</f>
        <v>1100</v>
      </c>
      <c r="U129" s="361"/>
      <c r="V129" s="303"/>
      <c r="W129" s="360">
        <f>SUM(W94:W126)</f>
        <v>1133</v>
      </c>
      <c r="X129" s="361"/>
      <c r="Y129" s="360">
        <f t="shared" ref="Y129" si="181">SUM(Y94:Y126)</f>
        <v>1120</v>
      </c>
      <c r="Z129" s="361"/>
      <c r="AA129" s="360">
        <f t="shared" ref="AA129" si="182">SUM(AA94:AA126)</f>
        <v>1124</v>
      </c>
      <c r="AB129" s="361"/>
      <c r="AC129" s="285"/>
      <c r="AM129" s="359">
        <f>SUM(AM94:AM126)</f>
        <v>93215</v>
      </c>
      <c r="AN129" s="359"/>
      <c r="AO129" s="359">
        <f t="shared" ref="AO129" si="183">SUM(AO94:AO126)</f>
        <v>93495</v>
      </c>
      <c r="AP129" s="359"/>
      <c r="AQ129" s="359">
        <f t="shared" ref="AQ129" si="184">SUM(AQ94:AQ126)</f>
        <v>88110</v>
      </c>
      <c r="AR129" s="359"/>
      <c r="AS129" s="290"/>
      <c r="AT129" s="359">
        <f>SUM(AT94:AT126)</f>
        <v>88120</v>
      </c>
      <c r="AU129" s="359"/>
      <c r="AV129" s="359">
        <f t="shared" ref="AV129" si="185">SUM(AV94:AV126)</f>
        <v>93145</v>
      </c>
      <c r="AW129" s="359"/>
      <c r="AX129" s="359">
        <f t="shared" ref="AX129" si="186">SUM(AX94:AX126)</f>
        <v>93805</v>
      </c>
      <c r="AY129" s="359"/>
      <c r="AZ129" s="290"/>
      <c r="BA129" s="359">
        <f>SUM(BA94:BA126)</f>
        <v>93725</v>
      </c>
      <c r="BB129" s="359"/>
      <c r="BC129" s="359">
        <f t="shared" ref="BC129" si="187">SUM(BC94:BC126)</f>
        <v>95965</v>
      </c>
      <c r="BD129" s="359"/>
      <c r="BE129" s="359">
        <f t="shared" ref="BE129" si="188">SUM(BE94:BE126)</f>
        <v>93885</v>
      </c>
      <c r="BF129" s="359"/>
      <c r="BG129" s="290"/>
      <c r="BH129" s="359">
        <f>SUM(BH94:BH126)</f>
        <v>96665</v>
      </c>
      <c r="BI129" s="359"/>
      <c r="BJ129" s="359">
        <f t="shared" ref="BJ129" si="189">SUM(BJ94:BJ126)</f>
        <v>95405</v>
      </c>
      <c r="BK129" s="359"/>
      <c r="BL129" s="359">
        <f t="shared" ref="BL129" si="190">SUM(BL94:BL126)</f>
        <v>97115</v>
      </c>
      <c r="BM129" s="359"/>
    </row>
    <row r="130" spans="1:65" x14ac:dyDescent="0.3">
      <c r="AD130" s="284"/>
    </row>
    <row r="131" spans="1:65" x14ac:dyDescent="0.3">
      <c r="A131" s="304" t="s">
        <v>248</v>
      </c>
      <c r="B131" s="362">
        <f>AM129</f>
        <v>93215</v>
      </c>
      <c r="C131" s="363"/>
      <c r="D131" s="362">
        <f t="shared" ref="D131" si="191">AO129</f>
        <v>93495</v>
      </c>
      <c r="E131" s="363"/>
      <c r="F131" s="362">
        <f t="shared" ref="F131" si="192">AQ129</f>
        <v>88110</v>
      </c>
      <c r="G131" s="363"/>
      <c r="H131" s="303"/>
      <c r="I131" s="362">
        <f>AT129</f>
        <v>88120</v>
      </c>
      <c r="J131" s="363"/>
      <c r="K131" s="362">
        <f t="shared" ref="K131" si="193">AV129</f>
        <v>93145</v>
      </c>
      <c r="L131" s="363"/>
      <c r="M131" s="362">
        <f t="shared" ref="M131" si="194">AX129</f>
        <v>93805</v>
      </c>
      <c r="N131" s="363"/>
      <c r="O131" s="303"/>
      <c r="P131" s="362">
        <f>BA129</f>
        <v>93725</v>
      </c>
      <c r="Q131" s="363"/>
      <c r="R131" s="362">
        <f t="shared" ref="R131" si="195">BC129</f>
        <v>95965</v>
      </c>
      <c r="S131" s="363"/>
      <c r="T131" s="362">
        <f t="shared" ref="T131" si="196">BE129</f>
        <v>93885</v>
      </c>
      <c r="U131" s="363"/>
      <c r="V131" s="303"/>
      <c r="W131" s="362">
        <f>BH129</f>
        <v>96665</v>
      </c>
      <c r="X131" s="363"/>
      <c r="Y131" s="362">
        <f t="shared" ref="Y131" si="197">BJ129</f>
        <v>95405</v>
      </c>
      <c r="Z131" s="363"/>
      <c r="AA131" s="362">
        <f t="shared" ref="AA131" si="198">BL129</f>
        <v>97115</v>
      </c>
      <c r="AB131" s="363"/>
      <c r="AC131" s="285"/>
    </row>
    <row r="134" spans="1:65" x14ac:dyDescent="0.3">
      <c r="A134" s="283" t="s">
        <v>251</v>
      </c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</row>
    <row r="135" spans="1:65" x14ac:dyDescent="0.3"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</row>
    <row r="136" spans="1:65" x14ac:dyDescent="0.3">
      <c r="A136" s="287" t="s">
        <v>254</v>
      </c>
      <c r="B136" s="358" t="s">
        <v>25</v>
      </c>
      <c r="C136" s="358"/>
      <c r="D136" s="358" t="s">
        <v>26</v>
      </c>
      <c r="E136" s="358"/>
      <c r="F136" s="358" t="s">
        <v>27</v>
      </c>
      <c r="G136" s="358"/>
      <c r="H136" s="289"/>
      <c r="I136" s="358" t="s">
        <v>28</v>
      </c>
      <c r="J136" s="358"/>
      <c r="K136" s="358" t="s">
        <v>29</v>
      </c>
      <c r="L136" s="358"/>
      <c r="M136" s="358" t="s">
        <v>30</v>
      </c>
      <c r="N136" s="358"/>
      <c r="O136" s="289"/>
      <c r="P136" s="358" t="s">
        <v>31</v>
      </c>
      <c r="Q136" s="358"/>
      <c r="R136" s="358" t="s">
        <v>32</v>
      </c>
      <c r="S136" s="358"/>
      <c r="T136" s="358" t="s">
        <v>33</v>
      </c>
      <c r="U136" s="358"/>
      <c r="V136" s="289"/>
      <c r="W136" s="358" t="s">
        <v>34</v>
      </c>
      <c r="X136" s="358"/>
      <c r="Y136" s="358" t="s">
        <v>35</v>
      </c>
      <c r="Z136" s="358"/>
      <c r="AA136" s="358" t="s">
        <v>36</v>
      </c>
      <c r="AB136" s="358"/>
      <c r="AC136" s="288" t="s">
        <v>252</v>
      </c>
      <c r="AD136" s="288" t="s">
        <v>245</v>
      </c>
      <c r="AE136" s="289" t="s">
        <v>246</v>
      </c>
      <c r="AF136" s="289" t="s">
        <v>247</v>
      </c>
      <c r="AG136" s="289"/>
      <c r="AH136" s="289"/>
      <c r="AI136" s="289"/>
      <c r="AM136" s="357" t="s">
        <v>25</v>
      </c>
      <c r="AN136" s="357"/>
      <c r="AO136" s="357" t="s">
        <v>26</v>
      </c>
      <c r="AP136" s="357"/>
      <c r="AQ136" s="357" t="s">
        <v>27</v>
      </c>
      <c r="AR136" s="357"/>
      <c r="AS136" s="290"/>
      <c r="AT136" s="357" t="s">
        <v>28</v>
      </c>
      <c r="AU136" s="357"/>
      <c r="AV136" s="357" t="s">
        <v>29</v>
      </c>
      <c r="AW136" s="357"/>
      <c r="AX136" s="357" t="s">
        <v>30</v>
      </c>
      <c r="AY136" s="357"/>
      <c r="AZ136" s="290"/>
      <c r="BA136" s="357" t="s">
        <v>31</v>
      </c>
      <c r="BB136" s="357"/>
      <c r="BC136" s="357" t="s">
        <v>32</v>
      </c>
      <c r="BD136" s="357"/>
      <c r="BE136" s="357" t="s">
        <v>33</v>
      </c>
      <c r="BF136" s="357"/>
      <c r="BG136" s="290"/>
      <c r="BH136" s="357" t="s">
        <v>34</v>
      </c>
      <c r="BI136" s="357"/>
      <c r="BJ136" s="357" t="s">
        <v>35</v>
      </c>
      <c r="BK136" s="357"/>
      <c r="BL136" s="357" t="s">
        <v>36</v>
      </c>
      <c r="BM136" s="357"/>
    </row>
    <row r="137" spans="1:65" x14ac:dyDescent="0.3">
      <c r="A137" s="291" t="s">
        <v>325</v>
      </c>
      <c r="B137" s="351">
        <f t="shared" ref="B137:B169" si="199">B94-B50</f>
        <v>-1</v>
      </c>
      <c r="C137" s="351"/>
      <c r="D137" s="351">
        <f t="shared" ref="D137:D169" si="200">D94-D50</f>
        <v>-1</v>
      </c>
      <c r="E137" s="351"/>
      <c r="F137" s="351">
        <f t="shared" ref="F137:F169" si="201">F94-F50</f>
        <v>0</v>
      </c>
      <c r="G137" s="351"/>
      <c r="H137" s="292"/>
      <c r="I137" s="352">
        <f t="shared" ref="I137:I169" si="202">I94-I50</f>
        <v>0</v>
      </c>
      <c r="J137" s="352"/>
      <c r="K137" s="352">
        <f t="shared" ref="K137:K169" si="203">K94-K50</f>
        <v>0</v>
      </c>
      <c r="L137" s="352"/>
      <c r="M137" s="350">
        <f t="shared" ref="M137:M169" si="204">M94-M50</f>
        <v>0</v>
      </c>
      <c r="N137" s="350"/>
      <c r="O137" s="292"/>
      <c r="P137" s="350">
        <f t="shared" ref="P137:P169" si="205">P94-P50</f>
        <v>0</v>
      </c>
      <c r="Q137" s="350"/>
      <c r="R137" s="350">
        <f t="shared" ref="R137:R169" si="206">R94-R50</f>
        <v>0</v>
      </c>
      <c r="S137" s="350"/>
      <c r="T137" s="351">
        <f t="shared" ref="T137:T169" si="207">T94-T50</f>
        <v>0</v>
      </c>
      <c r="U137" s="351"/>
      <c r="V137" s="292"/>
      <c r="W137" s="352">
        <f t="shared" ref="W137:W169" si="208">W94-W50</f>
        <v>0</v>
      </c>
      <c r="X137" s="352"/>
      <c r="Y137" s="350">
        <f t="shared" ref="Y137:Y169" si="209">Y94-Y50</f>
        <v>0</v>
      </c>
      <c r="Z137" s="350"/>
      <c r="AA137" s="352">
        <f t="shared" ref="AA137:AA169" si="210">AA94-AA50</f>
        <v>0</v>
      </c>
      <c r="AB137" s="352"/>
      <c r="AC137" s="307">
        <f>SUM(B137:AA137)</f>
        <v>-2</v>
      </c>
      <c r="AD137" s="294">
        <f>SUM(B137:AB137)</f>
        <v>-2</v>
      </c>
      <c r="AE137" s="295">
        <f t="shared" ref="AE137:AE169" si="211">AD137*AC94</f>
        <v>-80</v>
      </c>
      <c r="AF137" s="296"/>
      <c r="AG137" s="296"/>
      <c r="AH137" s="296"/>
      <c r="AI137" s="297"/>
      <c r="AM137" s="349">
        <f t="shared" ref="AM137:AM169" si="212">B137*$AC94</f>
        <v>-40</v>
      </c>
      <c r="AN137" s="349"/>
      <c r="AO137" s="349">
        <f t="shared" ref="AO137:AO169" si="213">D137*$AC94</f>
        <v>-40</v>
      </c>
      <c r="AP137" s="349"/>
      <c r="AQ137" s="349">
        <f t="shared" ref="AQ137:AQ169" si="214">F137*$AC94</f>
        <v>0</v>
      </c>
      <c r="AR137" s="349"/>
      <c r="AS137" s="298"/>
      <c r="AT137" s="349">
        <f t="shared" ref="AT137:AT169" si="215">I137*$AC94</f>
        <v>0</v>
      </c>
      <c r="AU137" s="349"/>
      <c r="AV137" s="349">
        <f t="shared" ref="AV137:AV169" si="216">K137*$AC94</f>
        <v>0</v>
      </c>
      <c r="AW137" s="349"/>
      <c r="AX137" s="349">
        <f t="shared" ref="AX137:AX169" si="217">M137*$AC94</f>
        <v>0</v>
      </c>
      <c r="AY137" s="349"/>
      <c r="AZ137" s="298"/>
      <c r="BA137" s="349">
        <f t="shared" ref="BA137:BA169" si="218">P137*$AC94</f>
        <v>0</v>
      </c>
      <c r="BB137" s="349"/>
      <c r="BC137" s="349">
        <f t="shared" ref="BC137:BC169" si="219">R137*$AC94</f>
        <v>0</v>
      </c>
      <c r="BD137" s="349"/>
      <c r="BE137" s="349">
        <f t="shared" ref="BE137:BE169" si="220">T137*$AC94</f>
        <v>0</v>
      </c>
      <c r="BF137" s="349"/>
      <c r="BG137" s="298"/>
      <c r="BH137" s="349">
        <f t="shared" ref="BH137:BH169" si="221">W137*$AC94</f>
        <v>0</v>
      </c>
      <c r="BI137" s="349"/>
      <c r="BJ137" s="349">
        <f t="shared" ref="BJ137:BJ169" si="222">Y137*$AC94</f>
        <v>0</v>
      </c>
      <c r="BK137" s="349"/>
      <c r="BL137" s="349">
        <f t="shared" ref="BL137:BL169" si="223">AA137*$AC94</f>
        <v>0</v>
      </c>
      <c r="BM137" s="349"/>
    </row>
    <row r="138" spans="1:65" x14ac:dyDescent="0.3">
      <c r="A138" s="291" t="s">
        <v>326</v>
      </c>
      <c r="B138" s="352">
        <f t="shared" si="199"/>
        <v>-1</v>
      </c>
      <c r="C138" s="352"/>
      <c r="D138" s="350">
        <f t="shared" si="200"/>
        <v>0</v>
      </c>
      <c r="E138" s="350"/>
      <c r="F138" s="352">
        <f t="shared" si="201"/>
        <v>0</v>
      </c>
      <c r="G138" s="352"/>
      <c r="H138" s="292"/>
      <c r="I138" s="350">
        <f t="shared" si="202"/>
        <v>0</v>
      </c>
      <c r="J138" s="350"/>
      <c r="K138" s="350">
        <f t="shared" si="203"/>
        <v>0</v>
      </c>
      <c r="L138" s="350"/>
      <c r="M138" s="350">
        <f t="shared" si="204"/>
        <v>0</v>
      </c>
      <c r="N138" s="350"/>
      <c r="O138" s="292"/>
      <c r="P138" s="350">
        <f t="shared" si="205"/>
        <v>0</v>
      </c>
      <c r="Q138" s="350"/>
      <c r="R138" s="350">
        <f t="shared" si="206"/>
        <v>0</v>
      </c>
      <c r="S138" s="350"/>
      <c r="T138" s="350">
        <f t="shared" si="207"/>
        <v>0</v>
      </c>
      <c r="U138" s="350"/>
      <c r="V138" s="292"/>
      <c r="W138" s="350">
        <f t="shared" si="208"/>
        <v>0</v>
      </c>
      <c r="X138" s="350"/>
      <c r="Y138" s="350">
        <f t="shared" si="209"/>
        <v>0</v>
      </c>
      <c r="Z138" s="350"/>
      <c r="AA138" s="352">
        <f t="shared" si="210"/>
        <v>0</v>
      </c>
      <c r="AB138" s="352"/>
      <c r="AC138" s="307">
        <f t="shared" ref="AC138:AC151" si="224">SUM(B138:AA138)</f>
        <v>-1</v>
      </c>
      <c r="AD138" s="299">
        <f t="shared" ref="AD138:AD151" si="225">SUM(B138:AB138)</f>
        <v>-1</v>
      </c>
      <c r="AE138" s="295">
        <f t="shared" si="211"/>
        <v>-45</v>
      </c>
      <c r="AF138" s="301"/>
      <c r="AG138" s="301"/>
      <c r="AH138" s="301"/>
      <c r="AI138" s="302"/>
      <c r="AM138" s="349">
        <f t="shared" si="212"/>
        <v>-45</v>
      </c>
      <c r="AN138" s="349"/>
      <c r="AO138" s="349">
        <f t="shared" si="213"/>
        <v>0</v>
      </c>
      <c r="AP138" s="349"/>
      <c r="AQ138" s="349">
        <f t="shared" si="214"/>
        <v>0</v>
      </c>
      <c r="AR138" s="349"/>
      <c r="AS138" s="298"/>
      <c r="AT138" s="349">
        <f t="shared" si="215"/>
        <v>0</v>
      </c>
      <c r="AU138" s="349"/>
      <c r="AV138" s="349">
        <f t="shared" si="216"/>
        <v>0</v>
      </c>
      <c r="AW138" s="349"/>
      <c r="AX138" s="349">
        <f t="shared" si="217"/>
        <v>0</v>
      </c>
      <c r="AY138" s="349"/>
      <c r="AZ138" s="298"/>
      <c r="BA138" s="349">
        <f t="shared" si="218"/>
        <v>0</v>
      </c>
      <c r="BB138" s="349"/>
      <c r="BC138" s="349">
        <f t="shared" si="219"/>
        <v>0</v>
      </c>
      <c r="BD138" s="349"/>
      <c r="BE138" s="349">
        <f t="shared" si="220"/>
        <v>0</v>
      </c>
      <c r="BF138" s="349"/>
      <c r="BG138" s="298"/>
      <c r="BH138" s="349">
        <f t="shared" si="221"/>
        <v>0</v>
      </c>
      <c r="BI138" s="349"/>
      <c r="BJ138" s="349">
        <f t="shared" si="222"/>
        <v>0</v>
      </c>
      <c r="BK138" s="349"/>
      <c r="BL138" s="349">
        <f t="shared" si="223"/>
        <v>0</v>
      </c>
      <c r="BM138" s="349"/>
    </row>
    <row r="139" spans="1:65" x14ac:dyDescent="0.3">
      <c r="A139" s="291" t="s">
        <v>327</v>
      </c>
      <c r="B139" s="350">
        <f t="shared" si="199"/>
        <v>0</v>
      </c>
      <c r="C139" s="350"/>
      <c r="D139" s="350">
        <f t="shared" si="200"/>
        <v>0</v>
      </c>
      <c r="E139" s="350"/>
      <c r="F139" s="350">
        <f t="shared" si="201"/>
        <v>0</v>
      </c>
      <c r="G139" s="350"/>
      <c r="H139" s="292"/>
      <c r="I139" s="352">
        <f t="shared" si="202"/>
        <v>0</v>
      </c>
      <c r="J139" s="352"/>
      <c r="K139" s="350">
        <f t="shared" si="203"/>
        <v>0</v>
      </c>
      <c r="L139" s="350"/>
      <c r="M139" s="350">
        <f t="shared" si="204"/>
        <v>0</v>
      </c>
      <c r="N139" s="350"/>
      <c r="O139" s="292"/>
      <c r="P139" s="350">
        <f t="shared" si="205"/>
        <v>0</v>
      </c>
      <c r="Q139" s="350"/>
      <c r="R139" s="350">
        <f t="shared" si="206"/>
        <v>0</v>
      </c>
      <c r="S139" s="350"/>
      <c r="T139" s="352">
        <f t="shared" si="207"/>
        <v>0</v>
      </c>
      <c r="U139" s="352"/>
      <c r="V139" s="292"/>
      <c r="W139" s="350">
        <f t="shared" si="208"/>
        <v>0</v>
      </c>
      <c r="X139" s="350"/>
      <c r="Y139" s="350">
        <f t="shared" si="209"/>
        <v>0</v>
      </c>
      <c r="Z139" s="350"/>
      <c r="AA139" s="350">
        <f t="shared" si="210"/>
        <v>0</v>
      </c>
      <c r="AB139" s="350"/>
      <c r="AC139" s="307">
        <f t="shared" si="224"/>
        <v>0</v>
      </c>
      <c r="AD139" s="299">
        <f t="shared" si="225"/>
        <v>0</v>
      </c>
      <c r="AE139" s="295">
        <f t="shared" si="211"/>
        <v>0</v>
      </c>
      <c r="AF139" s="301"/>
      <c r="AG139" s="301"/>
      <c r="AH139" s="301"/>
      <c r="AI139" s="302"/>
      <c r="AM139" s="349">
        <f t="shared" si="212"/>
        <v>0</v>
      </c>
      <c r="AN139" s="349"/>
      <c r="AO139" s="349">
        <f t="shared" si="213"/>
        <v>0</v>
      </c>
      <c r="AP139" s="349"/>
      <c r="AQ139" s="349">
        <f t="shared" si="214"/>
        <v>0</v>
      </c>
      <c r="AR139" s="349"/>
      <c r="AS139" s="298"/>
      <c r="AT139" s="349">
        <f t="shared" si="215"/>
        <v>0</v>
      </c>
      <c r="AU139" s="349"/>
      <c r="AV139" s="349">
        <f t="shared" si="216"/>
        <v>0</v>
      </c>
      <c r="AW139" s="349"/>
      <c r="AX139" s="349">
        <f t="shared" si="217"/>
        <v>0</v>
      </c>
      <c r="AY139" s="349"/>
      <c r="AZ139" s="298"/>
      <c r="BA139" s="349">
        <f t="shared" si="218"/>
        <v>0</v>
      </c>
      <c r="BB139" s="349"/>
      <c r="BC139" s="349">
        <f t="shared" si="219"/>
        <v>0</v>
      </c>
      <c r="BD139" s="349"/>
      <c r="BE139" s="349">
        <f t="shared" si="220"/>
        <v>0</v>
      </c>
      <c r="BF139" s="349"/>
      <c r="BG139" s="298"/>
      <c r="BH139" s="349">
        <f t="shared" si="221"/>
        <v>0</v>
      </c>
      <c r="BI139" s="349"/>
      <c r="BJ139" s="349">
        <f t="shared" si="222"/>
        <v>0</v>
      </c>
      <c r="BK139" s="349"/>
      <c r="BL139" s="349">
        <f t="shared" si="223"/>
        <v>0</v>
      </c>
      <c r="BM139" s="349"/>
    </row>
    <row r="140" spans="1:65" x14ac:dyDescent="0.3">
      <c r="A140" s="291" t="s">
        <v>328</v>
      </c>
      <c r="B140" s="352">
        <f t="shared" si="199"/>
        <v>0</v>
      </c>
      <c r="C140" s="352"/>
      <c r="D140" s="351">
        <f t="shared" si="200"/>
        <v>1</v>
      </c>
      <c r="E140" s="351"/>
      <c r="F140" s="352">
        <f t="shared" si="201"/>
        <v>0</v>
      </c>
      <c r="G140" s="352"/>
      <c r="H140" s="292"/>
      <c r="I140" s="350">
        <f t="shared" si="202"/>
        <v>0</v>
      </c>
      <c r="J140" s="350"/>
      <c r="K140" s="350">
        <f t="shared" si="203"/>
        <v>1</v>
      </c>
      <c r="L140" s="350"/>
      <c r="M140" s="351">
        <f t="shared" si="204"/>
        <v>0</v>
      </c>
      <c r="N140" s="351"/>
      <c r="O140" s="292"/>
      <c r="P140" s="352">
        <f t="shared" si="205"/>
        <v>0</v>
      </c>
      <c r="Q140" s="352"/>
      <c r="R140" s="350">
        <f t="shared" si="206"/>
        <v>0</v>
      </c>
      <c r="S140" s="350"/>
      <c r="T140" s="350">
        <f t="shared" si="207"/>
        <v>0</v>
      </c>
      <c r="U140" s="350"/>
      <c r="V140" s="292"/>
      <c r="W140" s="350">
        <f t="shared" si="208"/>
        <v>0</v>
      </c>
      <c r="X140" s="350"/>
      <c r="Y140" s="350">
        <f t="shared" si="209"/>
        <v>1</v>
      </c>
      <c r="Z140" s="350"/>
      <c r="AA140" s="350">
        <f t="shared" si="210"/>
        <v>0</v>
      </c>
      <c r="AB140" s="350"/>
      <c r="AC140" s="307">
        <f t="shared" si="224"/>
        <v>3</v>
      </c>
      <c r="AD140" s="299">
        <f t="shared" si="225"/>
        <v>3</v>
      </c>
      <c r="AE140" s="295">
        <f t="shared" si="211"/>
        <v>165</v>
      </c>
      <c r="AF140" s="301"/>
      <c r="AG140" s="301"/>
      <c r="AH140" s="301"/>
      <c r="AI140" s="302"/>
      <c r="AM140" s="349">
        <f t="shared" si="212"/>
        <v>0</v>
      </c>
      <c r="AN140" s="349"/>
      <c r="AO140" s="349">
        <f t="shared" si="213"/>
        <v>55</v>
      </c>
      <c r="AP140" s="349"/>
      <c r="AQ140" s="349">
        <f t="shared" si="214"/>
        <v>0</v>
      </c>
      <c r="AR140" s="349"/>
      <c r="AS140" s="298"/>
      <c r="AT140" s="349">
        <f t="shared" si="215"/>
        <v>0</v>
      </c>
      <c r="AU140" s="349"/>
      <c r="AV140" s="349">
        <f t="shared" si="216"/>
        <v>55</v>
      </c>
      <c r="AW140" s="349"/>
      <c r="AX140" s="349">
        <f t="shared" si="217"/>
        <v>0</v>
      </c>
      <c r="AY140" s="349"/>
      <c r="AZ140" s="298"/>
      <c r="BA140" s="349">
        <f t="shared" si="218"/>
        <v>0</v>
      </c>
      <c r="BB140" s="349"/>
      <c r="BC140" s="349">
        <f t="shared" si="219"/>
        <v>0</v>
      </c>
      <c r="BD140" s="349"/>
      <c r="BE140" s="349">
        <f t="shared" si="220"/>
        <v>0</v>
      </c>
      <c r="BF140" s="349"/>
      <c r="BG140" s="298"/>
      <c r="BH140" s="349">
        <f t="shared" si="221"/>
        <v>0</v>
      </c>
      <c r="BI140" s="349"/>
      <c r="BJ140" s="349">
        <f t="shared" si="222"/>
        <v>55</v>
      </c>
      <c r="BK140" s="349"/>
      <c r="BL140" s="349">
        <f t="shared" si="223"/>
        <v>0</v>
      </c>
      <c r="BM140" s="349"/>
    </row>
    <row r="141" spans="1:65" x14ac:dyDescent="0.3">
      <c r="A141" s="291" t="s">
        <v>329</v>
      </c>
      <c r="B141" s="352">
        <f t="shared" si="199"/>
        <v>0</v>
      </c>
      <c r="C141" s="352"/>
      <c r="D141" s="350">
        <f t="shared" si="200"/>
        <v>0</v>
      </c>
      <c r="E141" s="350"/>
      <c r="F141" s="350">
        <f t="shared" si="201"/>
        <v>0</v>
      </c>
      <c r="G141" s="350"/>
      <c r="H141" s="292"/>
      <c r="I141" s="350">
        <f t="shared" si="202"/>
        <v>0</v>
      </c>
      <c r="J141" s="350"/>
      <c r="K141" s="350">
        <f t="shared" si="203"/>
        <v>0</v>
      </c>
      <c r="L141" s="350"/>
      <c r="M141" s="351">
        <f t="shared" si="204"/>
        <v>0</v>
      </c>
      <c r="N141" s="351"/>
      <c r="O141" s="292"/>
      <c r="P141" s="352">
        <f t="shared" si="205"/>
        <v>0</v>
      </c>
      <c r="Q141" s="352"/>
      <c r="R141" s="351">
        <f t="shared" si="206"/>
        <v>0</v>
      </c>
      <c r="S141" s="351"/>
      <c r="T141" s="350">
        <f t="shared" si="207"/>
        <v>0</v>
      </c>
      <c r="U141" s="350"/>
      <c r="V141" s="292"/>
      <c r="W141" s="350">
        <f t="shared" si="208"/>
        <v>0</v>
      </c>
      <c r="X141" s="350"/>
      <c r="Y141" s="350">
        <f t="shared" si="209"/>
        <v>0</v>
      </c>
      <c r="Z141" s="350"/>
      <c r="AA141" s="350">
        <f t="shared" si="210"/>
        <v>0</v>
      </c>
      <c r="AB141" s="350"/>
      <c r="AC141" s="307">
        <f t="shared" si="224"/>
        <v>0</v>
      </c>
      <c r="AD141" s="299">
        <f t="shared" si="225"/>
        <v>0</v>
      </c>
      <c r="AE141" s="295">
        <f t="shared" si="211"/>
        <v>0</v>
      </c>
      <c r="AF141" s="301"/>
      <c r="AG141" s="301"/>
      <c r="AH141" s="301"/>
      <c r="AI141" s="302"/>
      <c r="AM141" s="349">
        <f t="shared" si="212"/>
        <v>0</v>
      </c>
      <c r="AN141" s="349"/>
      <c r="AO141" s="349">
        <f t="shared" si="213"/>
        <v>0</v>
      </c>
      <c r="AP141" s="349"/>
      <c r="AQ141" s="349">
        <f t="shared" si="214"/>
        <v>0</v>
      </c>
      <c r="AR141" s="349"/>
      <c r="AS141" s="298"/>
      <c r="AT141" s="349">
        <f t="shared" si="215"/>
        <v>0</v>
      </c>
      <c r="AU141" s="349"/>
      <c r="AV141" s="349">
        <f t="shared" si="216"/>
        <v>0</v>
      </c>
      <c r="AW141" s="349"/>
      <c r="AX141" s="349">
        <f t="shared" si="217"/>
        <v>0</v>
      </c>
      <c r="AY141" s="349"/>
      <c r="AZ141" s="298"/>
      <c r="BA141" s="349">
        <f t="shared" si="218"/>
        <v>0</v>
      </c>
      <c r="BB141" s="349"/>
      <c r="BC141" s="349">
        <f t="shared" si="219"/>
        <v>0</v>
      </c>
      <c r="BD141" s="349"/>
      <c r="BE141" s="349">
        <f t="shared" si="220"/>
        <v>0</v>
      </c>
      <c r="BF141" s="349"/>
      <c r="BG141" s="298"/>
      <c r="BH141" s="349">
        <f t="shared" si="221"/>
        <v>0</v>
      </c>
      <c r="BI141" s="349"/>
      <c r="BJ141" s="349">
        <f t="shared" si="222"/>
        <v>0</v>
      </c>
      <c r="BK141" s="349"/>
      <c r="BL141" s="349">
        <f t="shared" si="223"/>
        <v>0</v>
      </c>
      <c r="BM141" s="349"/>
    </row>
    <row r="142" spans="1:65" x14ac:dyDescent="0.3">
      <c r="A142" s="291" t="s">
        <v>330</v>
      </c>
      <c r="B142" s="352">
        <f t="shared" si="199"/>
        <v>0</v>
      </c>
      <c r="C142" s="352"/>
      <c r="D142" s="350">
        <f t="shared" si="200"/>
        <v>0</v>
      </c>
      <c r="E142" s="350"/>
      <c r="F142" s="350">
        <f t="shared" si="201"/>
        <v>1</v>
      </c>
      <c r="G142" s="350"/>
      <c r="H142" s="292"/>
      <c r="I142" s="350">
        <f t="shared" si="202"/>
        <v>0</v>
      </c>
      <c r="J142" s="350"/>
      <c r="K142" s="350">
        <f t="shared" si="203"/>
        <v>0</v>
      </c>
      <c r="L142" s="350"/>
      <c r="M142" s="351">
        <f t="shared" si="204"/>
        <v>0</v>
      </c>
      <c r="N142" s="351"/>
      <c r="O142" s="292"/>
      <c r="P142" s="352">
        <f t="shared" si="205"/>
        <v>-1</v>
      </c>
      <c r="Q142" s="352"/>
      <c r="R142" s="350">
        <f t="shared" si="206"/>
        <v>0</v>
      </c>
      <c r="S142" s="350"/>
      <c r="T142" s="350">
        <f t="shared" si="207"/>
        <v>0</v>
      </c>
      <c r="U142" s="350"/>
      <c r="V142" s="292"/>
      <c r="W142" s="352">
        <f t="shared" si="208"/>
        <v>0</v>
      </c>
      <c r="X142" s="352"/>
      <c r="Y142" s="350">
        <f t="shared" si="209"/>
        <v>0</v>
      </c>
      <c r="Z142" s="350"/>
      <c r="AA142" s="350">
        <f t="shared" si="210"/>
        <v>0</v>
      </c>
      <c r="AB142" s="350"/>
      <c r="AC142" s="307">
        <f t="shared" si="224"/>
        <v>0</v>
      </c>
      <c r="AD142" s="299">
        <f t="shared" si="225"/>
        <v>0</v>
      </c>
      <c r="AE142" s="295">
        <f t="shared" si="211"/>
        <v>0</v>
      </c>
      <c r="AF142" s="301"/>
      <c r="AG142" s="301"/>
      <c r="AH142" s="301"/>
      <c r="AI142" s="302"/>
      <c r="AM142" s="349">
        <f t="shared" si="212"/>
        <v>0</v>
      </c>
      <c r="AN142" s="349"/>
      <c r="AO142" s="349">
        <f t="shared" si="213"/>
        <v>0</v>
      </c>
      <c r="AP142" s="349"/>
      <c r="AQ142" s="349">
        <f t="shared" si="214"/>
        <v>60</v>
      </c>
      <c r="AR142" s="349"/>
      <c r="AS142" s="298"/>
      <c r="AT142" s="349">
        <f t="shared" si="215"/>
        <v>0</v>
      </c>
      <c r="AU142" s="349"/>
      <c r="AV142" s="349">
        <f t="shared" si="216"/>
        <v>0</v>
      </c>
      <c r="AW142" s="349"/>
      <c r="AX142" s="349">
        <f t="shared" si="217"/>
        <v>0</v>
      </c>
      <c r="AY142" s="349"/>
      <c r="AZ142" s="298"/>
      <c r="BA142" s="349">
        <f t="shared" si="218"/>
        <v>-60</v>
      </c>
      <c r="BB142" s="349"/>
      <c r="BC142" s="349">
        <f t="shared" si="219"/>
        <v>0</v>
      </c>
      <c r="BD142" s="349"/>
      <c r="BE142" s="349">
        <f t="shared" si="220"/>
        <v>0</v>
      </c>
      <c r="BF142" s="349"/>
      <c r="BG142" s="298"/>
      <c r="BH142" s="349">
        <f t="shared" si="221"/>
        <v>0</v>
      </c>
      <c r="BI142" s="349"/>
      <c r="BJ142" s="349">
        <f t="shared" si="222"/>
        <v>0</v>
      </c>
      <c r="BK142" s="349"/>
      <c r="BL142" s="349">
        <f t="shared" si="223"/>
        <v>0</v>
      </c>
      <c r="BM142" s="349"/>
    </row>
    <row r="143" spans="1:65" x14ac:dyDescent="0.3">
      <c r="A143" s="291" t="s">
        <v>331</v>
      </c>
      <c r="B143" s="352">
        <f t="shared" si="199"/>
        <v>0</v>
      </c>
      <c r="C143" s="352"/>
      <c r="D143" s="350">
        <f t="shared" si="200"/>
        <v>0</v>
      </c>
      <c r="E143" s="350"/>
      <c r="F143" s="352">
        <f t="shared" si="201"/>
        <v>0</v>
      </c>
      <c r="G143" s="352"/>
      <c r="H143" s="292"/>
      <c r="I143" s="351">
        <f t="shared" si="202"/>
        <v>2</v>
      </c>
      <c r="J143" s="351"/>
      <c r="K143" s="350">
        <f t="shared" si="203"/>
        <v>0</v>
      </c>
      <c r="L143" s="350"/>
      <c r="M143" s="350">
        <f t="shared" si="204"/>
        <v>0</v>
      </c>
      <c r="N143" s="350"/>
      <c r="O143" s="292"/>
      <c r="P143" s="350">
        <f t="shared" si="205"/>
        <v>0</v>
      </c>
      <c r="Q143" s="350"/>
      <c r="R143" s="350">
        <f t="shared" si="206"/>
        <v>0</v>
      </c>
      <c r="S143" s="350"/>
      <c r="T143" s="352">
        <f t="shared" si="207"/>
        <v>0</v>
      </c>
      <c r="U143" s="352"/>
      <c r="V143" s="292"/>
      <c r="W143" s="350">
        <f t="shared" si="208"/>
        <v>0</v>
      </c>
      <c r="X143" s="350"/>
      <c r="Y143" s="351">
        <f t="shared" si="209"/>
        <v>0</v>
      </c>
      <c r="Z143" s="351"/>
      <c r="AA143" s="350">
        <f t="shared" si="210"/>
        <v>0</v>
      </c>
      <c r="AB143" s="350"/>
      <c r="AC143" s="307">
        <f t="shared" si="224"/>
        <v>2</v>
      </c>
      <c r="AD143" s="299">
        <f t="shared" si="225"/>
        <v>2</v>
      </c>
      <c r="AE143" s="295">
        <f t="shared" si="211"/>
        <v>110</v>
      </c>
      <c r="AF143" s="301"/>
      <c r="AG143" s="301"/>
      <c r="AH143" s="301"/>
      <c r="AI143" s="302"/>
      <c r="AM143" s="349">
        <f t="shared" si="212"/>
        <v>0</v>
      </c>
      <c r="AN143" s="349"/>
      <c r="AO143" s="349">
        <f t="shared" si="213"/>
        <v>0</v>
      </c>
      <c r="AP143" s="349"/>
      <c r="AQ143" s="349">
        <f t="shared" si="214"/>
        <v>0</v>
      </c>
      <c r="AR143" s="349"/>
      <c r="AS143" s="298"/>
      <c r="AT143" s="349">
        <f t="shared" si="215"/>
        <v>110</v>
      </c>
      <c r="AU143" s="349"/>
      <c r="AV143" s="349">
        <f t="shared" si="216"/>
        <v>0</v>
      </c>
      <c r="AW143" s="349"/>
      <c r="AX143" s="349">
        <f t="shared" si="217"/>
        <v>0</v>
      </c>
      <c r="AY143" s="349"/>
      <c r="AZ143" s="298"/>
      <c r="BA143" s="349">
        <f t="shared" si="218"/>
        <v>0</v>
      </c>
      <c r="BB143" s="349"/>
      <c r="BC143" s="349">
        <f t="shared" si="219"/>
        <v>0</v>
      </c>
      <c r="BD143" s="349"/>
      <c r="BE143" s="349">
        <f t="shared" si="220"/>
        <v>0</v>
      </c>
      <c r="BF143" s="349"/>
      <c r="BG143" s="298"/>
      <c r="BH143" s="349">
        <f t="shared" si="221"/>
        <v>0</v>
      </c>
      <c r="BI143" s="349"/>
      <c r="BJ143" s="349">
        <f t="shared" si="222"/>
        <v>0</v>
      </c>
      <c r="BK143" s="349"/>
      <c r="BL143" s="349">
        <f t="shared" si="223"/>
        <v>0</v>
      </c>
      <c r="BM143" s="349"/>
    </row>
    <row r="144" spans="1:65" x14ac:dyDescent="0.3">
      <c r="A144" s="291" t="s">
        <v>332</v>
      </c>
      <c r="B144" s="352">
        <f t="shared" si="199"/>
        <v>0</v>
      </c>
      <c r="C144" s="352"/>
      <c r="D144" s="352">
        <f t="shared" si="200"/>
        <v>0</v>
      </c>
      <c r="E144" s="352"/>
      <c r="F144" s="350">
        <f t="shared" si="201"/>
        <v>0</v>
      </c>
      <c r="G144" s="350"/>
      <c r="H144" s="292"/>
      <c r="I144" s="350">
        <f t="shared" si="202"/>
        <v>0</v>
      </c>
      <c r="J144" s="350"/>
      <c r="K144" s="352">
        <f t="shared" si="203"/>
        <v>-4</v>
      </c>
      <c r="L144" s="352"/>
      <c r="M144" s="350">
        <f t="shared" si="204"/>
        <v>0</v>
      </c>
      <c r="N144" s="350"/>
      <c r="O144" s="292"/>
      <c r="P144" s="350">
        <f t="shared" si="205"/>
        <v>0</v>
      </c>
      <c r="Q144" s="350"/>
      <c r="R144" s="350">
        <f t="shared" si="206"/>
        <v>-1</v>
      </c>
      <c r="S144" s="350"/>
      <c r="T144" s="350">
        <f t="shared" si="207"/>
        <v>0</v>
      </c>
      <c r="U144" s="350"/>
      <c r="V144" s="292"/>
      <c r="W144" s="352">
        <f t="shared" si="208"/>
        <v>1</v>
      </c>
      <c r="X144" s="352"/>
      <c r="Y144" s="350">
        <f t="shared" si="209"/>
        <v>0</v>
      </c>
      <c r="Z144" s="350"/>
      <c r="AA144" s="352">
        <f t="shared" si="210"/>
        <v>0</v>
      </c>
      <c r="AB144" s="352"/>
      <c r="AC144" s="307">
        <f t="shared" si="224"/>
        <v>-4</v>
      </c>
      <c r="AD144" s="299">
        <f t="shared" si="225"/>
        <v>-4</v>
      </c>
      <c r="AE144" s="295">
        <f t="shared" si="211"/>
        <v>-260</v>
      </c>
      <c r="AF144" s="301"/>
      <c r="AG144" s="301"/>
      <c r="AH144" s="301"/>
      <c r="AI144" s="302"/>
      <c r="AM144" s="349">
        <f t="shared" si="212"/>
        <v>0</v>
      </c>
      <c r="AN144" s="349"/>
      <c r="AO144" s="349">
        <f t="shared" si="213"/>
        <v>0</v>
      </c>
      <c r="AP144" s="349"/>
      <c r="AQ144" s="349">
        <f t="shared" si="214"/>
        <v>0</v>
      </c>
      <c r="AR144" s="349"/>
      <c r="AS144" s="298"/>
      <c r="AT144" s="349">
        <f t="shared" si="215"/>
        <v>0</v>
      </c>
      <c r="AU144" s="349"/>
      <c r="AV144" s="349">
        <f t="shared" si="216"/>
        <v>-260</v>
      </c>
      <c r="AW144" s="349"/>
      <c r="AX144" s="349">
        <f t="shared" si="217"/>
        <v>0</v>
      </c>
      <c r="AY144" s="349"/>
      <c r="AZ144" s="298"/>
      <c r="BA144" s="349">
        <f t="shared" si="218"/>
        <v>0</v>
      </c>
      <c r="BB144" s="349"/>
      <c r="BC144" s="349">
        <f t="shared" si="219"/>
        <v>-65</v>
      </c>
      <c r="BD144" s="349"/>
      <c r="BE144" s="349">
        <f t="shared" si="220"/>
        <v>0</v>
      </c>
      <c r="BF144" s="349"/>
      <c r="BG144" s="298"/>
      <c r="BH144" s="349">
        <f t="shared" si="221"/>
        <v>65</v>
      </c>
      <c r="BI144" s="349"/>
      <c r="BJ144" s="349">
        <f t="shared" si="222"/>
        <v>0</v>
      </c>
      <c r="BK144" s="349"/>
      <c r="BL144" s="349">
        <f t="shared" si="223"/>
        <v>0</v>
      </c>
      <c r="BM144" s="349"/>
    </row>
    <row r="145" spans="1:65" x14ac:dyDescent="0.3">
      <c r="A145" s="291" t="s">
        <v>333</v>
      </c>
      <c r="B145" s="350">
        <f t="shared" si="199"/>
        <v>0</v>
      </c>
      <c r="C145" s="350"/>
      <c r="D145" s="350">
        <f t="shared" si="200"/>
        <v>0</v>
      </c>
      <c r="E145" s="350"/>
      <c r="F145" s="350">
        <f t="shared" si="201"/>
        <v>0</v>
      </c>
      <c r="G145" s="350"/>
      <c r="H145" s="292"/>
      <c r="I145" s="350">
        <f t="shared" si="202"/>
        <v>0</v>
      </c>
      <c r="J145" s="350"/>
      <c r="K145" s="350">
        <f t="shared" si="203"/>
        <v>0</v>
      </c>
      <c r="L145" s="350"/>
      <c r="M145" s="351">
        <f t="shared" si="204"/>
        <v>0</v>
      </c>
      <c r="N145" s="351"/>
      <c r="O145" s="292"/>
      <c r="P145" s="350">
        <f t="shared" si="205"/>
        <v>0</v>
      </c>
      <c r="Q145" s="350"/>
      <c r="R145" s="351">
        <f t="shared" si="206"/>
        <v>-1</v>
      </c>
      <c r="S145" s="351"/>
      <c r="T145" s="350">
        <f t="shared" si="207"/>
        <v>0</v>
      </c>
      <c r="U145" s="350"/>
      <c r="V145" s="292"/>
      <c r="W145" s="350">
        <f t="shared" si="208"/>
        <v>0</v>
      </c>
      <c r="X145" s="350"/>
      <c r="Y145" s="352">
        <f t="shared" si="209"/>
        <v>0</v>
      </c>
      <c r="Z145" s="352"/>
      <c r="AA145" s="352">
        <f t="shared" si="210"/>
        <v>1</v>
      </c>
      <c r="AB145" s="352"/>
      <c r="AC145" s="307">
        <f t="shared" si="224"/>
        <v>0</v>
      </c>
      <c r="AD145" s="299">
        <f t="shared" si="225"/>
        <v>0</v>
      </c>
      <c r="AE145" s="295">
        <f t="shared" si="211"/>
        <v>0</v>
      </c>
      <c r="AF145" s="301"/>
      <c r="AG145" s="301"/>
      <c r="AH145" s="301"/>
      <c r="AI145" s="302"/>
      <c r="AM145" s="349">
        <f t="shared" si="212"/>
        <v>0</v>
      </c>
      <c r="AN145" s="349"/>
      <c r="AO145" s="349">
        <f t="shared" si="213"/>
        <v>0</v>
      </c>
      <c r="AP145" s="349"/>
      <c r="AQ145" s="349">
        <f t="shared" si="214"/>
        <v>0</v>
      </c>
      <c r="AR145" s="349"/>
      <c r="AS145" s="298"/>
      <c r="AT145" s="349">
        <f t="shared" si="215"/>
        <v>0</v>
      </c>
      <c r="AU145" s="349"/>
      <c r="AV145" s="349">
        <f t="shared" si="216"/>
        <v>0</v>
      </c>
      <c r="AW145" s="349"/>
      <c r="AX145" s="349">
        <f t="shared" si="217"/>
        <v>0</v>
      </c>
      <c r="AY145" s="349"/>
      <c r="AZ145" s="298"/>
      <c r="BA145" s="349">
        <f t="shared" si="218"/>
        <v>0</v>
      </c>
      <c r="BB145" s="349"/>
      <c r="BC145" s="349">
        <f t="shared" si="219"/>
        <v>-70</v>
      </c>
      <c r="BD145" s="349"/>
      <c r="BE145" s="349">
        <f t="shared" si="220"/>
        <v>0</v>
      </c>
      <c r="BF145" s="349"/>
      <c r="BG145" s="298"/>
      <c r="BH145" s="349">
        <f t="shared" si="221"/>
        <v>0</v>
      </c>
      <c r="BI145" s="349"/>
      <c r="BJ145" s="349">
        <f t="shared" si="222"/>
        <v>0</v>
      </c>
      <c r="BK145" s="349"/>
      <c r="BL145" s="349">
        <f t="shared" si="223"/>
        <v>70</v>
      </c>
      <c r="BM145" s="349"/>
    </row>
    <row r="146" spans="1:65" x14ac:dyDescent="0.3">
      <c r="A146" s="291" t="s">
        <v>334</v>
      </c>
      <c r="B146" s="350">
        <f t="shared" si="199"/>
        <v>0</v>
      </c>
      <c r="C146" s="350"/>
      <c r="D146" s="350">
        <f t="shared" si="200"/>
        <v>0</v>
      </c>
      <c r="E146" s="350"/>
      <c r="F146" s="351">
        <f t="shared" si="201"/>
        <v>0</v>
      </c>
      <c r="G146" s="351"/>
      <c r="H146" s="292"/>
      <c r="I146" s="351">
        <f t="shared" si="202"/>
        <v>0</v>
      </c>
      <c r="J146" s="351"/>
      <c r="K146" s="350">
        <f t="shared" si="203"/>
        <v>0</v>
      </c>
      <c r="L146" s="350"/>
      <c r="M146" s="350">
        <f t="shared" si="204"/>
        <v>0</v>
      </c>
      <c r="N146" s="350"/>
      <c r="O146" s="292"/>
      <c r="P146" s="350">
        <f t="shared" si="205"/>
        <v>-2</v>
      </c>
      <c r="Q146" s="350"/>
      <c r="R146" s="350">
        <f t="shared" si="206"/>
        <v>0</v>
      </c>
      <c r="S146" s="350"/>
      <c r="T146" s="350">
        <f t="shared" si="207"/>
        <v>0</v>
      </c>
      <c r="U146" s="350"/>
      <c r="V146" s="292"/>
      <c r="W146" s="352">
        <f t="shared" si="208"/>
        <v>0</v>
      </c>
      <c r="X146" s="352"/>
      <c r="Y146" s="352">
        <f t="shared" si="209"/>
        <v>0</v>
      </c>
      <c r="Z146" s="352"/>
      <c r="AA146" s="352">
        <f t="shared" si="210"/>
        <v>0</v>
      </c>
      <c r="AB146" s="352"/>
      <c r="AC146" s="307">
        <f t="shared" si="224"/>
        <v>-2</v>
      </c>
      <c r="AD146" s="299">
        <f t="shared" si="225"/>
        <v>-2</v>
      </c>
      <c r="AE146" s="295">
        <f t="shared" si="211"/>
        <v>-140</v>
      </c>
      <c r="AF146" s="301"/>
      <c r="AG146" s="301"/>
      <c r="AH146" s="301"/>
      <c r="AI146" s="302"/>
      <c r="AM146" s="349">
        <f t="shared" si="212"/>
        <v>0</v>
      </c>
      <c r="AN146" s="349"/>
      <c r="AO146" s="349">
        <f t="shared" si="213"/>
        <v>0</v>
      </c>
      <c r="AP146" s="349"/>
      <c r="AQ146" s="349">
        <f t="shared" si="214"/>
        <v>0</v>
      </c>
      <c r="AR146" s="349"/>
      <c r="AS146" s="298"/>
      <c r="AT146" s="349">
        <f t="shared" si="215"/>
        <v>0</v>
      </c>
      <c r="AU146" s="349"/>
      <c r="AV146" s="349">
        <f t="shared" si="216"/>
        <v>0</v>
      </c>
      <c r="AW146" s="349"/>
      <c r="AX146" s="349">
        <f t="shared" si="217"/>
        <v>0</v>
      </c>
      <c r="AY146" s="349"/>
      <c r="AZ146" s="298"/>
      <c r="BA146" s="349">
        <f t="shared" si="218"/>
        <v>-140</v>
      </c>
      <c r="BB146" s="349"/>
      <c r="BC146" s="349">
        <f t="shared" si="219"/>
        <v>0</v>
      </c>
      <c r="BD146" s="349"/>
      <c r="BE146" s="349">
        <f t="shared" si="220"/>
        <v>0</v>
      </c>
      <c r="BF146" s="349"/>
      <c r="BG146" s="298"/>
      <c r="BH146" s="349">
        <f t="shared" si="221"/>
        <v>0</v>
      </c>
      <c r="BI146" s="349"/>
      <c r="BJ146" s="349">
        <f t="shared" si="222"/>
        <v>0</v>
      </c>
      <c r="BK146" s="349"/>
      <c r="BL146" s="349">
        <f t="shared" si="223"/>
        <v>0</v>
      </c>
      <c r="BM146" s="349"/>
    </row>
    <row r="147" spans="1:65" x14ac:dyDescent="0.3">
      <c r="A147" s="291" t="s">
        <v>335</v>
      </c>
      <c r="B147" s="350">
        <f t="shared" si="199"/>
        <v>0</v>
      </c>
      <c r="C147" s="350"/>
      <c r="D147" s="350">
        <f t="shared" si="200"/>
        <v>0</v>
      </c>
      <c r="E147" s="350"/>
      <c r="F147" s="350">
        <f t="shared" si="201"/>
        <v>0</v>
      </c>
      <c r="G147" s="350"/>
      <c r="H147" s="292"/>
      <c r="I147" s="350">
        <f t="shared" si="202"/>
        <v>0</v>
      </c>
      <c r="J147" s="350"/>
      <c r="K147" s="350">
        <f t="shared" si="203"/>
        <v>0</v>
      </c>
      <c r="L147" s="350"/>
      <c r="M147" s="351">
        <f t="shared" si="204"/>
        <v>0</v>
      </c>
      <c r="N147" s="351"/>
      <c r="O147" s="292"/>
      <c r="P147" s="352">
        <f t="shared" si="205"/>
        <v>0</v>
      </c>
      <c r="Q147" s="352"/>
      <c r="R147" s="350">
        <f t="shared" si="206"/>
        <v>0</v>
      </c>
      <c r="S147" s="350"/>
      <c r="T147" s="350">
        <f t="shared" si="207"/>
        <v>0</v>
      </c>
      <c r="U147" s="350"/>
      <c r="V147" s="292"/>
      <c r="W147" s="352">
        <f t="shared" si="208"/>
        <v>0</v>
      </c>
      <c r="X147" s="352"/>
      <c r="Y147" s="350">
        <f t="shared" si="209"/>
        <v>0</v>
      </c>
      <c r="Z147" s="350"/>
      <c r="AA147" s="350">
        <f t="shared" si="210"/>
        <v>0</v>
      </c>
      <c r="AB147" s="350"/>
      <c r="AC147" s="307">
        <f t="shared" si="224"/>
        <v>0</v>
      </c>
      <c r="AD147" s="299">
        <f t="shared" si="225"/>
        <v>0</v>
      </c>
      <c r="AE147" s="295">
        <f t="shared" si="211"/>
        <v>0</v>
      </c>
      <c r="AF147" s="301"/>
      <c r="AG147" s="301"/>
      <c r="AH147" s="301"/>
      <c r="AI147" s="302"/>
      <c r="AM147" s="349">
        <f t="shared" si="212"/>
        <v>0</v>
      </c>
      <c r="AN147" s="349"/>
      <c r="AO147" s="349">
        <f t="shared" si="213"/>
        <v>0</v>
      </c>
      <c r="AP147" s="349"/>
      <c r="AQ147" s="349">
        <f t="shared" si="214"/>
        <v>0</v>
      </c>
      <c r="AR147" s="349"/>
      <c r="AS147" s="298"/>
      <c r="AT147" s="349">
        <f t="shared" si="215"/>
        <v>0</v>
      </c>
      <c r="AU147" s="349"/>
      <c r="AV147" s="349">
        <f t="shared" si="216"/>
        <v>0</v>
      </c>
      <c r="AW147" s="349"/>
      <c r="AX147" s="349">
        <f t="shared" si="217"/>
        <v>0</v>
      </c>
      <c r="AY147" s="349"/>
      <c r="AZ147" s="298"/>
      <c r="BA147" s="349">
        <f t="shared" si="218"/>
        <v>0</v>
      </c>
      <c r="BB147" s="349"/>
      <c r="BC147" s="349">
        <f t="shared" si="219"/>
        <v>0</v>
      </c>
      <c r="BD147" s="349"/>
      <c r="BE147" s="349">
        <f t="shared" si="220"/>
        <v>0</v>
      </c>
      <c r="BF147" s="349"/>
      <c r="BG147" s="298"/>
      <c r="BH147" s="349">
        <f t="shared" si="221"/>
        <v>0</v>
      </c>
      <c r="BI147" s="349"/>
      <c r="BJ147" s="349">
        <f t="shared" si="222"/>
        <v>0</v>
      </c>
      <c r="BK147" s="349"/>
      <c r="BL147" s="349">
        <f t="shared" si="223"/>
        <v>0</v>
      </c>
      <c r="BM147" s="349"/>
    </row>
    <row r="148" spans="1:65" x14ac:dyDescent="0.3">
      <c r="A148" s="291" t="s">
        <v>336</v>
      </c>
      <c r="B148" s="350">
        <f t="shared" si="199"/>
        <v>0</v>
      </c>
      <c r="C148" s="350"/>
      <c r="D148" s="350">
        <f t="shared" si="200"/>
        <v>0</v>
      </c>
      <c r="E148" s="350"/>
      <c r="F148" s="352">
        <f t="shared" si="201"/>
        <v>0</v>
      </c>
      <c r="G148" s="352"/>
      <c r="H148" s="292"/>
      <c r="I148" s="351">
        <f t="shared" si="202"/>
        <v>0</v>
      </c>
      <c r="J148" s="351"/>
      <c r="K148" s="350">
        <f t="shared" si="203"/>
        <v>0</v>
      </c>
      <c r="L148" s="350"/>
      <c r="M148" s="350">
        <f t="shared" si="204"/>
        <v>0</v>
      </c>
      <c r="N148" s="350"/>
      <c r="O148" s="292"/>
      <c r="P148" s="350">
        <f t="shared" si="205"/>
        <v>0</v>
      </c>
      <c r="Q148" s="350"/>
      <c r="R148" s="350">
        <f t="shared" si="206"/>
        <v>0</v>
      </c>
      <c r="S148" s="350"/>
      <c r="T148" s="352">
        <f t="shared" si="207"/>
        <v>0</v>
      </c>
      <c r="U148" s="352"/>
      <c r="V148" s="292"/>
      <c r="W148" s="350">
        <f t="shared" si="208"/>
        <v>0</v>
      </c>
      <c r="X148" s="350"/>
      <c r="Y148" s="351">
        <f t="shared" si="209"/>
        <v>0</v>
      </c>
      <c r="Z148" s="351"/>
      <c r="AA148" s="350">
        <f t="shared" si="210"/>
        <v>0</v>
      </c>
      <c r="AB148" s="350"/>
      <c r="AC148" s="307">
        <f t="shared" si="224"/>
        <v>0</v>
      </c>
      <c r="AD148" s="299">
        <f t="shared" si="225"/>
        <v>0</v>
      </c>
      <c r="AE148" s="295">
        <f t="shared" si="211"/>
        <v>0</v>
      </c>
      <c r="AF148" s="301"/>
      <c r="AG148" s="301"/>
      <c r="AH148" s="301"/>
      <c r="AI148" s="302"/>
      <c r="AM148" s="349">
        <f t="shared" si="212"/>
        <v>0</v>
      </c>
      <c r="AN148" s="349"/>
      <c r="AO148" s="349">
        <f t="shared" si="213"/>
        <v>0</v>
      </c>
      <c r="AP148" s="349"/>
      <c r="AQ148" s="349">
        <f t="shared" si="214"/>
        <v>0</v>
      </c>
      <c r="AR148" s="349"/>
      <c r="AS148" s="298"/>
      <c r="AT148" s="349">
        <f t="shared" si="215"/>
        <v>0</v>
      </c>
      <c r="AU148" s="349"/>
      <c r="AV148" s="349">
        <f t="shared" si="216"/>
        <v>0</v>
      </c>
      <c r="AW148" s="349"/>
      <c r="AX148" s="349">
        <f t="shared" si="217"/>
        <v>0</v>
      </c>
      <c r="AY148" s="349"/>
      <c r="AZ148" s="298"/>
      <c r="BA148" s="349">
        <f t="shared" si="218"/>
        <v>0</v>
      </c>
      <c r="BB148" s="349"/>
      <c r="BC148" s="349">
        <f t="shared" si="219"/>
        <v>0</v>
      </c>
      <c r="BD148" s="349"/>
      <c r="BE148" s="349">
        <f t="shared" si="220"/>
        <v>0</v>
      </c>
      <c r="BF148" s="349"/>
      <c r="BG148" s="298"/>
      <c r="BH148" s="349">
        <f t="shared" si="221"/>
        <v>0</v>
      </c>
      <c r="BI148" s="349"/>
      <c r="BJ148" s="349">
        <f t="shared" si="222"/>
        <v>0</v>
      </c>
      <c r="BK148" s="349"/>
      <c r="BL148" s="349">
        <f t="shared" si="223"/>
        <v>0</v>
      </c>
      <c r="BM148" s="349"/>
    </row>
    <row r="149" spans="1:65" x14ac:dyDescent="0.3">
      <c r="A149" s="291" t="s">
        <v>337</v>
      </c>
      <c r="B149" s="350">
        <f t="shared" si="199"/>
        <v>0</v>
      </c>
      <c r="C149" s="350"/>
      <c r="D149" s="352">
        <f t="shared" si="200"/>
        <v>0</v>
      </c>
      <c r="E149" s="352"/>
      <c r="F149" s="350">
        <f t="shared" si="201"/>
        <v>0</v>
      </c>
      <c r="G149" s="350"/>
      <c r="H149" s="292"/>
      <c r="I149" s="350">
        <f t="shared" si="202"/>
        <v>0</v>
      </c>
      <c r="J149" s="350"/>
      <c r="K149" s="352">
        <f t="shared" si="203"/>
        <v>0</v>
      </c>
      <c r="L149" s="352"/>
      <c r="M149" s="350">
        <f t="shared" si="204"/>
        <v>0</v>
      </c>
      <c r="N149" s="350"/>
      <c r="O149" s="292"/>
      <c r="P149" s="350">
        <f t="shared" si="205"/>
        <v>0</v>
      </c>
      <c r="Q149" s="350"/>
      <c r="R149" s="350">
        <f t="shared" si="206"/>
        <v>0</v>
      </c>
      <c r="S149" s="350"/>
      <c r="T149" s="350">
        <f t="shared" si="207"/>
        <v>0</v>
      </c>
      <c r="U149" s="350"/>
      <c r="V149" s="292"/>
      <c r="W149" s="352">
        <f t="shared" si="208"/>
        <v>0</v>
      </c>
      <c r="X149" s="352"/>
      <c r="Y149" s="350">
        <f t="shared" si="209"/>
        <v>0</v>
      </c>
      <c r="Z149" s="350"/>
      <c r="AA149" s="352">
        <f t="shared" si="210"/>
        <v>0</v>
      </c>
      <c r="AB149" s="352"/>
      <c r="AC149" s="307">
        <f t="shared" si="224"/>
        <v>0</v>
      </c>
      <c r="AD149" s="299">
        <f t="shared" si="225"/>
        <v>0</v>
      </c>
      <c r="AE149" s="295">
        <f t="shared" si="211"/>
        <v>0</v>
      </c>
      <c r="AF149" s="301"/>
      <c r="AG149" s="301"/>
      <c r="AH149" s="301"/>
      <c r="AI149" s="302"/>
      <c r="AM149" s="349">
        <f t="shared" si="212"/>
        <v>0</v>
      </c>
      <c r="AN149" s="349"/>
      <c r="AO149" s="349">
        <f t="shared" si="213"/>
        <v>0</v>
      </c>
      <c r="AP149" s="349"/>
      <c r="AQ149" s="349">
        <f t="shared" si="214"/>
        <v>0</v>
      </c>
      <c r="AR149" s="349"/>
      <c r="AS149" s="298"/>
      <c r="AT149" s="349">
        <f t="shared" si="215"/>
        <v>0</v>
      </c>
      <c r="AU149" s="349"/>
      <c r="AV149" s="349">
        <f t="shared" si="216"/>
        <v>0</v>
      </c>
      <c r="AW149" s="349"/>
      <c r="AX149" s="349">
        <f t="shared" si="217"/>
        <v>0</v>
      </c>
      <c r="AY149" s="349"/>
      <c r="AZ149" s="298"/>
      <c r="BA149" s="349">
        <f t="shared" si="218"/>
        <v>0</v>
      </c>
      <c r="BB149" s="349"/>
      <c r="BC149" s="349">
        <f t="shared" si="219"/>
        <v>0</v>
      </c>
      <c r="BD149" s="349"/>
      <c r="BE149" s="349">
        <f t="shared" si="220"/>
        <v>0</v>
      </c>
      <c r="BF149" s="349"/>
      <c r="BG149" s="298"/>
      <c r="BH149" s="349">
        <f t="shared" si="221"/>
        <v>0</v>
      </c>
      <c r="BI149" s="349"/>
      <c r="BJ149" s="349">
        <f t="shared" si="222"/>
        <v>0</v>
      </c>
      <c r="BK149" s="349"/>
      <c r="BL149" s="349">
        <f t="shared" si="223"/>
        <v>0</v>
      </c>
      <c r="BM149" s="349"/>
    </row>
    <row r="150" spans="1:65" x14ac:dyDescent="0.3">
      <c r="A150" s="291" t="s">
        <v>338</v>
      </c>
      <c r="B150" s="350">
        <f t="shared" si="199"/>
        <v>0</v>
      </c>
      <c r="C150" s="350"/>
      <c r="D150" s="350">
        <f t="shared" si="200"/>
        <v>0</v>
      </c>
      <c r="E150" s="350"/>
      <c r="F150" s="350">
        <f t="shared" si="201"/>
        <v>0</v>
      </c>
      <c r="G150" s="350"/>
      <c r="H150" s="292"/>
      <c r="I150" s="350">
        <f t="shared" si="202"/>
        <v>0</v>
      </c>
      <c r="J150" s="350"/>
      <c r="K150" s="350">
        <f t="shared" si="203"/>
        <v>0</v>
      </c>
      <c r="L150" s="350"/>
      <c r="M150" s="351">
        <f t="shared" si="204"/>
        <v>0</v>
      </c>
      <c r="N150" s="351"/>
      <c r="O150" s="292"/>
      <c r="P150" s="350">
        <f t="shared" si="205"/>
        <v>0</v>
      </c>
      <c r="Q150" s="350"/>
      <c r="R150" s="351">
        <f t="shared" si="206"/>
        <v>0</v>
      </c>
      <c r="S150" s="351"/>
      <c r="T150" s="350">
        <f t="shared" si="207"/>
        <v>0</v>
      </c>
      <c r="U150" s="350"/>
      <c r="V150" s="292"/>
      <c r="W150" s="350">
        <f t="shared" si="208"/>
        <v>0</v>
      </c>
      <c r="X150" s="350"/>
      <c r="Y150" s="352">
        <f t="shared" si="209"/>
        <v>0</v>
      </c>
      <c r="Z150" s="352"/>
      <c r="AA150" s="352">
        <f t="shared" si="210"/>
        <v>1</v>
      </c>
      <c r="AB150" s="352"/>
      <c r="AC150" s="307">
        <f t="shared" si="224"/>
        <v>1</v>
      </c>
      <c r="AD150" s="299">
        <f t="shared" si="225"/>
        <v>1</v>
      </c>
      <c r="AE150" s="295">
        <f t="shared" si="211"/>
        <v>125</v>
      </c>
      <c r="AF150" s="301"/>
      <c r="AG150" s="301"/>
      <c r="AH150" s="301"/>
      <c r="AI150" s="302"/>
      <c r="AM150" s="349">
        <f t="shared" si="212"/>
        <v>0</v>
      </c>
      <c r="AN150" s="349"/>
      <c r="AO150" s="349">
        <f t="shared" si="213"/>
        <v>0</v>
      </c>
      <c r="AP150" s="349"/>
      <c r="AQ150" s="349">
        <f t="shared" si="214"/>
        <v>0</v>
      </c>
      <c r="AR150" s="349"/>
      <c r="AS150" s="298"/>
      <c r="AT150" s="349">
        <f t="shared" si="215"/>
        <v>0</v>
      </c>
      <c r="AU150" s="349"/>
      <c r="AV150" s="349">
        <f t="shared" si="216"/>
        <v>0</v>
      </c>
      <c r="AW150" s="349"/>
      <c r="AX150" s="349">
        <f t="shared" si="217"/>
        <v>0</v>
      </c>
      <c r="AY150" s="349"/>
      <c r="AZ150" s="298"/>
      <c r="BA150" s="349">
        <f t="shared" si="218"/>
        <v>0</v>
      </c>
      <c r="BB150" s="349"/>
      <c r="BC150" s="349">
        <f t="shared" si="219"/>
        <v>0</v>
      </c>
      <c r="BD150" s="349"/>
      <c r="BE150" s="349">
        <f t="shared" si="220"/>
        <v>0</v>
      </c>
      <c r="BF150" s="349"/>
      <c r="BG150" s="298"/>
      <c r="BH150" s="349">
        <f t="shared" si="221"/>
        <v>0</v>
      </c>
      <c r="BI150" s="349"/>
      <c r="BJ150" s="349">
        <f t="shared" si="222"/>
        <v>0</v>
      </c>
      <c r="BK150" s="349"/>
      <c r="BL150" s="349">
        <f t="shared" si="223"/>
        <v>125</v>
      </c>
      <c r="BM150" s="349"/>
    </row>
    <row r="151" spans="1:65" x14ac:dyDescent="0.3">
      <c r="A151" s="291" t="s">
        <v>339</v>
      </c>
      <c r="B151" s="350">
        <f t="shared" si="199"/>
        <v>0</v>
      </c>
      <c r="C151" s="350"/>
      <c r="D151" s="350">
        <f t="shared" si="200"/>
        <v>0</v>
      </c>
      <c r="E151" s="350"/>
      <c r="F151" s="351">
        <f t="shared" si="201"/>
        <v>0</v>
      </c>
      <c r="G151" s="351"/>
      <c r="H151" s="292"/>
      <c r="I151" s="351">
        <f t="shared" si="202"/>
        <v>0</v>
      </c>
      <c r="J151" s="351"/>
      <c r="K151" s="350">
        <f t="shared" si="203"/>
        <v>0</v>
      </c>
      <c r="L151" s="350"/>
      <c r="M151" s="350">
        <f t="shared" si="204"/>
        <v>0</v>
      </c>
      <c r="N151" s="350"/>
      <c r="O151" s="292"/>
      <c r="P151" s="350">
        <f t="shared" si="205"/>
        <v>0</v>
      </c>
      <c r="Q151" s="350"/>
      <c r="R151" s="350">
        <f t="shared" si="206"/>
        <v>0</v>
      </c>
      <c r="S151" s="350"/>
      <c r="T151" s="350">
        <f t="shared" si="207"/>
        <v>0</v>
      </c>
      <c r="U151" s="350"/>
      <c r="V151" s="292"/>
      <c r="W151" s="352">
        <f t="shared" si="208"/>
        <v>0</v>
      </c>
      <c r="X151" s="352"/>
      <c r="Y151" s="352">
        <f t="shared" si="209"/>
        <v>0</v>
      </c>
      <c r="Z151" s="352"/>
      <c r="AA151" s="352">
        <f t="shared" si="210"/>
        <v>0</v>
      </c>
      <c r="AB151" s="352"/>
      <c r="AC151" s="307">
        <f t="shared" si="224"/>
        <v>0</v>
      </c>
      <c r="AD151" s="299">
        <f t="shared" si="225"/>
        <v>0</v>
      </c>
      <c r="AE151" s="295">
        <f t="shared" si="211"/>
        <v>0</v>
      </c>
      <c r="AF151" s="301"/>
      <c r="AG151" s="301"/>
      <c r="AH151" s="301"/>
      <c r="AI151" s="302"/>
      <c r="AM151" s="349">
        <f t="shared" si="212"/>
        <v>0</v>
      </c>
      <c r="AN151" s="349"/>
      <c r="AO151" s="349">
        <f t="shared" si="213"/>
        <v>0</v>
      </c>
      <c r="AP151" s="349"/>
      <c r="AQ151" s="349">
        <f t="shared" si="214"/>
        <v>0</v>
      </c>
      <c r="AR151" s="349"/>
      <c r="AS151" s="298"/>
      <c r="AT151" s="349">
        <f t="shared" si="215"/>
        <v>0</v>
      </c>
      <c r="AU151" s="349"/>
      <c r="AV151" s="349">
        <f t="shared" si="216"/>
        <v>0</v>
      </c>
      <c r="AW151" s="349"/>
      <c r="AX151" s="349">
        <f t="shared" si="217"/>
        <v>0</v>
      </c>
      <c r="AY151" s="349"/>
      <c r="AZ151" s="298"/>
      <c r="BA151" s="349">
        <f t="shared" si="218"/>
        <v>0</v>
      </c>
      <c r="BB151" s="349"/>
      <c r="BC151" s="349">
        <f t="shared" si="219"/>
        <v>0</v>
      </c>
      <c r="BD151" s="349"/>
      <c r="BE151" s="349">
        <f t="shared" si="220"/>
        <v>0</v>
      </c>
      <c r="BF151" s="349"/>
      <c r="BG151" s="298"/>
      <c r="BH151" s="349">
        <f t="shared" si="221"/>
        <v>0</v>
      </c>
      <c r="BI151" s="349"/>
      <c r="BJ151" s="349">
        <f t="shared" si="222"/>
        <v>0</v>
      </c>
      <c r="BK151" s="349"/>
      <c r="BL151" s="349">
        <f t="shared" si="223"/>
        <v>0</v>
      </c>
      <c r="BM151" s="349"/>
    </row>
    <row r="152" spans="1:65" x14ac:dyDescent="0.3">
      <c r="A152" s="291" t="s">
        <v>340</v>
      </c>
      <c r="B152" s="351">
        <f t="shared" si="199"/>
        <v>-1</v>
      </c>
      <c r="C152" s="351"/>
      <c r="D152" s="351">
        <f t="shared" si="200"/>
        <v>-1</v>
      </c>
      <c r="E152" s="351"/>
      <c r="F152" s="351">
        <f t="shared" si="201"/>
        <v>0</v>
      </c>
      <c r="G152" s="351"/>
      <c r="H152" s="292"/>
      <c r="I152" s="352">
        <f t="shared" si="202"/>
        <v>0</v>
      </c>
      <c r="J152" s="352"/>
      <c r="K152" s="352">
        <f t="shared" si="203"/>
        <v>0</v>
      </c>
      <c r="L152" s="352"/>
      <c r="M152" s="350">
        <f t="shared" si="204"/>
        <v>0</v>
      </c>
      <c r="N152" s="350"/>
      <c r="O152" s="292"/>
      <c r="P152" s="350">
        <f t="shared" si="205"/>
        <v>0</v>
      </c>
      <c r="Q152" s="350"/>
      <c r="R152" s="350">
        <f t="shared" si="206"/>
        <v>0</v>
      </c>
      <c r="S152" s="350"/>
      <c r="T152" s="351">
        <f t="shared" si="207"/>
        <v>0</v>
      </c>
      <c r="U152" s="351"/>
      <c r="V152" s="292"/>
      <c r="W152" s="352">
        <f t="shared" si="208"/>
        <v>0</v>
      </c>
      <c r="X152" s="352"/>
      <c r="Y152" s="350">
        <f t="shared" si="209"/>
        <v>0</v>
      </c>
      <c r="Z152" s="350"/>
      <c r="AA152" s="352">
        <f t="shared" si="210"/>
        <v>0</v>
      </c>
      <c r="AB152" s="352"/>
      <c r="AC152" s="307">
        <f>SUM(B152:AA152)</f>
        <v>-2</v>
      </c>
      <c r="AD152" s="294">
        <f>SUM(B152:AB152)</f>
        <v>-2</v>
      </c>
      <c r="AE152" s="295">
        <f t="shared" si="211"/>
        <v>-80</v>
      </c>
      <c r="AF152" s="296"/>
      <c r="AG152" s="296"/>
      <c r="AH152" s="296"/>
      <c r="AI152" s="297"/>
      <c r="AM152" s="349">
        <f t="shared" si="212"/>
        <v>-40</v>
      </c>
      <c r="AN152" s="349"/>
      <c r="AO152" s="349">
        <f t="shared" si="213"/>
        <v>-40</v>
      </c>
      <c r="AP152" s="349"/>
      <c r="AQ152" s="349">
        <f t="shared" si="214"/>
        <v>0</v>
      </c>
      <c r="AR152" s="349"/>
      <c r="AS152" s="298"/>
      <c r="AT152" s="349">
        <f t="shared" si="215"/>
        <v>0</v>
      </c>
      <c r="AU152" s="349"/>
      <c r="AV152" s="349">
        <f t="shared" si="216"/>
        <v>0</v>
      </c>
      <c r="AW152" s="349"/>
      <c r="AX152" s="349">
        <f t="shared" si="217"/>
        <v>0</v>
      </c>
      <c r="AY152" s="349"/>
      <c r="AZ152" s="298"/>
      <c r="BA152" s="349">
        <f t="shared" si="218"/>
        <v>0</v>
      </c>
      <c r="BB152" s="349"/>
      <c r="BC152" s="349">
        <f t="shared" si="219"/>
        <v>0</v>
      </c>
      <c r="BD152" s="349"/>
      <c r="BE152" s="349">
        <f t="shared" si="220"/>
        <v>0</v>
      </c>
      <c r="BF152" s="349"/>
      <c r="BG152" s="298"/>
      <c r="BH152" s="349">
        <f t="shared" si="221"/>
        <v>0</v>
      </c>
      <c r="BI152" s="349"/>
      <c r="BJ152" s="349">
        <f t="shared" si="222"/>
        <v>0</v>
      </c>
      <c r="BK152" s="349"/>
      <c r="BL152" s="349">
        <f t="shared" si="223"/>
        <v>0</v>
      </c>
      <c r="BM152" s="349"/>
    </row>
    <row r="153" spans="1:65" x14ac:dyDescent="0.3">
      <c r="A153" s="291" t="s">
        <v>341</v>
      </c>
      <c r="B153" s="352">
        <f t="shared" si="199"/>
        <v>-1</v>
      </c>
      <c r="C153" s="352"/>
      <c r="D153" s="350">
        <f t="shared" si="200"/>
        <v>0</v>
      </c>
      <c r="E153" s="350"/>
      <c r="F153" s="352">
        <f t="shared" si="201"/>
        <v>0</v>
      </c>
      <c r="G153" s="352"/>
      <c r="H153" s="292"/>
      <c r="I153" s="350">
        <f t="shared" si="202"/>
        <v>0</v>
      </c>
      <c r="J153" s="350"/>
      <c r="K153" s="350">
        <f t="shared" si="203"/>
        <v>0</v>
      </c>
      <c r="L153" s="350"/>
      <c r="M153" s="350">
        <f t="shared" si="204"/>
        <v>0</v>
      </c>
      <c r="N153" s="350"/>
      <c r="O153" s="292"/>
      <c r="P153" s="350">
        <f t="shared" si="205"/>
        <v>0</v>
      </c>
      <c r="Q153" s="350"/>
      <c r="R153" s="350">
        <f t="shared" si="206"/>
        <v>0</v>
      </c>
      <c r="S153" s="350"/>
      <c r="T153" s="350">
        <f t="shared" si="207"/>
        <v>0</v>
      </c>
      <c r="U153" s="350"/>
      <c r="V153" s="292"/>
      <c r="W153" s="350">
        <f t="shared" si="208"/>
        <v>0</v>
      </c>
      <c r="X153" s="350"/>
      <c r="Y153" s="350">
        <f t="shared" si="209"/>
        <v>0</v>
      </c>
      <c r="Z153" s="350"/>
      <c r="AA153" s="352">
        <f t="shared" si="210"/>
        <v>0</v>
      </c>
      <c r="AB153" s="352"/>
      <c r="AC153" s="307">
        <f t="shared" ref="AC153:AC166" si="226">SUM(B153:AA153)</f>
        <v>-1</v>
      </c>
      <c r="AD153" s="299">
        <f t="shared" ref="AD153:AD166" si="227">SUM(B153:AB153)</f>
        <v>-1</v>
      </c>
      <c r="AE153" s="295">
        <f t="shared" si="211"/>
        <v>-45</v>
      </c>
      <c r="AF153" s="301"/>
      <c r="AG153" s="301"/>
      <c r="AH153" s="301"/>
      <c r="AI153" s="302"/>
      <c r="AM153" s="349">
        <f t="shared" si="212"/>
        <v>-45</v>
      </c>
      <c r="AN153" s="349"/>
      <c r="AO153" s="349">
        <f t="shared" si="213"/>
        <v>0</v>
      </c>
      <c r="AP153" s="349"/>
      <c r="AQ153" s="349">
        <f t="shared" si="214"/>
        <v>0</v>
      </c>
      <c r="AR153" s="349"/>
      <c r="AS153" s="298"/>
      <c r="AT153" s="349">
        <f t="shared" si="215"/>
        <v>0</v>
      </c>
      <c r="AU153" s="349"/>
      <c r="AV153" s="349">
        <f t="shared" si="216"/>
        <v>0</v>
      </c>
      <c r="AW153" s="349"/>
      <c r="AX153" s="349">
        <f t="shared" si="217"/>
        <v>0</v>
      </c>
      <c r="AY153" s="349"/>
      <c r="AZ153" s="298"/>
      <c r="BA153" s="349">
        <f t="shared" si="218"/>
        <v>0</v>
      </c>
      <c r="BB153" s="349"/>
      <c r="BC153" s="349">
        <f t="shared" si="219"/>
        <v>0</v>
      </c>
      <c r="BD153" s="349"/>
      <c r="BE153" s="349">
        <f t="shared" si="220"/>
        <v>0</v>
      </c>
      <c r="BF153" s="349"/>
      <c r="BG153" s="298"/>
      <c r="BH153" s="349">
        <f t="shared" si="221"/>
        <v>0</v>
      </c>
      <c r="BI153" s="349"/>
      <c r="BJ153" s="349">
        <f t="shared" si="222"/>
        <v>0</v>
      </c>
      <c r="BK153" s="349"/>
      <c r="BL153" s="349">
        <f t="shared" si="223"/>
        <v>0</v>
      </c>
      <c r="BM153" s="349"/>
    </row>
    <row r="154" spans="1:65" x14ac:dyDescent="0.3">
      <c r="A154" s="291" t="s">
        <v>342</v>
      </c>
      <c r="B154" s="350">
        <f t="shared" si="199"/>
        <v>0</v>
      </c>
      <c r="C154" s="350"/>
      <c r="D154" s="350">
        <f t="shared" si="200"/>
        <v>0</v>
      </c>
      <c r="E154" s="350"/>
      <c r="F154" s="350">
        <f t="shared" si="201"/>
        <v>0</v>
      </c>
      <c r="G154" s="350"/>
      <c r="H154" s="292"/>
      <c r="I154" s="352">
        <f t="shared" si="202"/>
        <v>0</v>
      </c>
      <c r="J154" s="352"/>
      <c r="K154" s="350">
        <f t="shared" si="203"/>
        <v>0</v>
      </c>
      <c r="L154" s="350"/>
      <c r="M154" s="350">
        <f t="shared" si="204"/>
        <v>0</v>
      </c>
      <c r="N154" s="350"/>
      <c r="O154" s="292"/>
      <c r="P154" s="350">
        <f t="shared" si="205"/>
        <v>0</v>
      </c>
      <c r="Q154" s="350"/>
      <c r="R154" s="350">
        <f t="shared" si="206"/>
        <v>0</v>
      </c>
      <c r="S154" s="350"/>
      <c r="T154" s="352">
        <f t="shared" si="207"/>
        <v>0</v>
      </c>
      <c r="U154" s="352"/>
      <c r="V154" s="292"/>
      <c r="W154" s="350">
        <f t="shared" si="208"/>
        <v>0</v>
      </c>
      <c r="X154" s="350"/>
      <c r="Y154" s="350">
        <f t="shared" si="209"/>
        <v>0</v>
      </c>
      <c r="Z154" s="350"/>
      <c r="AA154" s="350">
        <f t="shared" si="210"/>
        <v>0</v>
      </c>
      <c r="AB154" s="350"/>
      <c r="AC154" s="307">
        <f t="shared" si="226"/>
        <v>0</v>
      </c>
      <c r="AD154" s="299">
        <f t="shared" si="227"/>
        <v>0</v>
      </c>
      <c r="AE154" s="295">
        <f t="shared" si="211"/>
        <v>0</v>
      </c>
      <c r="AF154" s="301"/>
      <c r="AG154" s="301"/>
      <c r="AH154" s="301"/>
      <c r="AI154" s="302"/>
      <c r="AM154" s="349">
        <f t="shared" si="212"/>
        <v>0</v>
      </c>
      <c r="AN154" s="349"/>
      <c r="AO154" s="349">
        <f t="shared" si="213"/>
        <v>0</v>
      </c>
      <c r="AP154" s="349"/>
      <c r="AQ154" s="349">
        <f t="shared" si="214"/>
        <v>0</v>
      </c>
      <c r="AR154" s="349"/>
      <c r="AS154" s="298"/>
      <c r="AT154" s="349">
        <f t="shared" si="215"/>
        <v>0</v>
      </c>
      <c r="AU154" s="349"/>
      <c r="AV154" s="349">
        <f t="shared" si="216"/>
        <v>0</v>
      </c>
      <c r="AW154" s="349"/>
      <c r="AX154" s="349">
        <f t="shared" si="217"/>
        <v>0</v>
      </c>
      <c r="AY154" s="349"/>
      <c r="AZ154" s="298"/>
      <c r="BA154" s="349">
        <f t="shared" si="218"/>
        <v>0</v>
      </c>
      <c r="BB154" s="349"/>
      <c r="BC154" s="349">
        <f t="shared" si="219"/>
        <v>0</v>
      </c>
      <c r="BD154" s="349"/>
      <c r="BE154" s="349">
        <f t="shared" si="220"/>
        <v>0</v>
      </c>
      <c r="BF154" s="349"/>
      <c r="BG154" s="298"/>
      <c r="BH154" s="349">
        <f t="shared" si="221"/>
        <v>0</v>
      </c>
      <c r="BI154" s="349"/>
      <c r="BJ154" s="349">
        <f t="shared" si="222"/>
        <v>0</v>
      </c>
      <c r="BK154" s="349"/>
      <c r="BL154" s="349">
        <f t="shared" si="223"/>
        <v>0</v>
      </c>
      <c r="BM154" s="349"/>
    </row>
    <row r="155" spans="1:65" x14ac:dyDescent="0.3">
      <c r="A155" s="291" t="s">
        <v>343</v>
      </c>
      <c r="B155" s="352">
        <f t="shared" si="199"/>
        <v>0</v>
      </c>
      <c r="C155" s="352"/>
      <c r="D155" s="351">
        <f t="shared" si="200"/>
        <v>1</v>
      </c>
      <c r="E155" s="351"/>
      <c r="F155" s="352">
        <f t="shared" si="201"/>
        <v>0</v>
      </c>
      <c r="G155" s="352"/>
      <c r="H155" s="292"/>
      <c r="I155" s="350">
        <f t="shared" si="202"/>
        <v>0</v>
      </c>
      <c r="J155" s="350"/>
      <c r="K155" s="350">
        <f t="shared" si="203"/>
        <v>1</v>
      </c>
      <c r="L155" s="350"/>
      <c r="M155" s="351">
        <f t="shared" si="204"/>
        <v>0</v>
      </c>
      <c r="N155" s="351"/>
      <c r="O155" s="292"/>
      <c r="P155" s="352">
        <f t="shared" si="205"/>
        <v>0</v>
      </c>
      <c r="Q155" s="352"/>
      <c r="R155" s="350">
        <f t="shared" si="206"/>
        <v>0</v>
      </c>
      <c r="S155" s="350"/>
      <c r="T155" s="350">
        <f t="shared" si="207"/>
        <v>0</v>
      </c>
      <c r="U155" s="350"/>
      <c r="V155" s="292"/>
      <c r="W155" s="350">
        <f t="shared" si="208"/>
        <v>0</v>
      </c>
      <c r="X155" s="350"/>
      <c r="Y155" s="350">
        <f t="shared" si="209"/>
        <v>1</v>
      </c>
      <c r="Z155" s="350"/>
      <c r="AA155" s="350">
        <f t="shared" si="210"/>
        <v>0</v>
      </c>
      <c r="AB155" s="350"/>
      <c r="AC155" s="307">
        <f t="shared" si="226"/>
        <v>3</v>
      </c>
      <c r="AD155" s="299">
        <f t="shared" si="227"/>
        <v>3</v>
      </c>
      <c r="AE155" s="295">
        <f t="shared" si="211"/>
        <v>165</v>
      </c>
      <c r="AF155" s="301"/>
      <c r="AG155" s="301"/>
      <c r="AH155" s="301"/>
      <c r="AI155" s="302"/>
      <c r="AM155" s="349">
        <f t="shared" si="212"/>
        <v>0</v>
      </c>
      <c r="AN155" s="349"/>
      <c r="AO155" s="349">
        <f t="shared" si="213"/>
        <v>55</v>
      </c>
      <c r="AP155" s="349"/>
      <c r="AQ155" s="349">
        <f t="shared" si="214"/>
        <v>0</v>
      </c>
      <c r="AR155" s="349"/>
      <c r="AS155" s="298"/>
      <c r="AT155" s="349">
        <f t="shared" si="215"/>
        <v>0</v>
      </c>
      <c r="AU155" s="349"/>
      <c r="AV155" s="349">
        <f t="shared" si="216"/>
        <v>55</v>
      </c>
      <c r="AW155" s="349"/>
      <c r="AX155" s="349">
        <f t="shared" si="217"/>
        <v>0</v>
      </c>
      <c r="AY155" s="349"/>
      <c r="AZ155" s="298"/>
      <c r="BA155" s="349">
        <f t="shared" si="218"/>
        <v>0</v>
      </c>
      <c r="BB155" s="349"/>
      <c r="BC155" s="349">
        <f t="shared" si="219"/>
        <v>0</v>
      </c>
      <c r="BD155" s="349"/>
      <c r="BE155" s="349">
        <f t="shared" si="220"/>
        <v>0</v>
      </c>
      <c r="BF155" s="349"/>
      <c r="BG155" s="298"/>
      <c r="BH155" s="349">
        <f t="shared" si="221"/>
        <v>0</v>
      </c>
      <c r="BI155" s="349"/>
      <c r="BJ155" s="349">
        <f t="shared" si="222"/>
        <v>55</v>
      </c>
      <c r="BK155" s="349"/>
      <c r="BL155" s="349">
        <f t="shared" si="223"/>
        <v>0</v>
      </c>
      <c r="BM155" s="349"/>
    </row>
    <row r="156" spans="1:65" x14ac:dyDescent="0.3">
      <c r="A156" s="291" t="s">
        <v>344</v>
      </c>
      <c r="B156" s="352">
        <f t="shared" si="199"/>
        <v>0</v>
      </c>
      <c r="C156" s="352"/>
      <c r="D156" s="350">
        <f t="shared" si="200"/>
        <v>0</v>
      </c>
      <c r="E156" s="350"/>
      <c r="F156" s="350">
        <f t="shared" si="201"/>
        <v>0</v>
      </c>
      <c r="G156" s="350"/>
      <c r="H156" s="292"/>
      <c r="I156" s="350">
        <f t="shared" si="202"/>
        <v>0</v>
      </c>
      <c r="J156" s="350"/>
      <c r="K156" s="350">
        <f t="shared" si="203"/>
        <v>0</v>
      </c>
      <c r="L156" s="350"/>
      <c r="M156" s="351">
        <f t="shared" si="204"/>
        <v>0</v>
      </c>
      <c r="N156" s="351"/>
      <c r="O156" s="292"/>
      <c r="P156" s="352">
        <f t="shared" si="205"/>
        <v>0</v>
      </c>
      <c r="Q156" s="352"/>
      <c r="R156" s="351">
        <f t="shared" si="206"/>
        <v>0</v>
      </c>
      <c r="S156" s="351"/>
      <c r="T156" s="350">
        <f t="shared" si="207"/>
        <v>0</v>
      </c>
      <c r="U156" s="350"/>
      <c r="V156" s="292"/>
      <c r="W156" s="350">
        <f t="shared" si="208"/>
        <v>0</v>
      </c>
      <c r="X156" s="350"/>
      <c r="Y156" s="350">
        <f t="shared" si="209"/>
        <v>0</v>
      </c>
      <c r="Z156" s="350"/>
      <c r="AA156" s="350">
        <f t="shared" si="210"/>
        <v>0</v>
      </c>
      <c r="AB156" s="350"/>
      <c r="AC156" s="307">
        <f t="shared" si="226"/>
        <v>0</v>
      </c>
      <c r="AD156" s="299">
        <f t="shared" si="227"/>
        <v>0</v>
      </c>
      <c r="AE156" s="295">
        <f t="shared" si="211"/>
        <v>0</v>
      </c>
      <c r="AF156" s="301"/>
      <c r="AG156" s="301"/>
      <c r="AH156" s="301"/>
      <c r="AI156" s="302"/>
      <c r="AM156" s="349">
        <f t="shared" si="212"/>
        <v>0</v>
      </c>
      <c r="AN156" s="349"/>
      <c r="AO156" s="349">
        <f t="shared" si="213"/>
        <v>0</v>
      </c>
      <c r="AP156" s="349"/>
      <c r="AQ156" s="349">
        <f t="shared" si="214"/>
        <v>0</v>
      </c>
      <c r="AR156" s="349"/>
      <c r="AS156" s="298"/>
      <c r="AT156" s="349">
        <f t="shared" si="215"/>
        <v>0</v>
      </c>
      <c r="AU156" s="349"/>
      <c r="AV156" s="349">
        <f t="shared" si="216"/>
        <v>0</v>
      </c>
      <c r="AW156" s="349"/>
      <c r="AX156" s="349">
        <f t="shared" si="217"/>
        <v>0</v>
      </c>
      <c r="AY156" s="349"/>
      <c r="AZ156" s="298"/>
      <c r="BA156" s="349">
        <f t="shared" si="218"/>
        <v>0</v>
      </c>
      <c r="BB156" s="349"/>
      <c r="BC156" s="349">
        <f t="shared" si="219"/>
        <v>0</v>
      </c>
      <c r="BD156" s="349"/>
      <c r="BE156" s="349">
        <f t="shared" si="220"/>
        <v>0</v>
      </c>
      <c r="BF156" s="349"/>
      <c r="BG156" s="298"/>
      <c r="BH156" s="349">
        <f t="shared" si="221"/>
        <v>0</v>
      </c>
      <c r="BI156" s="349"/>
      <c r="BJ156" s="349">
        <f t="shared" si="222"/>
        <v>0</v>
      </c>
      <c r="BK156" s="349"/>
      <c r="BL156" s="349">
        <f t="shared" si="223"/>
        <v>0</v>
      </c>
      <c r="BM156" s="349"/>
    </row>
    <row r="157" spans="1:65" x14ac:dyDescent="0.3">
      <c r="A157" s="291" t="s">
        <v>345</v>
      </c>
      <c r="B157" s="352">
        <f t="shared" si="199"/>
        <v>0</v>
      </c>
      <c r="C157" s="352"/>
      <c r="D157" s="350">
        <f t="shared" si="200"/>
        <v>0</v>
      </c>
      <c r="E157" s="350"/>
      <c r="F157" s="350">
        <f t="shared" si="201"/>
        <v>1</v>
      </c>
      <c r="G157" s="350"/>
      <c r="H157" s="292"/>
      <c r="I157" s="350">
        <f t="shared" si="202"/>
        <v>0</v>
      </c>
      <c r="J157" s="350"/>
      <c r="K157" s="350">
        <f t="shared" si="203"/>
        <v>0</v>
      </c>
      <c r="L157" s="350"/>
      <c r="M157" s="351">
        <f t="shared" si="204"/>
        <v>0</v>
      </c>
      <c r="N157" s="351"/>
      <c r="O157" s="292"/>
      <c r="P157" s="352">
        <f t="shared" si="205"/>
        <v>-1</v>
      </c>
      <c r="Q157" s="352"/>
      <c r="R157" s="350">
        <f t="shared" si="206"/>
        <v>0</v>
      </c>
      <c r="S157" s="350"/>
      <c r="T157" s="350">
        <f t="shared" si="207"/>
        <v>0</v>
      </c>
      <c r="U157" s="350"/>
      <c r="V157" s="292"/>
      <c r="W157" s="352">
        <f t="shared" si="208"/>
        <v>0</v>
      </c>
      <c r="X157" s="352"/>
      <c r="Y157" s="350">
        <f t="shared" si="209"/>
        <v>0</v>
      </c>
      <c r="Z157" s="350"/>
      <c r="AA157" s="350">
        <f t="shared" si="210"/>
        <v>0</v>
      </c>
      <c r="AB157" s="350"/>
      <c r="AC157" s="307">
        <f t="shared" si="226"/>
        <v>0</v>
      </c>
      <c r="AD157" s="299">
        <f t="shared" si="227"/>
        <v>0</v>
      </c>
      <c r="AE157" s="295">
        <f t="shared" si="211"/>
        <v>0</v>
      </c>
      <c r="AF157" s="301"/>
      <c r="AG157" s="301"/>
      <c r="AH157" s="301"/>
      <c r="AI157" s="302"/>
      <c r="AM157" s="349">
        <f t="shared" si="212"/>
        <v>0</v>
      </c>
      <c r="AN157" s="349"/>
      <c r="AO157" s="349">
        <f t="shared" si="213"/>
        <v>0</v>
      </c>
      <c r="AP157" s="349"/>
      <c r="AQ157" s="349">
        <f t="shared" si="214"/>
        <v>60</v>
      </c>
      <c r="AR157" s="349"/>
      <c r="AS157" s="298"/>
      <c r="AT157" s="349">
        <f t="shared" si="215"/>
        <v>0</v>
      </c>
      <c r="AU157" s="349"/>
      <c r="AV157" s="349">
        <f t="shared" si="216"/>
        <v>0</v>
      </c>
      <c r="AW157" s="349"/>
      <c r="AX157" s="349">
        <f t="shared" si="217"/>
        <v>0</v>
      </c>
      <c r="AY157" s="349"/>
      <c r="AZ157" s="298"/>
      <c r="BA157" s="349">
        <f t="shared" si="218"/>
        <v>-60</v>
      </c>
      <c r="BB157" s="349"/>
      <c r="BC157" s="349">
        <f t="shared" si="219"/>
        <v>0</v>
      </c>
      <c r="BD157" s="349"/>
      <c r="BE157" s="349">
        <f t="shared" si="220"/>
        <v>0</v>
      </c>
      <c r="BF157" s="349"/>
      <c r="BG157" s="298"/>
      <c r="BH157" s="349">
        <f t="shared" si="221"/>
        <v>0</v>
      </c>
      <c r="BI157" s="349"/>
      <c r="BJ157" s="349">
        <f t="shared" si="222"/>
        <v>0</v>
      </c>
      <c r="BK157" s="349"/>
      <c r="BL157" s="349">
        <f t="shared" si="223"/>
        <v>0</v>
      </c>
      <c r="BM157" s="349"/>
    </row>
    <row r="158" spans="1:65" x14ac:dyDescent="0.3">
      <c r="A158" s="291" t="s">
        <v>346</v>
      </c>
      <c r="B158" s="352">
        <f t="shared" si="199"/>
        <v>0</v>
      </c>
      <c r="C158" s="352"/>
      <c r="D158" s="350">
        <f t="shared" si="200"/>
        <v>0</v>
      </c>
      <c r="E158" s="350"/>
      <c r="F158" s="352">
        <f t="shared" si="201"/>
        <v>0</v>
      </c>
      <c r="G158" s="352"/>
      <c r="H158" s="292"/>
      <c r="I158" s="351">
        <f t="shared" si="202"/>
        <v>2</v>
      </c>
      <c r="J158" s="351"/>
      <c r="K158" s="350">
        <f t="shared" si="203"/>
        <v>0</v>
      </c>
      <c r="L158" s="350"/>
      <c r="M158" s="350">
        <f t="shared" si="204"/>
        <v>0</v>
      </c>
      <c r="N158" s="350"/>
      <c r="O158" s="292"/>
      <c r="P158" s="350">
        <f t="shared" si="205"/>
        <v>0</v>
      </c>
      <c r="Q158" s="350"/>
      <c r="R158" s="350">
        <f t="shared" si="206"/>
        <v>0</v>
      </c>
      <c r="S158" s="350"/>
      <c r="T158" s="352">
        <f t="shared" si="207"/>
        <v>0</v>
      </c>
      <c r="U158" s="352"/>
      <c r="V158" s="292"/>
      <c r="W158" s="350">
        <f t="shared" si="208"/>
        <v>0</v>
      </c>
      <c r="X158" s="350"/>
      <c r="Y158" s="351">
        <f t="shared" si="209"/>
        <v>0</v>
      </c>
      <c r="Z158" s="351"/>
      <c r="AA158" s="350">
        <f t="shared" si="210"/>
        <v>0</v>
      </c>
      <c r="AB158" s="350"/>
      <c r="AC158" s="307">
        <f t="shared" si="226"/>
        <v>2</v>
      </c>
      <c r="AD158" s="299">
        <f t="shared" si="227"/>
        <v>2</v>
      </c>
      <c r="AE158" s="295">
        <f t="shared" si="211"/>
        <v>110</v>
      </c>
      <c r="AF158" s="301"/>
      <c r="AG158" s="301"/>
      <c r="AH158" s="301"/>
      <c r="AI158" s="302"/>
      <c r="AM158" s="349">
        <f t="shared" si="212"/>
        <v>0</v>
      </c>
      <c r="AN158" s="349"/>
      <c r="AO158" s="349">
        <f t="shared" si="213"/>
        <v>0</v>
      </c>
      <c r="AP158" s="349"/>
      <c r="AQ158" s="349">
        <f t="shared" si="214"/>
        <v>0</v>
      </c>
      <c r="AR158" s="349"/>
      <c r="AS158" s="298"/>
      <c r="AT158" s="349">
        <f t="shared" si="215"/>
        <v>110</v>
      </c>
      <c r="AU158" s="349"/>
      <c r="AV158" s="349">
        <f t="shared" si="216"/>
        <v>0</v>
      </c>
      <c r="AW158" s="349"/>
      <c r="AX158" s="349">
        <f t="shared" si="217"/>
        <v>0</v>
      </c>
      <c r="AY158" s="349"/>
      <c r="AZ158" s="298"/>
      <c r="BA158" s="349">
        <f t="shared" si="218"/>
        <v>0</v>
      </c>
      <c r="BB158" s="349"/>
      <c r="BC158" s="349">
        <f t="shared" si="219"/>
        <v>0</v>
      </c>
      <c r="BD158" s="349"/>
      <c r="BE158" s="349">
        <f t="shared" si="220"/>
        <v>0</v>
      </c>
      <c r="BF158" s="349"/>
      <c r="BG158" s="298"/>
      <c r="BH158" s="349">
        <f t="shared" si="221"/>
        <v>0</v>
      </c>
      <c r="BI158" s="349"/>
      <c r="BJ158" s="349">
        <f t="shared" si="222"/>
        <v>0</v>
      </c>
      <c r="BK158" s="349"/>
      <c r="BL158" s="349">
        <f t="shared" si="223"/>
        <v>0</v>
      </c>
      <c r="BM158" s="349"/>
    </row>
    <row r="159" spans="1:65" x14ac:dyDescent="0.3">
      <c r="A159" s="291" t="s">
        <v>347</v>
      </c>
      <c r="B159" s="352">
        <f t="shared" si="199"/>
        <v>0</v>
      </c>
      <c r="C159" s="352"/>
      <c r="D159" s="352">
        <f t="shared" si="200"/>
        <v>0</v>
      </c>
      <c r="E159" s="352"/>
      <c r="F159" s="350">
        <f t="shared" si="201"/>
        <v>0</v>
      </c>
      <c r="G159" s="350"/>
      <c r="H159" s="292"/>
      <c r="I159" s="350">
        <f t="shared" si="202"/>
        <v>0</v>
      </c>
      <c r="J159" s="350"/>
      <c r="K159" s="352">
        <f t="shared" si="203"/>
        <v>-4</v>
      </c>
      <c r="L159" s="352"/>
      <c r="M159" s="350">
        <f t="shared" si="204"/>
        <v>0</v>
      </c>
      <c r="N159" s="350"/>
      <c r="O159" s="292"/>
      <c r="P159" s="350">
        <f t="shared" si="205"/>
        <v>0</v>
      </c>
      <c r="Q159" s="350"/>
      <c r="R159" s="350">
        <f t="shared" si="206"/>
        <v>-1</v>
      </c>
      <c r="S159" s="350"/>
      <c r="T159" s="350">
        <f t="shared" si="207"/>
        <v>0</v>
      </c>
      <c r="U159" s="350"/>
      <c r="V159" s="292"/>
      <c r="W159" s="352">
        <f t="shared" si="208"/>
        <v>1</v>
      </c>
      <c r="X159" s="352"/>
      <c r="Y159" s="350">
        <f t="shared" si="209"/>
        <v>0</v>
      </c>
      <c r="Z159" s="350"/>
      <c r="AA159" s="352">
        <f t="shared" si="210"/>
        <v>0</v>
      </c>
      <c r="AB159" s="352"/>
      <c r="AC159" s="307">
        <f t="shared" si="226"/>
        <v>-4</v>
      </c>
      <c r="AD159" s="299">
        <f t="shared" si="227"/>
        <v>-4</v>
      </c>
      <c r="AE159" s="295">
        <f t="shared" si="211"/>
        <v>-260</v>
      </c>
      <c r="AF159" s="301"/>
      <c r="AG159" s="301"/>
      <c r="AH159" s="301"/>
      <c r="AI159" s="302"/>
      <c r="AM159" s="349">
        <f t="shared" si="212"/>
        <v>0</v>
      </c>
      <c r="AN159" s="349"/>
      <c r="AO159" s="349">
        <f t="shared" si="213"/>
        <v>0</v>
      </c>
      <c r="AP159" s="349"/>
      <c r="AQ159" s="349">
        <f t="shared" si="214"/>
        <v>0</v>
      </c>
      <c r="AR159" s="349"/>
      <c r="AS159" s="298"/>
      <c r="AT159" s="349">
        <f t="shared" si="215"/>
        <v>0</v>
      </c>
      <c r="AU159" s="349"/>
      <c r="AV159" s="349">
        <f t="shared" si="216"/>
        <v>-260</v>
      </c>
      <c r="AW159" s="349"/>
      <c r="AX159" s="349">
        <f t="shared" si="217"/>
        <v>0</v>
      </c>
      <c r="AY159" s="349"/>
      <c r="AZ159" s="298"/>
      <c r="BA159" s="349">
        <f t="shared" si="218"/>
        <v>0</v>
      </c>
      <c r="BB159" s="349"/>
      <c r="BC159" s="349">
        <f t="shared" si="219"/>
        <v>-65</v>
      </c>
      <c r="BD159" s="349"/>
      <c r="BE159" s="349">
        <f t="shared" si="220"/>
        <v>0</v>
      </c>
      <c r="BF159" s="349"/>
      <c r="BG159" s="298"/>
      <c r="BH159" s="349">
        <f t="shared" si="221"/>
        <v>65</v>
      </c>
      <c r="BI159" s="349"/>
      <c r="BJ159" s="349">
        <f t="shared" si="222"/>
        <v>0</v>
      </c>
      <c r="BK159" s="349"/>
      <c r="BL159" s="349">
        <f t="shared" si="223"/>
        <v>0</v>
      </c>
      <c r="BM159" s="349"/>
    </row>
    <row r="160" spans="1:65" x14ac:dyDescent="0.3">
      <c r="A160" s="291" t="s">
        <v>348</v>
      </c>
      <c r="B160" s="350">
        <f t="shared" si="199"/>
        <v>0</v>
      </c>
      <c r="C160" s="350"/>
      <c r="D160" s="350">
        <f t="shared" si="200"/>
        <v>0</v>
      </c>
      <c r="E160" s="350"/>
      <c r="F160" s="350">
        <f t="shared" si="201"/>
        <v>0</v>
      </c>
      <c r="G160" s="350"/>
      <c r="H160" s="292"/>
      <c r="I160" s="350">
        <f t="shared" si="202"/>
        <v>0</v>
      </c>
      <c r="J160" s="350"/>
      <c r="K160" s="350">
        <f t="shared" si="203"/>
        <v>0</v>
      </c>
      <c r="L160" s="350"/>
      <c r="M160" s="351">
        <f t="shared" si="204"/>
        <v>0</v>
      </c>
      <c r="N160" s="351"/>
      <c r="O160" s="292"/>
      <c r="P160" s="350">
        <f t="shared" si="205"/>
        <v>0</v>
      </c>
      <c r="Q160" s="350"/>
      <c r="R160" s="351">
        <f t="shared" si="206"/>
        <v>-1</v>
      </c>
      <c r="S160" s="351"/>
      <c r="T160" s="350">
        <f t="shared" si="207"/>
        <v>0</v>
      </c>
      <c r="U160" s="350"/>
      <c r="V160" s="292"/>
      <c r="W160" s="350">
        <f t="shared" si="208"/>
        <v>0</v>
      </c>
      <c r="X160" s="350"/>
      <c r="Y160" s="352">
        <f t="shared" si="209"/>
        <v>0</v>
      </c>
      <c r="Z160" s="352"/>
      <c r="AA160" s="352">
        <f t="shared" si="210"/>
        <v>1</v>
      </c>
      <c r="AB160" s="352"/>
      <c r="AC160" s="307">
        <f t="shared" si="226"/>
        <v>0</v>
      </c>
      <c r="AD160" s="299">
        <f t="shared" si="227"/>
        <v>0</v>
      </c>
      <c r="AE160" s="295">
        <f t="shared" si="211"/>
        <v>0</v>
      </c>
      <c r="AF160" s="301"/>
      <c r="AG160" s="301"/>
      <c r="AH160" s="301"/>
      <c r="AI160" s="302"/>
      <c r="AM160" s="349">
        <f t="shared" si="212"/>
        <v>0</v>
      </c>
      <c r="AN160" s="349"/>
      <c r="AO160" s="349">
        <f t="shared" si="213"/>
        <v>0</v>
      </c>
      <c r="AP160" s="349"/>
      <c r="AQ160" s="349">
        <f t="shared" si="214"/>
        <v>0</v>
      </c>
      <c r="AR160" s="349"/>
      <c r="AS160" s="298"/>
      <c r="AT160" s="349">
        <f t="shared" si="215"/>
        <v>0</v>
      </c>
      <c r="AU160" s="349"/>
      <c r="AV160" s="349">
        <f t="shared" si="216"/>
        <v>0</v>
      </c>
      <c r="AW160" s="349"/>
      <c r="AX160" s="349">
        <f t="shared" si="217"/>
        <v>0</v>
      </c>
      <c r="AY160" s="349"/>
      <c r="AZ160" s="298"/>
      <c r="BA160" s="349">
        <f t="shared" si="218"/>
        <v>0</v>
      </c>
      <c r="BB160" s="349"/>
      <c r="BC160" s="349">
        <f t="shared" si="219"/>
        <v>-70</v>
      </c>
      <c r="BD160" s="349"/>
      <c r="BE160" s="349">
        <f t="shared" si="220"/>
        <v>0</v>
      </c>
      <c r="BF160" s="349"/>
      <c r="BG160" s="298"/>
      <c r="BH160" s="349">
        <f t="shared" si="221"/>
        <v>0</v>
      </c>
      <c r="BI160" s="349"/>
      <c r="BJ160" s="349">
        <f t="shared" si="222"/>
        <v>0</v>
      </c>
      <c r="BK160" s="349"/>
      <c r="BL160" s="349">
        <f t="shared" si="223"/>
        <v>70</v>
      </c>
      <c r="BM160" s="349"/>
    </row>
    <row r="161" spans="1:65" x14ac:dyDescent="0.3">
      <c r="A161" s="291" t="s">
        <v>349</v>
      </c>
      <c r="B161" s="350">
        <f t="shared" si="199"/>
        <v>0</v>
      </c>
      <c r="C161" s="350"/>
      <c r="D161" s="350">
        <f t="shared" si="200"/>
        <v>0</v>
      </c>
      <c r="E161" s="350"/>
      <c r="F161" s="351">
        <f t="shared" si="201"/>
        <v>0</v>
      </c>
      <c r="G161" s="351"/>
      <c r="H161" s="292"/>
      <c r="I161" s="351">
        <f t="shared" si="202"/>
        <v>0</v>
      </c>
      <c r="J161" s="351"/>
      <c r="K161" s="350">
        <f t="shared" si="203"/>
        <v>0</v>
      </c>
      <c r="L161" s="350"/>
      <c r="M161" s="350">
        <f t="shared" si="204"/>
        <v>0</v>
      </c>
      <c r="N161" s="350"/>
      <c r="O161" s="292"/>
      <c r="P161" s="350">
        <f t="shared" si="205"/>
        <v>-2</v>
      </c>
      <c r="Q161" s="350"/>
      <c r="R161" s="350">
        <f t="shared" si="206"/>
        <v>0</v>
      </c>
      <c r="S161" s="350"/>
      <c r="T161" s="350">
        <f t="shared" si="207"/>
        <v>0</v>
      </c>
      <c r="U161" s="350"/>
      <c r="V161" s="292"/>
      <c r="W161" s="352">
        <f t="shared" si="208"/>
        <v>0</v>
      </c>
      <c r="X161" s="352"/>
      <c r="Y161" s="352">
        <f t="shared" si="209"/>
        <v>0</v>
      </c>
      <c r="Z161" s="352"/>
      <c r="AA161" s="352">
        <f t="shared" si="210"/>
        <v>0</v>
      </c>
      <c r="AB161" s="352"/>
      <c r="AC161" s="307">
        <f t="shared" si="226"/>
        <v>-2</v>
      </c>
      <c r="AD161" s="299">
        <f t="shared" si="227"/>
        <v>-2</v>
      </c>
      <c r="AE161" s="295">
        <f t="shared" si="211"/>
        <v>-140</v>
      </c>
      <c r="AF161" s="301"/>
      <c r="AG161" s="301"/>
      <c r="AH161" s="301"/>
      <c r="AI161" s="302"/>
      <c r="AM161" s="349">
        <f t="shared" si="212"/>
        <v>0</v>
      </c>
      <c r="AN161" s="349"/>
      <c r="AO161" s="349">
        <f t="shared" si="213"/>
        <v>0</v>
      </c>
      <c r="AP161" s="349"/>
      <c r="AQ161" s="349">
        <f t="shared" si="214"/>
        <v>0</v>
      </c>
      <c r="AR161" s="349"/>
      <c r="AS161" s="298"/>
      <c r="AT161" s="349">
        <f t="shared" si="215"/>
        <v>0</v>
      </c>
      <c r="AU161" s="349"/>
      <c r="AV161" s="349">
        <f t="shared" si="216"/>
        <v>0</v>
      </c>
      <c r="AW161" s="349"/>
      <c r="AX161" s="349">
        <f t="shared" si="217"/>
        <v>0</v>
      </c>
      <c r="AY161" s="349"/>
      <c r="AZ161" s="298"/>
      <c r="BA161" s="349">
        <f t="shared" si="218"/>
        <v>-140</v>
      </c>
      <c r="BB161" s="349"/>
      <c r="BC161" s="349">
        <f t="shared" si="219"/>
        <v>0</v>
      </c>
      <c r="BD161" s="349"/>
      <c r="BE161" s="349">
        <f t="shared" si="220"/>
        <v>0</v>
      </c>
      <c r="BF161" s="349"/>
      <c r="BG161" s="298"/>
      <c r="BH161" s="349">
        <f t="shared" si="221"/>
        <v>0</v>
      </c>
      <c r="BI161" s="349"/>
      <c r="BJ161" s="349">
        <f t="shared" si="222"/>
        <v>0</v>
      </c>
      <c r="BK161" s="349"/>
      <c r="BL161" s="349">
        <f t="shared" si="223"/>
        <v>0</v>
      </c>
      <c r="BM161" s="349"/>
    </row>
    <row r="162" spans="1:65" x14ac:dyDescent="0.3">
      <c r="A162" s="291" t="s">
        <v>350</v>
      </c>
      <c r="B162" s="350">
        <f t="shared" si="199"/>
        <v>0</v>
      </c>
      <c r="C162" s="350"/>
      <c r="D162" s="350">
        <f t="shared" si="200"/>
        <v>0</v>
      </c>
      <c r="E162" s="350"/>
      <c r="F162" s="350">
        <f t="shared" si="201"/>
        <v>0</v>
      </c>
      <c r="G162" s="350"/>
      <c r="H162" s="292"/>
      <c r="I162" s="350">
        <f t="shared" si="202"/>
        <v>0</v>
      </c>
      <c r="J162" s="350"/>
      <c r="K162" s="350">
        <f t="shared" si="203"/>
        <v>0</v>
      </c>
      <c r="L162" s="350"/>
      <c r="M162" s="351">
        <f t="shared" si="204"/>
        <v>0</v>
      </c>
      <c r="N162" s="351"/>
      <c r="O162" s="292"/>
      <c r="P162" s="352">
        <f t="shared" si="205"/>
        <v>0</v>
      </c>
      <c r="Q162" s="352"/>
      <c r="R162" s="350">
        <f t="shared" si="206"/>
        <v>0</v>
      </c>
      <c r="S162" s="350"/>
      <c r="T162" s="350">
        <f t="shared" si="207"/>
        <v>0</v>
      </c>
      <c r="U162" s="350"/>
      <c r="V162" s="292"/>
      <c r="W162" s="352">
        <f t="shared" si="208"/>
        <v>0</v>
      </c>
      <c r="X162" s="352"/>
      <c r="Y162" s="350">
        <f t="shared" si="209"/>
        <v>0</v>
      </c>
      <c r="Z162" s="350"/>
      <c r="AA162" s="350">
        <f t="shared" si="210"/>
        <v>0</v>
      </c>
      <c r="AB162" s="350"/>
      <c r="AC162" s="307">
        <f t="shared" si="226"/>
        <v>0</v>
      </c>
      <c r="AD162" s="299">
        <f t="shared" si="227"/>
        <v>0</v>
      </c>
      <c r="AE162" s="295">
        <f t="shared" si="211"/>
        <v>0</v>
      </c>
      <c r="AF162" s="301"/>
      <c r="AG162" s="301"/>
      <c r="AH162" s="301"/>
      <c r="AI162" s="302"/>
      <c r="AM162" s="349">
        <f t="shared" si="212"/>
        <v>0</v>
      </c>
      <c r="AN162" s="349"/>
      <c r="AO162" s="349">
        <f t="shared" si="213"/>
        <v>0</v>
      </c>
      <c r="AP162" s="349"/>
      <c r="AQ162" s="349">
        <f t="shared" si="214"/>
        <v>0</v>
      </c>
      <c r="AR162" s="349"/>
      <c r="AS162" s="298"/>
      <c r="AT162" s="349">
        <f t="shared" si="215"/>
        <v>0</v>
      </c>
      <c r="AU162" s="349"/>
      <c r="AV162" s="349">
        <f t="shared" si="216"/>
        <v>0</v>
      </c>
      <c r="AW162" s="349"/>
      <c r="AX162" s="349">
        <f t="shared" si="217"/>
        <v>0</v>
      </c>
      <c r="AY162" s="349"/>
      <c r="AZ162" s="298"/>
      <c r="BA162" s="349">
        <f t="shared" si="218"/>
        <v>0</v>
      </c>
      <c r="BB162" s="349"/>
      <c r="BC162" s="349">
        <f t="shared" si="219"/>
        <v>0</v>
      </c>
      <c r="BD162" s="349"/>
      <c r="BE162" s="349">
        <f t="shared" si="220"/>
        <v>0</v>
      </c>
      <c r="BF162" s="349"/>
      <c r="BG162" s="298"/>
      <c r="BH162" s="349">
        <f t="shared" si="221"/>
        <v>0</v>
      </c>
      <c r="BI162" s="349"/>
      <c r="BJ162" s="349">
        <f t="shared" si="222"/>
        <v>0</v>
      </c>
      <c r="BK162" s="349"/>
      <c r="BL162" s="349">
        <f t="shared" si="223"/>
        <v>0</v>
      </c>
      <c r="BM162" s="349"/>
    </row>
    <row r="163" spans="1:65" x14ac:dyDescent="0.3">
      <c r="A163" s="291" t="s">
        <v>351</v>
      </c>
      <c r="B163" s="350">
        <f t="shared" si="199"/>
        <v>0</v>
      </c>
      <c r="C163" s="350"/>
      <c r="D163" s="350">
        <f t="shared" si="200"/>
        <v>0</v>
      </c>
      <c r="E163" s="350"/>
      <c r="F163" s="352">
        <f t="shared" si="201"/>
        <v>0</v>
      </c>
      <c r="G163" s="352"/>
      <c r="H163" s="292"/>
      <c r="I163" s="351">
        <f t="shared" si="202"/>
        <v>0</v>
      </c>
      <c r="J163" s="351"/>
      <c r="K163" s="350">
        <f t="shared" si="203"/>
        <v>0</v>
      </c>
      <c r="L163" s="350"/>
      <c r="M163" s="350">
        <f t="shared" si="204"/>
        <v>0</v>
      </c>
      <c r="N163" s="350"/>
      <c r="O163" s="292"/>
      <c r="P163" s="350">
        <f t="shared" si="205"/>
        <v>0</v>
      </c>
      <c r="Q163" s="350"/>
      <c r="R163" s="350">
        <f t="shared" si="206"/>
        <v>0</v>
      </c>
      <c r="S163" s="350"/>
      <c r="T163" s="352">
        <f t="shared" si="207"/>
        <v>0</v>
      </c>
      <c r="U163" s="352"/>
      <c r="V163" s="292"/>
      <c r="W163" s="350">
        <f t="shared" si="208"/>
        <v>0</v>
      </c>
      <c r="X163" s="350"/>
      <c r="Y163" s="351">
        <f t="shared" si="209"/>
        <v>0</v>
      </c>
      <c r="Z163" s="351"/>
      <c r="AA163" s="350">
        <f t="shared" si="210"/>
        <v>0</v>
      </c>
      <c r="AB163" s="350"/>
      <c r="AC163" s="307">
        <f t="shared" si="226"/>
        <v>0</v>
      </c>
      <c r="AD163" s="299">
        <f t="shared" si="227"/>
        <v>0</v>
      </c>
      <c r="AE163" s="295">
        <f t="shared" si="211"/>
        <v>0</v>
      </c>
      <c r="AF163" s="301"/>
      <c r="AG163" s="301"/>
      <c r="AH163" s="301"/>
      <c r="AI163" s="302"/>
      <c r="AM163" s="349">
        <f t="shared" si="212"/>
        <v>0</v>
      </c>
      <c r="AN163" s="349"/>
      <c r="AO163" s="349">
        <f t="shared" si="213"/>
        <v>0</v>
      </c>
      <c r="AP163" s="349"/>
      <c r="AQ163" s="349">
        <f t="shared" si="214"/>
        <v>0</v>
      </c>
      <c r="AR163" s="349"/>
      <c r="AS163" s="298"/>
      <c r="AT163" s="349">
        <f t="shared" si="215"/>
        <v>0</v>
      </c>
      <c r="AU163" s="349"/>
      <c r="AV163" s="349">
        <f t="shared" si="216"/>
        <v>0</v>
      </c>
      <c r="AW163" s="349"/>
      <c r="AX163" s="349">
        <f t="shared" si="217"/>
        <v>0</v>
      </c>
      <c r="AY163" s="349"/>
      <c r="AZ163" s="298"/>
      <c r="BA163" s="349">
        <f t="shared" si="218"/>
        <v>0</v>
      </c>
      <c r="BB163" s="349"/>
      <c r="BC163" s="349">
        <f t="shared" si="219"/>
        <v>0</v>
      </c>
      <c r="BD163" s="349"/>
      <c r="BE163" s="349">
        <f t="shared" si="220"/>
        <v>0</v>
      </c>
      <c r="BF163" s="349"/>
      <c r="BG163" s="298"/>
      <c r="BH163" s="349">
        <f t="shared" si="221"/>
        <v>0</v>
      </c>
      <c r="BI163" s="349"/>
      <c r="BJ163" s="349">
        <f t="shared" si="222"/>
        <v>0</v>
      </c>
      <c r="BK163" s="349"/>
      <c r="BL163" s="349">
        <f t="shared" si="223"/>
        <v>0</v>
      </c>
      <c r="BM163" s="349"/>
    </row>
    <row r="164" spans="1:65" x14ac:dyDescent="0.3">
      <c r="A164" s="291" t="s">
        <v>352</v>
      </c>
      <c r="B164" s="350">
        <f t="shared" si="199"/>
        <v>0</v>
      </c>
      <c r="C164" s="350"/>
      <c r="D164" s="352">
        <f t="shared" si="200"/>
        <v>0</v>
      </c>
      <c r="E164" s="352"/>
      <c r="F164" s="350">
        <f t="shared" si="201"/>
        <v>0</v>
      </c>
      <c r="G164" s="350"/>
      <c r="H164" s="292"/>
      <c r="I164" s="350">
        <f t="shared" si="202"/>
        <v>0</v>
      </c>
      <c r="J164" s="350"/>
      <c r="K164" s="352">
        <f t="shared" si="203"/>
        <v>0</v>
      </c>
      <c r="L164" s="352"/>
      <c r="M164" s="350">
        <f t="shared" si="204"/>
        <v>0</v>
      </c>
      <c r="N164" s="350"/>
      <c r="O164" s="292"/>
      <c r="P164" s="350">
        <f t="shared" si="205"/>
        <v>0</v>
      </c>
      <c r="Q164" s="350"/>
      <c r="R164" s="350">
        <f t="shared" si="206"/>
        <v>0</v>
      </c>
      <c r="S164" s="350"/>
      <c r="T164" s="350">
        <f t="shared" si="207"/>
        <v>0</v>
      </c>
      <c r="U164" s="350"/>
      <c r="V164" s="292"/>
      <c r="W164" s="352">
        <f t="shared" si="208"/>
        <v>0</v>
      </c>
      <c r="X164" s="352"/>
      <c r="Y164" s="350">
        <f t="shared" si="209"/>
        <v>0</v>
      </c>
      <c r="Z164" s="350"/>
      <c r="AA164" s="352">
        <f t="shared" si="210"/>
        <v>0</v>
      </c>
      <c r="AB164" s="352"/>
      <c r="AC164" s="307">
        <f t="shared" si="226"/>
        <v>0</v>
      </c>
      <c r="AD164" s="299">
        <f t="shared" si="227"/>
        <v>0</v>
      </c>
      <c r="AE164" s="295">
        <f t="shared" si="211"/>
        <v>0</v>
      </c>
      <c r="AF164" s="301"/>
      <c r="AG164" s="301"/>
      <c r="AH164" s="301"/>
      <c r="AI164" s="302"/>
      <c r="AM164" s="349">
        <f t="shared" si="212"/>
        <v>0</v>
      </c>
      <c r="AN164" s="349"/>
      <c r="AO164" s="349">
        <f t="shared" si="213"/>
        <v>0</v>
      </c>
      <c r="AP164" s="349"/>
      <c r="AQ164" s="349">
        <f t="shared" si="214"/>
        <v>0</v>
      </c>
      <c r="AR164" s="349"/>
      <c r="AS164" s="298"/>
      <c r="AT164" s="349">
        <f t="shared" si="215"/>
        <v>0</v>
      </c>
      <c r="AU164" s="349"/>
      <c r="AV164" s="349">
        <f t="shared" si="216"/>
        <v>0</v>
      </c>
      <c r="AW164" s="349"/>
      <c r="AX164" s="349">
        <f t="shared" si="217"/>
        <v>0</v>
      </c>
      <c r="AY164" s="349"/>
      <c r="AZ164" s="298"/>
      <c r="BA164" s="349">
        <f t="shared" si="218"/>
        <v>0</v>
      </c>
      <c r="BB164" s="349"/>
      <c r="BC164" s="349">
        <f t="shared" si="219"/>
        <v>0</v>
      </c>
      <c r="BD164" s="349"/>
      <c r="BE164" s="349">
        <f t="shared" si="220"/>
        <v>0</v>
      </c>
      <c r="BF164" s="349"/>
      <c r="BG164" s="298"/>
      <c r="BH164" s="349">
        <f t="shared" si="221"/>
        <v>0</v>
      </c>
      <c r="BI164" s="349"/>
      <c r="BJ164" s="349">
        <f t="shared" si="222"/>
        <v>0</v>
      </c>
      <c r="BK164" s="349"/>
      <c r="BL164" s="349">
        <f t="shared" si="223"/>
        <v>0</v>
      </c>
      <c r="BM164" s="349"/>
    </row>
    <row r="165" spans="1:65" x14ac:dyDescent="0.3">
      <c r="A165" s="291" t="s">
        <v>353</v>
      </c>
      <c r="B165" s="350">
        <f t="shared" si="199"/>
        <v>0</v>
      </c>
      <c r="C165" s="350"/>
      <c r="D165" s="350">
        <f t="shared" si="200"/>
        <v>0</v>
      </c>
      <c r="E165" s="350"/>
      <c r="F165" s="350">
        <f t="shared" si="201"/>
        <v>0</v>
      </c>
      <c r="G165" s="350"/>
      <c r="H165" s="292"/>
      <c r="I165" s="350">
        <f t="shared" si="202"/>
        <v>0</v>
      </c>
      <c r="J165" s="350"/>
      <c r="K165" s="350">
        <f t="shared" si="203"/>
        <v>0</v>
      </c>
      <c r="L165" s="350"/>
      <c r="M165" s="351">
        <f t="shared" si="204"/>
        <v>0</v>
      </c>
      <c r="N165" s="351"/>
      <c r="O165" s="292"/>
      <c r="P165" s="350">
        <f t="shared" si="205"/>
        <v>0</v>
      </c>
      <c r="Q165" s="350"/>
      <c r="R165" s="351">
        <f t="shared" si="206"/>
        <v>0</v>
      </c>
      <c r="S165" s="351"/>
      <c r="T165" s="350">
        <f t="shared" si="207"/>
        <v>0</v>
      </c>
      <c r="U165" s="350"/>
      <c r="V165" s="292"/>
      <c r="W165" s="350">
        <f t="shared" si="208"/>
        <v>0</v>
      </c>
      <c r="X165" s="350"/>
      <c r="Y165" s="352">
        <f t="shared" si="209"/>
        <v>0</v>
      </c>
      <c r="Z165" s="352"/>
      <c r="AA165" s="352">
        <f t="shared" si="210"/>
        <v>1</v>
      </c>
      <c r="AB165" s="352"/>
      <c r="AC165" s="307">
        <f t="shared" si="226"/>
        <v>1</v>
      </c>
      <c r="AD165" s="299">
        <f t="shared" si="227"/>
        <v>1</v>
      </c>
      <c r="AE165" s="295">
        <f t="shared" si="211"/>
        <v>125</v>
      </c>
      <c r="AF165" s="301"/>
      <c r="AG165" s="301"/>
      <c r="AH165" s="301"/>
      <c r="AI165" s="302"/>
      <c r="AM165" s="349">
        <f t="shared" si="212"/>
        <v>0</v>
      </c>
      <c r="AN165" s="349"/>
      <c r="AO165" s="349">
        <f t="shared" si="213"/>
        <v>0</v>
      </c>
      <c r="AP165" s="349"/>
      <c r="AQ165" s="349">
        <f t="shared" si="214"/>
        <v>0</v>
      </c>
      <c r="AR165" s="349"/>
      <c r="AS165" s="298"/>
      <c r="AT165" s="349">
        <f t="shared" si="215"/>
        <v>0</v>
      </c>
      <c r="AU165" s="349"/>
      <c r="AV165" s="349">
        <f t="shared" si="216"/>
        <v>0</v>
      </c>
      <c r="AW165" s="349"/>
      <c r="AX165" s="349">
        <f t="shared" si="217"/>
        <v>0</v>
      </c>
      <c r="AY165" s="349"/>
      <c r="AZ165" s="298"/>
      <c r="BA165" s="349">
        <f t="shared" si="218"/>
        <v>0</v>
      </c>
      <c r="BB165" s="349"/>
      <c r="BC165" s="349">
        <f t="shared" si="219"/>
        <v>0</v>
      </c>
      <c r="BD165" s="349"/>
      <c r="BE165" s="349">
        <f t="shared" si="220"/>
        <v>0</v>
      </c>
      <c r="BF165" s="349"/>
      <c r="BG165" s="298"/>
      <c r="BH165" s="349">
        <f t="shared" si="221"/>
        <v>0</v>
      </c>
      <c r="BI165" s="349"/>
      <c r="BJ165" s="349">
        <f t="shared" si="222"/>
        <v>0</v>
      </c>
      <c r="BK165" s="349"/>
      <c r="BL165" s="349">
        <f t="shared" si="223"/>
        <v>125</v>
      </c>
      <c r="BM165" s="349"/>
    </row>
    <row r="166" spans="1:65" x14ac:dyDescent="0.3">
      <c r="A166" s="291" t="s">
        <v>354</v>
      </c>
      <c r="B166" s="350">
        <f t="shared" si="199"/>
        <v>0</v>
      </c>
      <c r="C166" s="350"/>
      <c r="D166" s="350">
        <f t="shared" si="200"/>
        <v>0</v>
      </c>
      <c r="E166" s="350"/>
      <c r="F166" s="351">
        <f t="shared" si="201"/>
        <v>0</v>
      </c>
      <c r="G166" s="351"/>
      <c r="H166" s="292"/>
      <c r="I166" s="351">
        <f t="shared" si="202"/>
        <v>0</v>
      </c>
      <c r="J166" s="351"/>
      <c r="K166" s="350">
        <f t="shared" si="203"/>
        <v>0</v>
      </c>
      <c r="L166" s="350"/>
      <c r="M166" s="350">
        <f t="shared" si="204"/>
        <v>0</v>
      </c>
      <c r="N166" s="350"/>
      <c r="O166" s="292"/>
      <c r="P166" s="350">
        <f t="shared" si="205"/>
        <v>0</v>
      </c>
      <c r="Q166" s="350"/>
      <c r="R166" s="350">
        <f t="shared" si="206"/>
        <v>0</v>
      </c>
      <c r="S166" s="350"/>
      <c r="T166" s="350">
        <f t="shared" si="207"/>
        <v>0</v>
      </c>
      <c r="U166" s="350"/>
      <c r="V166" s="292"/>
      <c r="W166" s="352">
        <f t="shared" si="208"/>
        <v>0</v>
      </c>
      <c r="X166" s="352"/>
      <c r="Y166" s="352">
        <f t="shared" si="209"/>
        <v>0</v>
      </c>
      <c r="Z166" s="352"/>
      <c r="AA166" s="352">
        <f t="shared" si="210"/>
        <v>0</v>
      </c>
      <c r="AB166" s="352"/>
      <c r="AC166" s="307">
        <f t="shared" si="226"/>
        <v>0</v>
      </c>
      <c r="AD166" s="299">
        <f t="shared" si="227"/>
        <v>0</v>
      </c>
      <c r="AE166" s="295">
        <f t="shared" si="211"/>
        <v>0</v>
      </c>
      <c r="AF166" s="301"/>
      <c r="AG166" s="301"/>
      <c r="AH166" s="301"/>
      <c r="AI166" s="302"/>
      <c r="AM166" s="349">
        <f t="shared" si="212"/>
        <v>0</v>
      </c>
      <c r="AN166" s="349"/>
      <c r="AO166" s="349">
        <f t="shared" si="213"/>
        <v>0</v>
      </c>
      <c r="AP166" s="349"/>
      <c r="AQ166" s="349">
        <f t="shared" si="214"/>
        <v>0</v>
      </c>
      <c r="AR166" s="349"/>
      <c r="AS166" s="298"/>
      <c r="AT166" s="349">
        <f t="shared" si="215"/>
        <v>0</v>
      </c>
      <c r="AU166" s="349"/>
      <c r="AV166" s="349">
        <f t="shared" si="216"/>
        <v>0</v>
      </c>
      <c r="AW166" s="349"/>
      <c r="AX166" s="349">
        <f t="shared" si="217"/>
        <v>0</v>
      </c>
      <c r="AY166" s="349"/>
      <c r="AZ166" s="298"/>
      <c r="BA166" s="349">
        <f t="shared" si="218"/>
        <v>0</v>
      </c>
      <c r="BB166" s="349"/>
      <c r="BC166" s="349">
        <f t="shared" si="219"/>
        <v>0</v>
      </c>
      <c r="BD166" s="349"/>
      <c r="BE166" s="349">
        <f t="shared" si="220"/>
        <v>0</v>
      </c>
      <c r="BF166" s="349"/>
      <c r="BG166" s="298"/>
      <c r="BH166" s="349">
        <f t="shared" si="221"/>
        <v>0</v>
      </c>
      <c r="BI166" s="349"/>
      <c r="BJ166" s="349">
        <f t="shared" si="222"/>
        <v>0</v>
      </c>
      <c r="BK166" s="349"/>
      <c r="BL166" s="349">
        <f t="shared" si="223"/>
        <v>0</v>
      </c>
      <c r="BM166" s="349"/>
    </row>
    <row r="167" spans="1:65" x14ac:dyDescent="0.3">
      <c r="A167" s="291" t="s">
        <v>355</v>
      </c>
      <c r="B167" s="350">
        <f t="shared" si="199"/>
        <v>0</v>
      </c>
      <c r="C167" s="350"/>
      <c r="D167" s="352">
        <f t="shared" si="200"/>
        <v>0</v>
      </c>
      <c r="E167" s="352"/>
      <c r="F167" s="350">
        <f t="shared" si="201"/>
        <v>0</v>
      </c>
      <c r="G167" s="350"/>
      <c r="H167" s="292"/>
      <c r="I167" s="350">
        <f t="shared" si="202"/>
        <v>0</v>
      </c>
      <c r="J167" s="350"/>
      <c r="K167" s="352">
        <f t="shared" si="203"/>
        <v>0</v>
      </c>
      <c r="L167" s="352"/>
      <c r="M167" s="350">
        <f t="shared" si="204"/>
        <v>0</v>
      </c>
      <c r="N167" s="350"/>
      <c r="O167" s="292"/>
      <c r="P167" s="350">
        <f t="shared" si="205"/>
        <v>0</v>
      </c>
      <c r="Q167" s="350"/>
      <c r="R167" s="350">
        <f t="shared" si="206"/>
        <v>0</v>
      </c>
      <c r="S167" s="350"/>
      <c r="T167" s="350">
        <f t="shared" si="207"/>
        <v>0</v>
      </c>
      <c r="U167" s="350"/>
      <c r="V167" s="292"/>
      <c r="W167" s="352">
        <f t="shared" si="208"/>
        <v>0</v>
      </c>
      <c r="X167" s="352"/>
      <c r="Y167" s="350">
        <f t="shared" si="209"/>
        <v>0</v>
      </c>
      <c r="Z167" s="350"/>
      <c r="AA167" s="352">
        <f t="shared" si="210"/>
        <v>0</v>
      </c>
      <c r="AB167" s="352"/>
      <c r="AC167" s="307">
        <f t="shared" ref="AC167:AC169" si="228">SUM(B167:AA167)</f>
        <v>0</v>
      </c>
      <c r="AD167" s="299">
        <f t="shared" ref="AD167:AD169" si="229">SUM(B167:AB167)</f>
        <v>0</v>
      </c>
      <c r="AE167" s="295">
        <f t="shared" si="211"/>
        <v>0</v>
      </c>
      <c r="AF167" s="301"/>
      <c r="AG167" s="301"/>
      <c r="AH167" s="301"/>
      <c r="AI167" s="302"/>
      <c r="AM167" s="349">
        <f t="shared" si="212"/>
        <v>0</v>
      </c>
      <c r="AN167" s="349"/>
      <c r="AO167" s="349">
        <f t="shared" si="213"/>
        <v>0</v>
      </c>
      <c r="AP167" s="349"/>
      <c r="AQ167" s="349">
        <f t="shared" si="214"/>
        <v>0</v>
      </c>
      <c r="AR167" s="349"/>
      <c r="AS167" s="298"/>
      <c r="AT167" s="349">
        <f t="shared" si="215"/>
        <v>0</v>
      </c>
      <c r="AU167" s="349"/>
      <c r="AV167" s="349">
        <f t="shared" si="216"/>
        <v>0</v>
      </c>
      <c r="AW167" s="349"/>
      <c r="AX167" s="349">
        <f t="shared" si="217"/>
        <v>0</v>
      </c>
      <c r="AY167" s="349"/>
      <c r="AZ167" s="298"/>
      <c r="BA167" s="349">
        <f t="shared" si="218"/>
        <v>0</v>
      </c>
      <c r="BB167" s="349"/>
      <c r="BC167" s="349">
        <f t="shared" si="219"/>
        <v>0</v>
      </c>
      <c r="BD167" s="349"/>
      <c r="BE167" s="349">
        <f t="shared" si="220"/>
        <v>0</v>
      </c>
      <c r="BF167" s="349"/>
      <c r="BG167" s="298"/>
      <c r="BH167" s="349">
        <f t="shared" si="221"/>
        <v>0</v>
      </c>
      <c r="BI167" s="349"/>
      <c r="BJ167" s="349">
        <f t="shared" si="222"/>
        <v>0</v>
      </c>
      <c r="BK167" s="349"/>
      <c r="BL167" s="349">
        <f t="shared" si="223"/>
        <v>0</v>
      </c>
      <c r="BM167" s="349"/>
    </row>
    <row r="168" spans="1:65" x14ac:dyDescent="0.3">
      <c r="A168" s="291" t="s">
        <v>356</v>
      </c>
      <c r="B168" s="350">
        <f t="shared" si="199"/>
        <v>0</v>
      </c>
      <c r="C168" s="350"/>
      <c r="D168" s="350">
        <f t="shared" si="200"/>
        <v>0</v>
      </c>
      <c r="E168" s="350"/>
      <c r="F168" s="350">
        <f t="shared" si="201"/>
        <v>0</v>
      </c>
      <c r="G168" s="350"/>
      <c r="H168" s="292"/>
      <c r="I168" s="350">
        <f t="shared" si="202"/>
        <v>0</v>
      </c>
      <c r="J168" s="350"/>
      <c r="K168" s="350">
        <f t="shared" si="203"/>
        <v>0</v>
      </c>
      <c r="L168" s="350"/>
      <c r="M168" s="351">
        <f t="shared" si="204"/>
        <v>0</v>
      </c>
      <c r="N168" s="351"/>
      <c r="O168" s="292"/>
      <c r="P168" s="350">
        <f t="shared" si="205"/>
        <v>0</v>
      </c>
      <c r="Q168" s="350"/>
      <c r="R168" s="351">
        <f t="shared" si="206"/>
        <v>0</v>
      </c>
      <c r="S168" s="351"/>
      <c r="T168" s="350">
        <f t="shared" si="207"/>
        <v>0</v>
      </c>
      <c r="U168" s="350"/>
      <c r="V168" s="292"/>
      <c r="W168" s="350">
        <f t="shared" si="208"/>
        <v>0</v>
      </c>
      <c r="X168" s="350"/>
      <c r="Y168" s="352">
        <f t="shared" si="209"/>
        <v>0</v>
      </c>
      <c r="Z168" s="352"/>
      <c r="AA168" s="352">
        <f t="shared" si="210"/>
        <v>1</v>
      </c>
      <c r="AB168" s="352"/>
      <c r="AC168" s="307">
        <f t="shared" si="228"/>
        <v>1</v>
      </c>
      <c r="AD168" s="299">
        <f t="shared" si="229"/>
        <v>1</v>
      </c>
      <c r="AE168" s="295">
        <f t="shared" si="211"/>
        <v>125</v>
      </c>
      <c r="AF168" s="301"/>
      <c r="AG168" s="301"/>
      <c r="AH168" s="301"/>
      <c r="AI168" s="302"/>
      <c r="AM168" s="349">
        <f t="shared" si="212"/>
        <v>0</v>
      </c>
      <c r="AN168" s="349"/>
      <c r="AO168" s="349">
        <f t="shared" si="213"/>
        <v>0</v>
      </c>
      <c r="AP168" s="349"/>
      <c r="AQ168" s="349">
        <f t="shared" si="214"/>
        <v>0</v>
      </c>
      <c r="AR168" s="349"/>
      <c r="AS168" s="298"/>
      <c r="AT168" s="349">
        <f t="shared" si="215"/>
        <v>0</v>
      </c>
      <c r="AU168" s="349"/>
      <c r="AV168" s="349">
        <f t="shared" si="216"/>
        <v>0</v>
      </c>
      <c r="AW168" s="349"/>
      <c r="AX168" s="349">
        <f t="shared" si="217"/>
        <v>0</v>
      </c>
      <c r="AY168" s="349"/>
      <c r="AZ168" s="298"/>
      <c r="BA168" s="349">
        <f t="shared" si="218"/>
        <v>0</v>
      </c>
      <c r="BB168" s="349"/>
      <c r="BC168" s="349">
        <f t="shared" si="219"/>
        <v>0</v>
      </c>
      <c r="BD168" s="349"/>
      <c r="BE168" s="349">
        <f t="shared" si="220"/>
        <v>0</v>
      </c>
      <c r="BF168" s="349"/>
      <c r="BG168" s="298"/>
      <c r="BH168" s="349">
        <f t="shared" si="221"/>
        <v>0</v>
      </c>
      <c r="BI168" s="349"/>
      <c r="BJ168" s="349">
        <f t="shared" si="222"/>
        <v>0</v>
      </c>
      <c r="BK168" s="349"/>
      <c r="BL168" s="349">
        <f t="shared" si="223"/>
        <v>125</v>
      </c>
      <c r="BM168" s="349"/>
    </row>
    <row r="169" spans="1:65" x14ac:dyDescent="0.3">
      <c r="A169" s="291" t="s">
        <v>357</v>
      </c>
      <c r="B169" s="350">
        <f t="shared" si="199"/>
        <v>0</v>
      </c>
      <c r="C169" s="350"/>
      <c r="D169" s="350">
        <f t="shared" si="200"/>
        <v>0</v>
      </c>
      <c r="E169" s="350"/>
      <c r="F169" s="351">
        <f t="shared" si="201"/>
        <v>0</v>
      </c>
      <c r="G169" s="351"/>
      <c r="H169" s="292"/>
      <c r="I169" s="351">
        <f t="shared" si="202"/>
        <v>0</v>
      </c>
      <c r="J169" s="351"/>
      <c r="K169" s="350">
        <f t="shared" si="203"/>
        <v>0</v>
      </c>
      <c r="L169" s="350"/>
      <c r="M169" s="350">
        <f t="shared" si="204"/>
        <v>0</v>
      </c>
      <c r="N169" s="350"/>
      <c r="O169" s="292"/>
      <c r="P169" s="350">
        <f t="shared" si="205"/>
        <v>0</v>
      </c>
      <c r="Q169" s="350"/>
      <c r="R169" s="350">
        <f t="shared" si="206"/>
        <v>0</v>
      </c>
      <c r="S169" s="350"/>
      <c r="T169" s="350">
        <f t="shared" si="207"/>
        <v>0</v>
      </c>
      <c r="U169" s="350"/>
      <c r="V169" s="292"/>
      <c r="W169" s="352">
        <f t="shared" si="208"/>
        <v>0</v>
      </c>
      <c r="X169" s="352"/>
      <c r="Y169" s="352">
        <f t="shared" si="209"/>
        <v>0</v>
      </c>
      <c r="Z169" s="352"/>
      <c r="AA169" s="352">
        <f t="shared" si="210"/>
        <v>0</v>
      </c>
      <c r="AB169" s="352"/>
      <c r="AC169" s="307">
        <f t="shared" si="228"/>
        <v>0</v>
      </c>
      <c r="AD169" s="299">
        <f t="shared" si="229"/>
        <v>0</v>
      </c>
      <c r="AE169" s="295">
        <f t="shared" si="211"/>
        <v>0</v>
      </c>
      <c r="AF169" s="301"/>
      <c r="AG169" s="301"/>
      <c r="AH169" s="301"/>
      <c r="AI169" s="302"/>
      <c r="AM169" s="349">
        <f t="shared" si="212"/>
        <v>0</v>
      </c>
      <c r="AN169" s="349"/>
      <c r="AO169" s="349">
        <f t="shared" si="213"/>
        <v>0</v>
      </c>
      <c r="AP169" s="349"/>
      <c r="AQ169" s="349">
        <f t="shared" si="214"/>
        <v>0</v>
      </c>
      <c r="AR169" s="349"/>
      <c r="AS169" s="298"/>
      <c r="AT169" s="349">
        <f t="shared" si="215"/>
        <v>0</v>
      </c>
      <c r="AU169" s="349"/>
      <c r="AV169" s="349">
        <f t="shared" si="216"/>
        <v>0</v>
      </c>
      <c r="AW169" s="349"/>
      <c r="AX169" s="349">
        <f t="shared" si="217"/>
        <v>0</v>
      </c>
      <c r="AY169" s="349"/>
      <c r="AZ169" s="298"/>
      <c r="BA169" s="349">
        <f t="shared" si="218"/>
        <v>0</v>
      </c>
      <c r="BB169" s="349"/>
      <c r="BC169" s="349">
        <f t="shared" si="219"/>
        <v>0</v>
      </c>
      <c r="BD169" s="349"/>
      <c r="BE169" s="349">
        <f t="shared" si="220"/>
        <v>0</v>
      </c>
      <c r="BF169" s="349"/>
      <c r="BG169" s="298"/>
      <c r="BH169" s="349">
        <f t="shared" si="221"/>
        <v>0</v>
      </c>
      <c r="BI169" s="349"/>
      <c r="BJ169" s="349">
        <f t="shared" si="222"/>
        <v>0</v>
      </c>
      <c r="BK169" s="349"/>
      <c r="BL169" s="349">
        <f t="shared" si="223"/>
        <v>0</v>
      </c>
      <c r="BM169" s="349"/>
    </row>
    <row r="170" spans="1:65" x14ac:dyDescent="0.3">
      <c r="AD170" s="284"/>
    </row>
    <row r="171" spans="1:65" x14ac:dyDescent="0.3">
      <c r="AD171" s="284"/>
    </row>
    <row r="172" spans="1:65" x14ac:dyDescent="0.3">
      <c r="A172" s="284" t="s">
        <v>70</v>
      </c>
      <c r="B172" s="360">
        <f>SUM(B137:B169)</f>
        <v>-4</v>
      </c>
      <c r="C172" s="361"/>
      <c r="D172" s="360">
        <f t="shared" ref="D172" si="230">SUM(D137:D169)</f>
        <v>0</v>
      </c>
      <c r="E172" s="361"/>
      <c r="F172" s="360">
        <f t="shared" ref="F172" si="231">SUM(F137:F169)</f>
        <v>2</v>
      </c>
      <c r="G172" s="361"/>
      <c r="H172" s="303"/>
      <c r="I172" s="360">
        <f>SUM(I137:I169)</f>
        <v>4</v>
      </c>
      <c r="J172" s="361"/>
      <c r="K172" s="360">
        <f t="shared" ref="K172" si="232">SUM(K137:K169)</f>
        <v>-6</v>
      </c>
      <c r="L172" s="361"/>
      <c r="M172" s="360">
        <f t="shared" ref="M172" si="233">SUM(M137:M169)</f>
        <v>0</v>
      </c>
      <c r="N172" s="361"/>
      <c r="O172" s="303"/>
      <c r="P172" s="360">
        <f>SUM(P137:P169)</f>
        <v>-6</v>
      </c>
      <c r="Q172" s="361"/>
      <c r="R172" s="360">
        <f t="shared" ref="R172" si="234">SUM(R137:R169)</f>
        <v>-4</v>
      </c>
      <c r="S172" s="361"/>
      <c r="T172" s="360">
        <f t="shared" ref="T172" si="235">SUM(T137:T169)</f>
        <v>0</v>
      </c>
      <c r="U172" s="361"/>
      <c r="V172" s="303"/>
      <c r="W172" s="360">
        <f>SUM(W137:W169)</f>
        <v>2</v>
      </c>
      <c r="X172" s="361"/>
      <c r="Y172" s="360">
        <f t="shared" ref="Y172" si="236">SUM(Y137:Y169)</f>
        <v>2</v>
      </c>
      <c r="Z172" s="361"/>
      <c r="AA172" s="360">
        <f t="shared" ref="AA172" si="237">SUM(AA137:AA169)</f>
        <v>5</v>
      </c>
      <c r="AB172" s="361"/>
      <c r="AC172" s="285"/>
      <c r="AM172" s="359">
        <f>SUM(AM137:AM169)</f>
        <v>-170</v>
      </c>
      <c r="AN172" s="359"/>
      <c r="AO172" s="359">
        <f t="shared" ref="AO172" si="238">SUM(AO137:AO169)</f>
        <v>30</v>
      </c>
      <c r="AP172" s="359"/>
      <c r="AQ172" s="359">
        <f t="shared" ref="AQ172" si="239">SUM(AQ137:AQ169)</f>
        <v>120</v>
      </c>
      <c r="AR172" s="359"/>
      <c r="AS172" s="290"/>
      <c r="AT172" s="359">
        <f>SUM(AT137:AT169)</f>
        <v>220</v>
      </c>
      <c r="AU172" s="359"/>
      <c r="AV172" s="359">
        <f t="shared" ref="AV172" si="240">SUM(AV137:AV169)</f>
        <v>-410</v>
      </c>
      <c r="AW172" s="359"/>
      <c r="AX172" s="359">
        <f t="shared" ref="AX172" si="241">SUM(AX137:AX169)</f>
        <v>0</v>
      </c>
      <c r="AY172" s="359"/>
      <c r="AZ172" s="290"/>
      <c r="BA172" s="359">
        <f>SUM(BA137:BA169)</f>
        <v>-400</v>
      </c>
      <c r="BB172" s="359"/>
      <c r="BC172" s="359">
        <f t="shared" ref="BC172" si="242">SUM(BC137:BC169)</f>
        <v>-270</v>
      </c>
      <c r="BD172" s="359"/>
      <c r="BE172" s="359">
        <f t="shared" ref="BE172" si="243">SUM(BE137:BE169)</f>
        <v>0</v>
      </c>
      <c r="BF172" s="359"/>
      <c r="BG172" s="290"/>
      <c r="BH172" s="359">
        <f>SUM(BH137:BH169)</f>
        <v>130</v>
      </c>
      <c r="BI172" s="359"/>
      <c r="BJ172" s="359">
        <f t="shared" ref="BJ172" si="244">SUM(BJ137:BJ169)</f>
        <v>110</v>
      </c>
      <c r="BK172" s="359"/>
      <c r="BL172" s="359">
        <f t="shared" ref="BL172" si="245">SUM(BL137:BL169)</f>
        <v>515</v>
      </c>
      <c r="BM172" s="359"/>
    </row>
    <row r="173" spans="1:65" x14ac:dyDescent="0.3">
      <c r="AD173" s="284"/>
    </row>
    <row r="174" spans="1:65" x14ac:dyDescent="0.3">
      <c r="A174" s="304" t="s">
        <v>257</v>
      </c>
      <c r="B174" s="362">
        <f>AM172</f>
        <v>-170</v>
      </c>
      <c r="C174" s="363"/>
      <c r="D174" s="362">
        <f t="shared" ref="D174" si="246">AO172</f>
        <v>30</v>
      </c>
      <c r="E174" s="363"/>
      <c r="F174" s="362">
        <f t="shared" ref="F174" si="247">AQ172</f>
        <v>120</v>
      </c>
      <c r="G174" s="363"/>
      <c r="H174" s="303"/>
      <c r="I174" s="362">
        <f>AT172</f>
        <v>220</v>
      </c>
      <c r="J174" s="363"/>
      <c r="K174" s="362">
        <f t="shared" ref="K174" si="248">AV172</f>
        <v>-410</v>
      </c>
      <c r="L174" s="363"/>
      <c r="M174" s="362">
        <f t="shared" ref="M174" si="249">AX172</f>
        <v>0</v>
      </c>
      <c r="N174" s="363"/>
      <c r="O174" s="303"/>
      <c r="P174" s="362">
        <f>BA172</f>
        <v>-400</v>
      </c>
      <c r="Q174" s="363"/>
      <c r="R174" s="362">
        <f t="shared" ref="R174" si="250">BC172</f>
        <v>-270</v>
      </c>
      <c r="S174" s="363"/>
      <c r="T174" s="362">
        <f t="shared" ref="T174" si="251">BE172</f>
        <v>0</v>
      </c>
      <c r="U174" s="363"/>
      <c r="V174" s="303"/>
      <c r="W174" s="362">
        <f>BH172</f>
        <v>130</v>
      </c>
      <c r="X174" s="363"/>
      <c r="Y174" s="362">
        <f t="shared" ref="Y174" si="252">BJ172</f>
        <v>110</v>
      </c>
      <c r="Z174" s="363"/>
      <c r="AA174" s="362">
        <f t="shared" ref="AA174" si="253">BL172</f>
        <v>515</v>
      </c>
      <c r="AB174" s="363"/>
      <c r="AC174" s="285"/>
    </row>
    <row r="175" spans="1:65" x14ac:dyDescent="0.3">
      <c r="A175" s="304"/>
      <c r="B175" s="304"/>
      <c r="C175" s="304"/>
      <c r="D175" s="304"/>
      <c r="E175" s="304"/>
      <c r="F175" s="304"/>
      <c r="G175" s="304"/>
      <c r="H175" s="304"/>
      <c r="I175" s="304"/>
      <c r="J175" s="304"/>
      <c r="K175" s="304"/>
      <c r="L175" s="304"/>
      <c r="M175" s="304"/>
      <c r="N175" s="304"/>
      <c r="O175" s="304"/>
      <c r="P175" s="304"/>
      <c r="Q175" s="304"/>
      <c r="R175" s="304"/>
      <c r="S175" s="304"/>
      <c r="T175" s="304"/>
      <c r="U175" s="304"/>
      <c r="V175" s="304"/>
      <c r="W175" s="304"/>
      <c r="X175" s="304"/>
      <c r="Y175" s="304"/>
      <c r="Z175" s="304"/>
      <c r="AA175" s="304"/>
      <c r="AB175" s="304"/>
      <c r="AC175" s="304"/>
      <c r="AD175" s="304"/>
      <c r="AE175" s="304"/>
      <c r="AF175" s="304"/>
      <c r="AG175" s="304"/>
      <c r="AH175" s="304"/>
      <c r="AI175" s="304"/>
    </row>
    <row r="177" spans="1:1" x14ac:dyDescent="0.3">
      <c r="A177" s="308" t="s">
        <v>255</v>
      </c>
    </row>
    <row r="178" spans="1:1" x14ac:dyDescent="0.3">
      <c r="A178" s="309" t="s">
        <v>256</v>
      </c>
    </row>
    <row r="179" spans="1:1" x14ac:dyDescent="0.3">
      <c r="A179" s="310" t="s">
        <v>253</v>
      </c>
    </row>
  </sheetData>
  <mergeCells count="3015">
    <mergeCell ref="AX169:AY169"/>
    <mergeCell ref="BA169:BB169"/>
    <mergeCell ref="BC169:BD169"/>
    <mergeCell ref="BE169:BF169"/>
    <mergeCell ref="BH169:BI169"/>
    <mergeCell ref="BJ169:BK169"/>
    <mergeCell ref="BL169:BM169"/>
    <mergeCell ref="B169:C169"/>
    <mergeCell ref="D169:E169"/>
    <mergeCell ref="F169:G169"/>
    <mergeCell ref="I169:J169"/>
    <mergeCell ref="K169:L169"/>
    <mergeCell ref="M169:N169"/>
    <mergeCell ref="P169:Q169"/>
    <mergeCell ref="R169:S169"/>
    <mergeCell ref="T169:U169"/>
    <mergeCell ref="W169:X169"/>
    <mergeCell ref="Y169:Z169"/>
    <mergeCell ref="AA169:AB169"/>
    <mergeCell ref="AM169:AN169"/>
    <mergeCell ref="AO169:AP169"/>
    <mergeCell ref="AQ169:AR169"/>
    <mergeCell ref="AT169:AU169"/>
    <mergeCell ref="AV169:AW169"/>
    <mergeCell ref="AX167:AY167"/>
    <mergeCell ref="BA167:BB167"/>
    <mergeCell ref="BC167:BD167"/>
    <mergeCell ref="BE167:BF167"/>
    <mergeCell ref="BH167:BI167"/>
    <mergeCell ref="BJ167:BK167"/>
    <mergeCell ref="BL167:BM167"/>
    <mergeCell ref="B168:C168"/>
    <mergeCell ref="D168:E168"/>
    <mergeCell ref="F168:G168"/>
    <mergeCell ref="I168:J168"/>
    <mergeCell ref="K168:L168"/>
    <mergeCell ref="M168:N168"/>
    <mergeCell ref="P168:Q168"/>
    <mergeCell ref="R168:S168"/>
    <mergeCell ref="T168:U168"/>
    <mergeCell ref="W168:X168"/>
    <mergeCell ref="Y168:Z168"/>
    <mergeCell ref="AA168:AB168"/>
    <mergeCell ref="AM168:AN168"/>
    <mergeCell ref="AO168:AP168"/>
    <mergeCell ref="AQ168:AR168"/>
    <mergeCell ref="AT168:AU168"/>
    <mergeCell ref="AV168:AW168"/>
    <mergeCell ref="AX168:AY168"/>
    <mergeCell ref="BA168:BB168"/>
    <mergeCell ref="BC168:BD168"/>
    <mergeCell ref="BE168:BF168"/>
    <mergeCell ref="BH168:BI168"/>
    <mergeCell ref="BJ168:BK168"/>
    <mergeCell ref="BL168:BM168"/>
    <mergeCell ref="B167:C167"/>
    <mergeCell ref="D167:E167"/>
    <mergeCell ref="F167:G167"/>
    <mergeCell ref="I167:J167"/>
    <mergeCell ref="K167:L167"/>
    <mergeCell ref="M167:N167"/>
    <mergeCell ref="P167:Q167"/>
    <mergeCell ref="R167:S167"/>
    <mergeCell ref="T167:U167"/>
    <mergeCell ref="W167:X167"/>
    <mergeCell ref="Y167:Z167"/>
    <mergeCell ref="AA167:AB167"/>
    <mergeCell ref="AM167:AN167"/>
    <mergeCell ref="AO167:AP167"/>
    <mergeCell ref="AQ167:AR167"/>
    <mergeCell ref="AT167:AU167"/>
    <mergeCell ref="AV167:AW167"/>
    <mergeCell ref="AX165:AY165"/>
    <mergeCell ref="F165:G165"/>
    <mergeCell ref="I165:J165"/>
    <mergeCell ref="K165:L165"/>
    <mergeCell ref="M165:N165"/>
    <mergeCell ref="P165:Q165"/>
    <mergeCell ref="R165:S165"/>
    <mergeCell ref="T165:U165"/>
    <mergeCell ref="W165:X165"/>
    <mergeCell ref="Y165:Z165"/>
    <mergeCell ref="AA165:AB165"/>
    <mergeCell ref="AM165:AN165"/>
    <mergeCell ref="AO165:AP165"/>
    <mergeCell ref="AQ165:AR165"/>
    <mergeCell ref="AT165:AU165"/>
    <mergeCell ref="AV165:AW165"/>
    <mergeCell ref="BA165:BB165"/>
    <mergeCell ref="BC165:BD165"/>
    <mergeCell ref="BE165:BF165"/>
    <mergeCell ref="BH165:BI165"/>
    <mergeCell ref="BJ165:BK165"/>
    <mergeCell ref="BL165:BM165"/>
    <mergeCell ref="B166:C166"/>
    <mergeCell ref="D166:E166"/>
    <mergeCell ref="F166:G166"/>
    <mergeCell ref="I166:J166"/>
    <mergeCell ref="K166:L166"/>
    <mergeCell ref="M166:N166"/>
    <mergeCell ref="P166:Q166"/>
    <mergeCell ref="R166:S166"/>
    <mergeCell ref="T166:U166"/>
    <mergeCell ref="W166:X166"/>
    <mergeCell ref="Y166:Z166"/>
    <mergeCell ref="AA166:AB166"/>
    <mergeCell ref="AM166:AN166"/>
    <mergeCell ref="AO166:AP166"/>
    <mergeCell ref="AQ166:AR166"/>
    <mergeCell ref="AT166:AU166"/>
    <mergeCell ref="AV166:AW166"/>
    <mergeCell ref="AX166:AY166"/>
    <mergeCell ref="BA166:BB166"/>
    <mergeCell ref="BC166:BD166"/>
    <mergeCell ref="BE166:BF166"/>
    <mergeCell ref="BH166:BI166"/>
    <mergeCell ref="BJ166:BK166"/>
    <mergeCell ref="BL166:BM166"/>
    <mergeCell ref="B165:C165"/>
    <mergeCell ref="D165:E165"/>
    <mergeCell ref="AX163:AY163"/>
    <mergeCell ref="BA163:BB163"/>
    <mergeCell ref="BC163:BD163"/>
    <mergeCell ref="BE163:BF163"/>
    <mergeCell ref="BH163:BI163"/>
    <mergeCell ref="BJ163:BK163"/>
    <mergeCell ref="BL163:BM163"/>
    <mergeCell ref="B164:C164"/>
    <mergeCell ref="D164:E164"/>
    <mergeCell ref="F164:G164"/>
    <mergeCell ref="I164:J164"/>
    <mergeCell ref="K164:L164"/>
    <mergeCell ref="M164:N164"/>
    <mergeCell ref="P164:Q164"/>
    <mergeCell ref="R164:S164"/>
    <mergeCell ref="T164:U164"/>
    <mergeCell ref="W164:X164"/>
    <mergeCell ref="Y164:Z164"/>
    <mergeCell ref="AA164:AB164"/>
    <mergeCell ref="AM164:AN164"/>
    <mergeCell ref="AO164:AP164"/>
    <mergeCell ref="AQ164:AR164"/>
    <mergeCell ref="AT164:AU164"/>
    <mergeCell ref="AV164:AW164"/>
    <mergeCell ref="AX164:AY164"/>
    <mergeCell ref="BA164:BB164"/>
    <mergeCell ref="BC164:BD164"/>
    <mergeCell ref="BE164:BF164"/>
    <mergeCell ref="BH164:BI164"/>
    <mergeCell ref="BJ164:BK164"/>
    <mergeCell ref="BL164:BM164"/>
    <mergeCell ref="B163:C163"/>
    <mergeCell ref="D163:E163"/>
    <mergeCell ref="F163:G163"/>
    <mergeCell ref="I163:J163"/>
    <mergeCell ref="K163:L163"/>
    <mergeCell ref="M163:N163"/>
    <mergeCell ref="P163:Q163"/>
    <mergeCell ref="R163:S163"/>
    <mergeCell ref="T163:U163"/>
    <mergeCell ref="W163:X163"/>
    <mergeCell ref="Y163:Z163"/>
    <mergeCell ref="AA163:AB163"/>
    <mergeCell ref="AM163:AN163"/>
    <mergeCell ref="AO163:AP163"/>
    <mergeCell ref="AQ163:AR163"/>
    <mergeCell ref="AT163:AU163"/>
    <mergeCell ref="AV163:AW163"/>
    <mergeCell ref="AX161:AY161"/>
    <mergeCell ref="F161:G161"/>
    <mergeCell ref="I161:J161"/>
    <mergeCell ref="K161:L161"/>
    <mergeCell ref="M161:N161"/>
    <mergeCell ref="P161:Q161"/>
    <mergeCell ref="R161:S161"/>
    <mergeCell ref="T161:U161"/>
    <mergeCell ref="W161:X161"/>
    <mergeCell ref="Y161:Z161"/>
    <mergeCell ref="AA161:AB161"/>
    <mergeCell ref="AM161:AN161"/>
    <mergeCell ref="AO161:AP161"/>
    <mergeCell ref="AQ161:AR161"/>
    <mergeCell ref="AT161:AU161"/>
    <mergeCell ref="AV161:AW161"/>
    <mergeCell ref="BA161:BB161"/>
    <mergeCell ref="BC161:BD161"/>
    <mergeCell ref="BE161:BF161"/>
    <mergeCell ref="BH161:BI161"/>
    <mergeCell ref="BJ161:BK161"/>
    <mergeCell ref="BL161:BM161"/>
    <mergeCell ref="B162:C162"/>
    <mergeCell ref="D162:E162"/>
    <mergeCell ref="F162:G162"/>
    <mergeCell ref="I162:J162"/>
    <mergeCell ref="K162:L162"/>
    <mergeCell ref="M162:N162"/>
    <mergeCell ref="P162:Q162"/>
    <mergeCell ref="R162:S162"/>
    <mergeCell ref="T162:U162"/>
    <mergeCell ref="W162:X162"/>
    <mergeCell ref="Y162:Z162"/>
    <mergeCell ref="AA162:AB162"/>
    <mergeCell ref="AM162:AN162"/>
    <mergeCell ref="AO162:AP162"/>
    <mergeCell ref="AQ162:AR162"/>
    <mergeCell ref="AT162:AU162"/>
    <mergeCell ref="AV162:AW162"/>
    <mergeCell ref="AX162:AY162"/>
    <mergeCell ref="BA162:BB162"/>
    <mergeCell ref="BC162:BD162"/>
    <mergeCell ref="BE162:BF162"/>
    <mergeCell ref="BH162:BI162"/>
    <mergeCell ref="BJ162:BK162"/>
    <mergeCell ref="BL162:BM162"/>
    <mergeCell ref="B161:C161"/>
    <mergeCell ref="D161:E161"/>
    <mergeCell ref="AX159:AY159"/>
    <mergeCell ref="BA159:BB159"/>
    <mergeCell ref="BC159:BD159"/>
    <mergeCell ref="BE159:BF159"/>
    <mergeCell ref="BH159:BI159"/>
    <mergeCell ref="BJ159:BK159"/>
    <mergeCell ref="BL159:BM159"/>
    <mergeCell ref="B160:C160"/>
    <mergeCell ref="D160:E160"/>
    <mergeCell ref="F160:G160"/>
    <mergeCell ref="I160:J160"/>
    <mergeCell ref="K160:L160"/>
    <mergeCell ref="M160:N160"/>
    <mergeCell ref="P160:Q160"/>
    <mergeCell ref="R160:S160"/>
    <mergeCell ref="T160:U160"/>
    <mergeCell ref="W160:X160"/>
    <mergeCell ref="Y160:Z160"/>
    <mergeCell ref="AA160:AB160"/>
    <mergeCell ref="AM160:AN160"/>
    <mergeCell ref="AO160:AP160"/>
    <mergeCell ref="AQ160:AR160"/>
    <mergeCell ref="AT160:AU160"/>
    <mergeCell ref="AV160:AW160"/>
    <mergeCell ref="AX160:AY160"/>
    <mergeCell ref="BA160:BB160"/>
    <mergeCell ref="BC160:BD160"/>
    <mergeCell ref="BE160:BF160"/>
    <mergeCell ref="BH160:BI160"/>
    <mergeCell ref="BJ160:BK160"/>
    <mergeCell ref="BL160:BM160"/>
    <mergeCell ref="B159:C159"/>
    <mergeCell ref="D159:E159"/>
    <mergeCell ref="F159:G159"/>
    <mergeCell ref="I159:J159"/>
    <mergeCell ref="K159:L159"/>
    <mergeCell ref="M159:N159"/>
    <mergeCell ref="P159:Q159"/>
    <mergeCell ref="R159:S159"/>
    <mergeCell ref="T159:U159"/>
    <mergeCell ref="W159:X159"/>
    <mergeCell ref="Y159:Z159"/>
    <mergeCell ref="AA159:AB159"/>
    <mergeCell ref="AM159:AN159"/>
    <mergeCell ref="AO159:AP159"/>
    <mergeCell ref="AQ159:AR159"/>
    <mergeCell ref="AT159:AU159"/>
    <mergeCell ref="AV159:AW159"/>
    <mergeCell ref="AX157:AY157"/>
    <mergeCell ref="F157:G157"/>
    <mergeCell ref="I157:J157"/>
    <mergeCell ref="K157:L157"/>
    <mergeCell ref="M157:N157"/>
    <mergeCell ref="P157:Q157"/>
    <mergeCell ref="R157:S157"/>
    <mergeCell ref="T157:U157"/>
    <mergeCell ref="W157:X157"/>
    <mergeCell ref="Y157:Z157"/>
    <mergeCell ref="AA157:AB157"/>
    <mergeCell ref="AM157:AN157"/>
    <mergeCell ref="AO157:AP157"/>
    <mergeCell ref="AQ157:AR157"/>
    <mergeCell ref="AT157:AU157"/>
    <mergeCell ref="AV157:AW157"/>
    <mergeCell ref="BA157:BB157"/>
    <mergeCell ref="BC157:BD157"/>
    <mergeCell ref="BE157:BF157"/>
    <mergeCell ref="BH157:BI157"/>
    <mergeCell ref="BJ157:BK157"/>
    <mergeCell ref="BL157:BM157"/>
    <mergeCell ref="B158:C158"/>
    <mergeCell ref="D158:E158"/>
    <mergeCell ref="F158:G158"/>
    <mergeCell ref="I158:J158"/>
    <mergeCell ref="K158:L158"/>
    <mergeCell ref="M158:N158"/>
    <mergeCell ref="P158:Q158"/>
    <mergeCell ref="R158:S158"/>
    <mergeCell ref="T158:U158"/>
    <mergeCell ref="W158:X158"/>
    <mergeCell ref="Y158:Z158"/>
    <mergeCell ref="AA158:AB158"/>
    <mergeCell ref="AM158:AN158"/>
    <mergeCell ref="AO158:AP158"/>
    <mergeCell ref="AQ158:AR158"/>
    <mergeCell ref="AT158:AU158"/>
    <mergeCell ref="AV158:AW158"/>
    <mergeCell ref="AX158:AY158"/>
    <mergeCell ref="BA158:BB158"/>
    <mergeCell ref="BC158:BD158"/>
    <mergeCell ref="BE158:BF158"/>
    <mergeCell ref="BH158:BI158"/>
    <mergeCell ref="BJ158:BK158"/>
    <mergeCell ref="BL158:BM158"/>
    <mergeCell ref="B157:C157"/>
    <mergeCell ref="D157:E157"/>
    <mergeCell ref="BL155:BM155"/>
    <mergeCell ref="B156:C156"/>
    <mergeCell ref="D156:E156"/>
    <mergeCell ref="F156:G156"/>
    <mergeCell ref="I156:J156"/>
    <mergeCell ref="K156:L156"/>
    <mergeCell ref="M156:N156"/>
    <mergeCell ref="P156:Q156"/>
    <mergeCell ref="R156:S156"/>
    <mergeCell ref="T156:U156"/>
    <mergeCell ref="W156:X156"/>
    <mergeCell ref="Y156:Z156"/>
    <mergeCell ref="AA156:AB156"/>
    <mergeCell ref="AM156:AN156"/>
    <mergeCell ref="AO156:AP156"/>
    <mergeCell ref="AQ156:AR156"/>
    <mergeCell ref="AT156:AU156"/>
    <mergeCell ref="AV156:AW156"/>
    <mergeCell ref="AX156:AY156"/>
    <mergeCell ref="BA156:BB156"/>
    <mergeCell ref="BC156:BD156"/>
    <mergeCell ref="BE156:BF156"/>
    <mergeCell ref="BH156:BI156"/>
    <mergeCell ref="BJ156:BK156"/>
    <mergeCell ref="BL156:BM156"/>
    <mergeCell ref="B155:C155"/>
    <mergeCell ref="D155:E155"/>
    <mergeCell ref="F155:G155"/>
    <mergeCell ref="I155:J155"/>
    <mergeCell ref="K155:L155"/>
    <mergeCell ref="M155:N155"/>
    <mergeCell ref="P155:Q155"/>
    <mergeCell ref="R155:S155"/>
    <mergeCell ref="T155:U155"/>
    <mergeCell ref="W155:X155"/>
    <mergeCell ref="Y155:Z155"/>
    <mergeCell ref="AA155:AB155"/>
    <mergeCell ref="AM155:AN155"/>
    <mergeCell ref="AO155:AP155"/>
    <mergeCell ref="AQ155:AR155"/>
    <mergeCell ref="AT155:AU155"/>
    <mergeCell ref="AV155:AW155"/>
    <mergeCell ref="BJ153:BK153"/>
    <mergeCell ref="R153:S153"/>
    <mergeCell ref="T153:U153"/>
    <mergeCell ref="W153:X153"/>
    <mergeCell ref="Y153:Z153"/>
    <mergeCell ref="AA153:AB153"/>
    <mergeCell ref="AM153:AN153"/>
    <mergeCell ref="AO153:AP153"/>
    <mergeCell ref="AQ153:AR153"/>
    <mergeCell ref="AT153:AU153"/>
    <mergeCell ref="AV153:AW153"/>
    <mergeCell ref="AX155:AY155"/>
    <mergeCell ref="BA155:BB155"/>
    <mergeCell ref="BC155:BD155"/>
    <mergeCell ref="BE155:BF155"/>
    <mergeCell ref="BH155:BI155"/>
    <mergeCell ref="BJ155:BK155"/>
    <mergeCell ref="BL153:BM153"/>
    <mergeCell ref="B154:C154"/>
    <mergeCell ref="D154:E154"/>
    <mergeCell ref="F154:G154"/>
    <mergeCell ref="I154:J154"/>
    <mergeCell ref="K154:L154"/>
    <mergeCell ref="M154:N154"/>
    <mergeCell ref="P154:Q154"/>
    <mergeCell ref="R154:S154"/>
    <mergeCell ref="T154:U154"/>
    <mergeCell ref="W154:X154"/>
    <mergeCell ref="Y154:Z154"/>
    <mergeCell ref="AA154:AB154"/>
    <mergeCell ref="AM154:AN154"/>
    <mergeCell ref="AO154:AP154"/>
    <mergeCell ref="AQ154:AR154"/>
    <mergeCell ref="AT154:AU154"/>
    <mergeCell ref="AV154:AW154"/>
    <mergeCell ref="AX154:AY154"/>
    <mergeCell ref="BA154:BB154"/>
    <mergeCell ref="BC154:BD154"/>
    <mergeCell ref="BE154:BF154"/>
    <mergeCell ref="BH154:BI154"/>
    <mergeCell ref="BJ154:BK154"/>
    <mergeCell ref="BL154:BM154"/>
    <mergeCell ref="B153:C153"/>
    <mergeCell ref="D153:E153"/>
    <mergeCell ref="F153:G153"/>
    <mergeCell ref="I153:J153"/>
    <mergeCell ref="K153:L153"/>
    <mergeCell ref="M153:N153"/>
    <mergeCell ref="P153:Q153"/>
    <mergeCell ref="B152:C152"/>
    <mergeCell ref="D152:E152"/>
    <mergeCell ref="F152:G152"/>
    <mergeCell ref="I152:J152"/>
    <mergeCell ref="K152:L152"/>
    <mergeCell ref="M152:N152"/>
    <mergeCell ref="P152:Q152"/>
    <mergeCell ref="R152:S152"/>
    <mergeCell ref="T152:U152"/>
    <mergeCell ref="W152:X152"/>
    <mergeCell ref="Y152:Z152"/>
    <mergeCell ref="AA152:AB152"/>
    <mergeCell ref="AM152:AN152"/>
    <mergeCell ref="AO152:AP152"/>
    <mergeCell ref="AQ152:AR152"/>
    <mergeCell ref="AT152:AU152"/>
    <mergeCell ref="AV152:AW152"/>
    <mergeCell ref="B125:C125"/>
    <mergeCell ref="D125:E125"/>
    <mergeCell ref="F125:G125"/>
    <mergeCell ref="I125:J125"/>
    <mergeCell ref="K125:L125"/>
    <mergeCell ref="M125:N125"/>
    <mergeCell ref="P125:Q125"/>
    <mergeCell ref="R125:S125"/>
    <mergeCell ref="T125:U125"/>
    <mergeCell ref="W125:X125"/>
    <mergeCell ref="Y125:Z125"/>
    <mergeCell ref="AA125:AB125"/>
    <mergeCell ref="B126:C126"/>
    <mergeCell ref="D126:E126"/>
    <mergeCell ref="F126:G126"/>
    <mergeCell ref="I126:J126"/>
    <mergeCell ref="K126:L126"/>
    <mergeCell ref="M126:N126"/>
    <mergeCell ref="P126:Q126"/>
    <mergeCell ref="R126:S126"/>
    <mergeCell ref="T126:U126"/>
    <mergeCell ref="W126:X126"/>
    <mergeCell ref="Y126:Z126"/>
    <mergeCell ref="AA126:AB126"/>
    <mergeCell ref="B123:C123"/>
    <mergeCell ref="D123:E123"/>
    <mergeCell ref="F123:G123"/>
    <mergeCell ref="I123:J123"/>
    <mergeCell ref="K123:L123"/>
    <mergeCell ref="M123:N123"/>
    <mergeCell ref="P123:Q123"/>
    <mergeCell ref="R123:S123"/>
    <mergeCell ref="T123:U123"/>
    <mergeCell ref="W123:X123"/>
    <mergeCell ref="Y123:Z123"/>
    <mergeCell ref="AA123:AB123"/>
    <mergeCell ref="B124:C124"/>
    <mergeCell ref="D124:E124"/>
    <mergeCell ref="F124:G124"/>
    <mergeCell ref="I124:J124"/>
    <mergeCell ref="K124:L124"/>
    <mergeCell ref="M124:N124"/>
    <mergeCell ref="P124:Q124"/>
    <mergeCell ref="R124:S124"/>
    <mergeCell ref="T124:U124"/>
    <mergeCell ref="W124:X124"/>
    <mergeCell ref="Y124:Z124"/>
    <mergeCell ref="AA124:AB124"/>
    <mergeCell ref="B121:C121"/>
    <mergeCell ref="D121:E121"/>
    <mergeCell ref="F121:G121"/>
    <mergeCell ref="I121:J121"/>
    <mergeCell ref="K121:L121"/>
    <mergeCell ref="M121:N121"/>
    <mergeCell ref="P121:Q121"/>
    <mergeCell ref="R121:S121"/>
    <mergeCell ref="T121:U121"/>
    <mergeCell ref="W121:X121"/>
    <mergeCell ref="Y121:Z121"/>
    <mergeCell ref="AA121:AB121"/>
    <mergeCell ref="B122:C122"/>
    <mergeCell ref="D122:E122"/>
    <mergeCell ref="F122:G122"/>
    <mergeCell ref="I122:J122"/>
    <mergeCell ref="K122:L122"/>
    <mergeCell ref="M122:N122"/>
    <mergeCell ref="P122:Q122"/>
    <mergeCell ref="R122:S122"/>
    <mergeCell ref="T122:U122"/>
    <mergeCell ref="W122:X122"/>
    <mergeCell ref="Y122:Z122"/>
    <mergeCell ref="AA122:AB122"/>
    <mergeCell ref="B119:C119"/>
    <mergeCell ref="D119:E119"/>
    <mergeCell ref="F119:G119"/>
    <mergeCell ref="I119:J119"/>
    <mergeCell ref="K119:L119"/>
    <mergeCell ref="M119:N119"/>
    <mergeCell ref="P119:Q119"/>
    <mergeCell ref="R119:S119"/>
    <mergeCell ref="T119:U119"/>
    <mergeCell ref="W119:X119"/>
    <mergeCell ref="Y119:Z119"/>
    <mergeCell ref="AA119:AB119"/>
    <mergeCell ref="B120:C120"/>
    <mergeCell ref="D120:E120"/>
    <mergeCell ref="F120:G120"/>
    <mergeCell ref="I120:J120"/>
    <mergeCell ref="K120:L120"/>
    <mergeCell ref="M120:N120"/>
    <mergeCell ref="P120:Q120"/>
    <mergeCell ref="R120:S120"/>
    <mergeCell ref="T120:U120"/>
    <mergeCell ref="W120:X120"/>
    <mergeCell ref="Y120:Z120"/>
    <mergeCell ref="AA120:AB120"/>
    <mergeCell ref="B117:C117"/>
    <mergeCell ref="D117:E117"/>
    <mergeCell ref="F117:G117"/>
    <mergeCell ref="I117:J117"/>
    <mergeCell ref="K117:L117"/>
    <mergeCell ref="M117:N117"/>
    <mergeCell ref="P117:Q117"/>
    <mergeCell ref="R117:S117"/>
    <mergeCell ref="T117:U117"/>
    <mergeCell ref="W117:X117"/>
    <mergeCell ref="Y117:Z117"/>
    <mergeCell ref="AA117:AB117"/>
    <mergeCell ref="B118:C118"/>
    <mergeCell ref="D118:E118"/>
    <mergeCell ref="F118:G118"/>
    <mergeCell ref="I118:J118"/>
    <mergeCell ref="K118:L118"/>
    <mergeCell ref="M118:N118"/>
    <mergeCell ref="P118:Q118"/>
    <mergeCell ref="R118:S118"/>
    <mergeCell ref="T118:U118"/>
    <mergeCell ref="W118:X118"/>
    <mergeCell ref="Y118:Z118"/>
    <mergeCell ref="AA118:AB118"/>
    <mergeCell ref="B115:C115"/>
    <mergeCell ref="D115:E115"/>
    <mergeCell ref="F115:G115"/>
    <mergeCell ref="I115:J115"/>
    <mergeCell ref="K115:L115"/>
    <mergeCell ref="M115:N115"/>
    <mergeCell ref="P115:Q115"/>
    <mergeCell ref="R115:S115"/>
    <mergeCell ref="T115:U115"/>
    <mergeCell ref="W115:X115"/>
    <mergeCell ref="Y115:Z115"/>
    <mergeCell ref="AA115:AB115"/>
    <mergeCell ref="B116:C116"/>
    <mergeCell ref="D116:E116"/>
    <mergeCell ref="F116:G116"/>
    <mergeCell ref="I116:J116"/>
    <mergeCell ref="K116:L116"/>
    <mergeCell ref="M116:N116"/>
    <mergeCell ref="P116:Q116"/>
    <mergeCell ref="R116:S116"/>
    <mergeCell ref="T116:U116"/>
    <mergeCell ref="W116:X116"/>
    <mergeCell ref="Y116:Z116"/>
    <mergeCell ref="AA116:AB116"/>
    <mergeCell ref="B113:C113"/>
    <mergeCell ref="D113:E113"/>
    <mergeCell ref="F113:G113"/>
    <mergeCell ref="I113:J113"/>
    <mergeCell ref="K113:L113"/>
    <mergeCell ref="M113:N113"/>
    <mergeCell ref="P113:Q113"/>
    <mergeCell ref="R113:S113"/>
    <mergeCell ref="T113:U113"/>
    <mergeCell ref="W113:X113"/>
    <mergeCell ref="Y113:Z113"/>
    <mergeCell ref="AA113:AB113"/>
    <mergeCell ref="B114:C114"/>
    <mergeCell ref="D114:E114"/>
    <mergeCell ref="F114:G114"/>
    <mergeCell ref="I114:J114"/>
    <mergeCell ref="K114:L114"/>
    <mergeCell ref="M114:N114"/>
    <mergeCell ref="P114:Q114"/>
    <mergeCell ref="R114:S114"/>
    <mergeCell ref="T114:U114"/>
    <mergeCell ref="W114:X114"/>
    <mergeCell ref="Y114:Z114"/>
    <mergeCell ref="AA114:AB114"/>
    <mergeCell ref="B111:C111"/>
    <mergeCell ref="D111:E111"/>
    <mergeCell ref="F111:G111"/>
    <mergeCell ref="I111:J111"/>
    <mergeCell ref="K111:L111"/>
    <mergeCell ref="M111:N111"/>
    <mergeCell ref="P111:Q111"/>
    <mergeCell ref="R111:S111"/>
    <mergeCell ref="T111:U111"/>
    <mergeCell ref="W111:X111"/>
    <mergeCell ref="Y111:Z111"/>
    <mergeCell ref="AA111:AB111"/>
    <mergeCell ref="B112:C112"/>
    <mergeCell ref="D112:E112"/>
    <mergeCell ref="F112:G112"/>
    <mergeCell ref="I112:J112"/>
    <mergeCell ref="K112:L112"/>
    <mergeCell ref="M112:N112"/>
    <mergeCell ref="P112:Q112"/>
    <mergeCell ref="R112:S112"/>
    <mergeCell ref="T112:U112"/>
    <mergeCell ref="W112:X112"/>
    <mergeCell ref="Y112:Z112"/>
    <mergeCell ref="AA112:AB112"/>
    <mergeCell ref="B109:C109"/>
    <mergeCell ref="D109:E109"/>
    <mergeCell ref="F109:G109"/>
    <mergeCell ref="I109:J109"/>
    <mergeCell ref="K109:L109"/>
    <mergeCell ref="M109:N109"/>
    <mergeCell ref="P109:Q109"/>
    <mergeCell ref="R109:S109"/>
    <mergeCell ref="T109:U109"/>
    <mergeCell ref="W109:X109"/>
    <mergeCell ref="Y109:Z109"/>
    <mergeCell ref="AA109:AB109"/>
    <mergeCell ref="B110:C110"/>
    <mergeCell ref="D110:E110"/>
    <mergeCell ref="F110:G110"/>
    <mergeCell ref="I110:J110"/>
    <mergeCell ref="K110:L110"/>
    <mergeCell ref="M110:N110"/>
    <mergeCell ref="P110:Q110"/>
    <mergeCell ref="R110:S110"/>
    <mergeCell ref="T110:U110"/>
    <mergeCell ref="W110:X110"/>
    <mergeCell ref="Y110:Z110"/>
    <mergeCell ref="AA110:AB110"/>
    <mergeCell ref="AX81:AY81"/>
    <mergeCell ref="BA81:BB81"/>
    <mergeCell ref="BC81:BD81"/>
    <mergeCell ref="BE81:BF81"/>
    <mergeCell ref="BH81:BI81"/>
    <mergeCell ref="BJ81:BK81"/>
    <mergeCell ref="BL81:BM81"/>
    <mergeCell ref="B82:C82"/>
    <mergeCell ref="D82:E82"/>
    <mergeCell ref="F82:G82"/>
    <mergeCell ref="I82:J82"/>
    <mergeCell ref="K82:L82"/>
    <mergeCell ref="M82:N82"/>
    <mergeCell ref="P82:Q82"/>
    <mergeCell ref="R82:S82"/>
    <mergeCell ref="T82:U82"/>
    <mergeCell ref="W82:X82"/>
    <mergeCell ref="Y82:Z82"/>
    <mergeCell ref="AA82:AB82"/>
    <mergeCell ref="AM82:AN82"/>
    <mergeCell ref="AO82:AP82"/>
    <mergeCell ref="AQ82:AR82"/>
    <mergeCell ref="AT82:AU82"/>
    <mergeCell ref="AV82:AW82"/>
    <mergeCell ref="AX82:AY82"/>
    <mergeCell ref="BA82:BB82"/>
    <mergeCell ref="BC82:BD82"/>
    <mergeCell ref="BE82:BF82"/>
    <mergeCell ref="BH82:BI82"/>
    <mergeCell ref="BJ82:BK82"/>
    <mergeCell ref="BL82:BM82"/>
    <mergeCell ref="B81:C81"/>
    <mergeCell ref="D81:E81"/>
    <mergeCell ref="F81:G81"/>
    <mergeCell ref="I81:J81"/>
    <mergeCell ref="K81:L81"/>
    <mergeCell ref="M81:N81"/>
    <mergeCell ref="P81:Q81"/>
    <mergeCell ref="R81:S81"/>
    <mergeCell ref="T81:U81"/>
    <mergeCell ref="W81:X81"/>
    <mergeCell ref="Y81:Z81"/>
    <mergeCell ref="AA81:AB81"/>
    <mergeCell ref="AM81:AN81"/>
    <mergeCell ref="AO81:AP81"/>
    <mergeCell ref="AQ81:AR81"/>
    <mergeCell ref="AT81:AU81"/>
    <mergeCell ref="AV81:AW81"/>
    <mergeCell ref="AX79:AY79"/>
    <mergeCell ref="F79:G79"/>
    <mergeCell ref="I79:J79"/>
    <mergeCell ref="K79:L79"/>
    <mergeCell ref="M79:N79"/>
    <mergeCell ref="P79:Q79"/>
    <mergeCell ref="R79:S79"/>
    <mergeCell ref="T79:U79"/>
    <mergeCell ref="W79:X79"/>
    <mergeCell ref="Y79:Z79"/>
    <mergeCell ref="AA79:AB79"/>
    <mergeCell ref="AM79:AN79"/>
    <mergeCell ref="AO79:AP79"/>
    <mergeCell ref="AQ79:AR79"/>
    <mergeCell ref="AT79:AU79"/>
    <mergeCell ref="AV79:AW79"/>
    <mergeCell ref="BA79:BB79"/>
    <mergeCell ref="BC79:BD79"/>
    <mergeCell ref="BE79:BF79"/>
    <mergeCell ref="BH79:BI79"/>
    <mergeCell ref="BJ79:BK79"/>
    <mergeCell ref="BL79:BM79"/>
    <mergeCell ref="B80:C80"/>
    <mergeCell ref="D80:E80"/>
    <mergeCell ref="F80:G80"/>
    <mergeCell ref="I80:J80"/>
    <mergeCell ref="K80:L80"/>
    <mergeCell ref="M80:N80"/>
    <mergeCell ref="P80:Q80"/>
    <mergeCell ref="R80:S80"/>
    <mergeCell ref="T80:U80"/>
    <mergeCell ref="W80:X80"/>
    <mergeCell ref="Y80:Z80"/>
    <mergeCell ref="AA80:AB80"/>
    <mergeCell ref="AM80:AN80"/>
    <mergeCell ref="AO80:AP80"/>
    <mergeCell ref="AQ80:AR80"/>
    <mergeCell ref="AT80:AU80"/>
    <mergeCell ref="AV80:AW80"/>
    <mergeCell ref="AX80:AY80"/>
    <mergeCell ref="BA80:BB80"/>
    <mergeCell ref="BC80:BD80"/>
    <mergeCell ref="BE80:BF80"/>
    <mergeCell ref="BH80:BI80"/>
    <mergeCell ref="BJ80:BK80"/>
    <mergeCell ref="BL80:BM80"/>
    <mergeCell ref="B79:C79"/>
    <mergeCell ref="D79:E79"/>
    <mergeCell ref="AX77:AY77"/>
    <mergeCell ref="BA77:BB77"/>
    <mergeCell ref="BC77:BD77"/>
    <mergeCell ref="BE77:BF77"/>
    <mergeCell ref="BH77:BI77"/>
    <mergeCell ref="BJ77:BK77"/>
    <mergeCell ref="BL77:BM77"/>
    <mergeCell ref="B78:C78"/>
    <mergeCell ref="D78:E78"/>
    <mergeCell ref="F78:G78"/>
    <mergeCell ref="I78:J78"/>
    <mergeCell ref="K78:L78"/>
    <mergeCell ref="M78:N78"/>
    <mergeCell ref="P78:Q78"/>
    <mergeCell ref="R78:S78"/>
    <mergeCell ref="T78:U78"/>
    <mergeCell ref="W78:X78"/>
    <mergeCell ref="Y78:Z78"/>
    <mergeCell ref="AA78:AB78"/>
    <mergeCell ref="AM78:AN78"/>
    <mergeCell ref="AO78:AP78"/>
    <mergeCell ref="AQ78:AR78"/>
    <mergeCell ref="AT78:AU78"/>
    <mergeCell ref="AV78:AW78"/>
    <mergeCell ref="AX78:AY78"/>
    <mergeCell ref="BA78:BB78"/>
    <mergeCell ref="BC78:BD78"/>
    <mergeCell ref="BE78:BF78"/>
    <mergeCell ref="BH78:BI78"/>
    <mergeCell ref="BJ78:BK78"/>
    <mergeCell ref="BL78:BM78"/>
    <mergeCell ref="B77:C77"/>
    <mergeCell ref="D77:E77"/>
    <mergeCell ref="F77:G77"/>
    <mergeCell ref="I77:J77"/>
    <mergeCell ref="K77:L77"/>
    <mergeCell ref="M77:N77"/>
    <mergeCell ref="P77:Q77"/>
    <mergeCell ref="R77:S77"/>
    <mergeCell ref="T77:U77"/>
    <mergeCell ref="W77:X77"/>
    <mergeCell ref="Y77:Z77"/>
    <mergeCell ref="AA77:AB77"/>
    <mergeCell ref="AM77:AN77"/>
    <mergeCell ref="AO77:AP77"/>
    <mergeCell ref="AQ77:AR77"/>
    <mergeCell ref="AT77:AU77"/>
    <mergeCell ref="AV77:AW77"/>
    <mergeCell ref="AX75:AY75"/>
    <mergeCell ref="F75:G75"/>
    <mergeCell ref="I75:J75"/>
    <mergeCell ref="K75:L75"/>
    <mergeCell ref="M75:N75"/>
    <mergeCell ref="P75:Q75"/>
    <mergeCell ref="R75:S75"/>
    <mergeCell ref="T75:U75"/>
    <mergeCell ref="W75:X75"/>
    <mergeCell ref="Y75:Z75"/>
    <mergeCell ref="AA75:AB75"/>
    <mergeCell ref="AM75:AN75"/>
    <mergeCell ref="AO75:AP75"/>
    <mergeCell ref="AQ75:AR75"/>
    <mergeCell ref="AT75:AU75"/>
    <mergeCell ref="AV75:AW75"/>
    <mergeCell ref="BA75:BB75"/>
    <mergeCell ref="BC75:BD75"/>
    <mergeCell ref="BE75:BF75"/>
    <mergeCell ref="BH75:BI75"/>
    <mergeCell ref="BJ75:BK75"/>
    <mergeCell ref="BL75:BM75"/>
    <mergeCell ref="B76:C76"/>
    <mergeCell ref="D76:E76"/>
    <mergeCell ref="F76:G76"/>
    <mergeCell ref="I76:J76"/>
    <mergeCell ref="K76:L76"/>
    <mergeCell ref="M76:N76"/>
    <mergeCell ref="P76:Q76"/>
    <mergeCell ref="R76:S76"/>
    <mergeCell ref="T76:U76"/>
    <mergeCell ref="W76:X76"/>
    <mergeCell ref="Y76:Z76"/>
    <mergeCell ref="AA76:AB76"/>
    <mergeCell ref="AM76:AN76"/>
    <mergeCell ref="AO76:AP76"/>
    <mergeCell ref="AQ76:AR76"/>
    <mergeCell ref="AT76:AU76"/>
    <mergeCell ref="AV76:AW76"/>
    <mergeCell ref="AX76:AY76"/>
    <mergeCell ref="BA76:BB76"/>
    <mergeCell ref="BC76:BD76"/>
    <mergeCell ref="BE76:BF76"/>
    <mergeCell ref="BH76:BI76"/>
    <mergeCell ref="BJ76:BK76"/>
    <mergeCell ref="BL76:BM76"/>
    <mergeCell ref="B75:C75"/>
    <mergeCell ref="D75:E75"/>
    <mergeCell ref="AX73:AY73"/>
    <mergeCell ref="BA73:BB73"/>
    <mergeCell ref="BC73:BD73"/>
    <mergeCell ref="BE73:BF73"/>
    <mergeCell ref="BH73:BI73"/>
    <mergeCell ref="BJ73:BK73"/>
    <mergeCell ref="BL73:BM73"/>
    <mergeCell ref="B74:C74"/>
    <mergeCell ref="D74:E74"/>
    <mergeCell ref="F74:G74"/>
    <mergeCell ref="I74:J74"/>
    <mergeCell ref="K74:L74"/>
    <mergeCell ref="M74:N74"/>
    <mergeCell ref="P74:Q74"/>
    <mergeCell ref="R74:S74"/>
    <mergeCell ref="T74:U74"/>
    <mergeCell ref="W74:X74"/>
    <mergeCell ref="Y74:Z74"/>
    <mergeCell ref="AA74:AB74"/>
    <mergeCell ref="AM74:AN74"/>
    <mergeCell ref="AO74:AP74"/>
    <mergeCell ref="AQ74:AR74"/>
    <mergeCell ref="AT74:AU74"/>
    <mergeCell ref="AV74:AW74"/>
    <mergeCell ref="AX74:AY74"/>
    <mergeCell ref="BA74:BB74"/>
    <mergeCell ref="BC74:BD74"/>
    <mergeCell ref="BE74:BF74"/>
    <mergeCell ref="BH74:BI74"/>
    <mergeCell ref="BJ74:BK74"/>
    <mergeCell ref="BL74:BM74"/>
    <mergeCell ref="B73:C73"/>
    <mergeCell ref="D73:E73"/>
    <mergeCell ref="F73:G73"/>
    <mergeCell ref="I73:J73"/>
    <mergeCell ref="K73:L73"/>
    <mergeCell ref="M73:N73"/>
    <mergeCell ref="P73:Q73"/>
    <mergeCell ref="R73:S73"/>
    <mergeCell ref="T73:U73"/>
    <mergeCell ref="W73:X73"/>
    <mergeCell ref="Y73:Z73"/>
    <mergeCell ref="AA73:AB73"/>
    <mergeCell ref="AM73:AN73"/>
    <mergeCell ref="AO73:AP73"/>
    <mergeCell ref="AQ73:AR73"/>
    <mergeCell ref="AT73:AU73"/>
    <mergeCell ref="AV73:AW73"/>
    <mergeCell ref="AX71:AY71"/>
    <mergeCell ref="F71:G71"/>
    <mergeCell ref="I71:J71"/>
    <mergeCell ref="K71:L71"/>
    <mergeCell ref="M71:N71"/>
    <mergeCell ref="P71:Q71"/>
    <mergeCell ref="R71:S71"/>
    <mergeCell ref="T71:U71"/>
    <mergeCell ref="W71:X71"/>
    <mergeCell ref="Y71:Z71"/>
    <mergeCell ref="AA71:AB71"/>
    <mergeCell ref="AM71:AN71"/>
    <mergeCell ref="AO71:AP71"/>
    <mergeCell ref="AQ71:AR71"/>
    <mergeCell ref="AT71:AU71"/>
    <mergeCell ref="AV71:AW71"/>
    <mergeCell ref="BA71:BB71"/>
    <mergeCell ref="BC71:BD71"/>
    <mergeCell ref="BE71:BF71"/>
    <mergeCell ref="BH71:BI71"/>
    <mergeCell ref="BJ71:BK71"/>
    <mergeCell ref="BL71:BM71"/>
    <mergeCell ref="B72:C72"/>
    <mergeCell ref="D72:E72"/>
    <mergeCell ref="F72:G72"/>
    <mergeCell ref="I72:J72"/>
    <mergeCell ref="K72:L72"/>
    <mergeCell ref="M72:N72"/>
    <mergeCell ref="P72:Q72"/>
    <mergeCell ref="R72:S72"/>
    <mergeCell ref="T72:U72"/>
    <mergeCell ref="W72:X72"/>
    <mergeCell ref="Y72:Z72"/>
    <mergeCell ref="AA72:AB72"/>
    <mergeCell ref="AM72:AN72"/>
    <mergeCell ref="AO72:AP72"/>
    <mergeCell ref="AQ72:AR72"/>
    <mergeCell ref="AT72:AU72"/>
    <mergeCell ref="AV72:AW72"/>
    <mergeCell ref="AX72:AY72"/>
    <mergeCell ref="BA72:BB72"/>
    <mergeCell ref="BC72:BD72"/>
    <mergeCell ref="BE72:BF72"/>
    <mergeCell ref="BH72:BI72"/>
    <mergeCell ref="BJ72:BK72"/>
    <mergeCell ref="BL72:BM72"/>
    <mergeCell ref="B71:C71"/>
    <mergeCell ref="D71:E71"/>
    <mergeCell ref="AX69:AY69"/>
    <mergeCell ref="BA69:BB69"/>
    <mergeCell ref="BC69:BD69"/>
    <mergeCell ref="BE69:BF69"/>
    <mergeCell ref="BH69:BI69"/>
    <mergeCell ref="BJ69:BK69"/>
    <mergeCell ref="BL69:BM69"/>
    <mergeCell ref="B70:C70"/>
    <mergeCell ref="D70:E70"/>
    <mergeCell ref="F70:G70"/>
    <mergeCell ref="I70:J70"/>
    <mergeCell ref="K70:L70"/>
    <mergeCell ref="M70:N70"/>
    <mergeCell ref="P70:Q70"/>
    <mergeCell ref="R70:S70"/>
    <mergeCell ref="T70:U70"/>
    <mergeCell ref="W70:X70"/>
    <mergeCell ref="Y70:Z70"/>
    <mergeCell ref="AA70:AB70"/>
    <mergeCell ref="AM70:AN70"/>
    <mergeCell ref="AO70:AP70"/>
    <mergeCell ref="AQ70:AR70"/>
    <mergeCell ref="AT70:AU70"/>
    <mergeCell ref="AV70:AW70"/>
    <mergeCell ref="AX70:AY70"/>
    <mergeCell ref="BA70:BB70"/>
    <mergeCell ref="BC70:BD70"/>
    <mergeCell ref="BE70:BF70"/>
    <mergeCell ref="BH70:BI70"/>
    <mergeCell ref="BJ70:BK70"/>
    <mergeCell ref="BL70:BM70"/>
    <mergeCell ref="B69:C69"/>
    <mergeCell ref="D69:E69"/>
    <mergeCell ref="F69:G69"/>
    <mergeCell ref="I69:J69"/>
    <mergeCell ref="K69:L69"/>
    <mergeCell ref="M69:N69"/>
    <mergeCell ref="P69:Q69"/>
    <mergeCell ref="R69:S69"/>
    <mergeCell ref="T69:U69"/>
    <mergeCell ref="W69:X69"/>
    <mergeCell ref="Y69:Z69"/>
    <mergeCell ref="AA69:AB69"/>
    <mergeCell ref="AM69:AN69"/>
    <mergeCell ref="AO69:AP69"/>
    <mergeCell ref="AQ69:AR69"/>
    <mergeCell ref="AT69:AU69"/>
    <mergeCell ref="AV69:AW69"/>
    <mergeCell ref="AX67:AY67"/>
    <mergeCell ref="F67:G67"/>
    <mergeCell ref="I67:J67"/>
    <mergeCell ref="K67:L67"/>
    <mergeCell ref="M67:N67"/>
    <mergeCell ref="P67:Q67"/>
    <mergeCell ref="R67:S67"/>
    <mergeCell ref="T67:U67"/>
    <mergeCell ref="W67:X67"/>
    <mergeCell ref="Y67:Z67"/>
    <mergeCell ref="AA67:AB67"/>
    <mergeCell ref="AM67:AN67"/>
    <mergeCell ref="AO67:AP67"/>
    <mergeCell ref="AQ67:AR67"/>
    <mergeCell ref="AT67:AU67"/>
    <mergeCell ref="AV67:AW67"/>
    <mergeCell ref="BA67:BB67"/>
    <mergeCell ref="BC67:BD67"/>
    <mergeCell ref="BE67:BF67"/>
    <mergeCell ref="BH67:BI67"/>
    <mergeCell ref="BJ67:BK67"/>
    <mergeCell ref="BL67:BM67"/>
    <mergeCell ref="B68:C68"/>
    <mergeCell ref="D68:E68"/>
    <mergeCell ref="F68:G68"/>
    <mergeCell ref="I68:J68"/>
    <mergeCell ref="K68:L68"/>
    <mergeCell ref="M68:N68"/>
    <mergeCell ref="P68:Q68"/>
    <mergeCell ref="R68:S68"/>
    <mergeCell ref="T68:U68"/>
    <mergeCell ref="W68:X68"/>
    <mergeCell ref="Y68:Z68"/>
    <mergeCell ref="AA68:AB68"/>
    <mergeCell ref="AM68:AN68"/>
    <mergeCell ref="AO68:AP68"/>
    <mergeCell ref="AQ68:AR68"/>
    <mergeCell ref="AT68:AU68"/>
    <mergeCell ref="AV68:AW68"/>
    <mergeCell ref="AX68:AY68"/>
    <mergeCell ref="BA68:BB68"/>
    <mergeCell ref="BC68:BD68"/>
    <mergeCell ref="BE68:BF68"/>
    <mergeCell ref="BH68:BI68"/>
    <mergeCell ref="BJ68:BK68"/>
    <mergeCell ref="BL68:BM68"/>
    <mergeCell ref="B67:C67"/>
    <mergeCell ref="D67:E67"/>
    <mergeCell ref="AX65:AY65"/>
    <mergeCell ref="BA65:BB65"/>
    <mergeCell ref="BC65:BD65"/>
    <mergeCell ref="BE65:BF65"/>
    <mergeCell ref="BH65:BI65"/>
    <mergeCell ref="BJ65:BK65"/>
    <mergeCell ref="BL65:BM65"/>
    <mergeCell ref="B66:C66"/>
    <mergeCell ref="D66:E66"/>
    <mergeCell ref="F66:G66"/>
    <mergeCell ref="I66:J66"/>
    <mergeCell ref="K66:L66"/>
    <mergeCell ref="M66:N66"/>
    <mergeCell ref="P66:Q66"/>
    <mergeCell ref="R66:S66"/>
    <mergeCell ref="T66:U66"/>
    <mergeCell ref="W66:X66"/>
    <mergeCell ref="Y66:Z66"/>
    <mergeCell ref="AA66:AB66"/>
    <mergeCell ref="AM66:AN66"/>
    <mergeCell ref="AO66:AP66"/>
    <mergeCell ref="AQ66:AR66"/>
    <mergeCell ref="AT66:AU66"/>
    <mergeCell ref="AV66:AW66"/>
    <mergeCell ref="AX66:AY66"/>
    <mergeCell ref="BA66:BB66"/>
    <mergeCell ref="BC66:BD66"/>
    <mergeCell ref="BE66:BF66"/>
    <mergeCell ref="BH66:BI66"/>
    <mergeCell ref="BJ66:BK66"/>
    <mergeCell ref="BL66:BM66"/>
    <mergeCell ref="B65:C65"/>
    <mergeCell ref="D65:E65"/>
    <mergeCell ref="F65:G65"/>
    <mergeCell ref="I65:J65"/>
    <mergeCell ref="K65:L65"/>
    <mergeCell ref="M65:N65"/>
    <mergeCell ref="P65:Q65"/>
    <mergeCell ref="R65:S65"/>
    <mergeCell ref="T65:U65"/>
    <mergeCell ref="W65:X65"/>
    <mergeCell ref="Y65:Z65"/>
    <mergeCell ref="AA65:AB65"/>
    <mergeCell ref="AM65:AN65"/>
    <mergeCell ref="AO65:AP65"/>
    <mergeCell ref="AQ65:AR65"/>
    <mergeCell ref="AT65:AU65"/>
    <mergeCell ref="AV65:AW65"/>
    <mergeCell ref="AX36:AY36"/>
    <mergeCell ref="F36:G36"/>
    <mergeCell ref="I36:J36"/>
    <mergeCell ref="K36:L36"/>
    <mergeCell ref="M36:N36"/>
    <mergeCell ref="P36:Q36"/>
    <mergeCell ref="R36:S36"/>
    <mergeCell ref="T36:U36"/>
    <mergeCell ref="W36:X36"/>
    <mergeCell ref="Y36:Z36"/>
    <mergeCell ref="AA36:AB36"/>
    <mergeCell ref="AM36:AN36"/>
    <mergeCell ref="AO36:AP36"/>
    <mergeCell ref="AQ36:AR36"/>
    <mergeCell ref="AT36:AU36"/>
    <mergeCell ref="AV36:AW36"/>
    <mergeCell ref="BA36:BB36"/>
    <mergeCell ref="BC36:BD36"/>
    <mergeCell ref="BE36:BF36"/>
    <mergeCell ref="BH36:BI36"/>
    <mergeCell ref="BJ36:BK36"/>
    <mergeCell ref="BL36:BM36"/>
    <mergeCell ref="B37:C37"/>
    <mergeCell ref="D37:E37"/>
    <mergeCell ref="F37:G37"/>
    <mergeCell ref="I37:J37"/>
    <mergeCell ref="K37:L37"/>
    <mergeCell ref="M37:N37"/>
    <mergeCell ref="P37:Q37"/>
    <mergeCell ref="R37:S37"/>
    <mergeCell ref="T37:U37"/>
    <mergeCell ref="W37:X37"/>
    <mergeCell ref="Y37:Z37"/>
    <mergeCell ref="AA37:AB37"/>
    <mergeCell ref="AM37:AN37"/>
    <mergeCell ref="AO37:AP37"/>
    <mergeCell ref="AQ37:AR37"/>
    <mergeCell ref="AT37:AU37"/>
    <mergeCell ref="AV37:AW37"/>
    <mergeCell ref="AX37:AY37"/>
    <mergeCell ref="BA37:BB37"/>
    <mergeCell ref="BC37:BD37"/>
    <mergeCell ref="BE37:BF37"/>
    <mergeCell ref="BH37:BI37"/>
    <mergeCell ref="BJ37:BK37"/>
    <mergeCell ref="BL37:BM37"/>
    <mergeCell ref="B36:C36"/>
    <mergeCell ref="D36:E36"/>
    <mergeCell ref="AX34:AY34"/>
    <mergeCell ref="BA34:BB34"/>
    <mergeCell ref="BC34:BD34"/>
    <mergeCell ref="BE34:BF34"/>
    <mergeCell ref="BH34:BI34"/>
    <mergeCell ref="BJ34:BK34"/>
    <mergeCell ref="BL34:BM34"/>
    <mergeCell ref="B35:C35"/>
    <mergeCell ref="D35:E35"/>
    <mergeCell ref="F35:G35"/>
    <mergeCell ref="I35:J35"/>
    <mergeCell ref="K35:L35"/>
    <mergeCell ref="M35:N35"/>
    <mergeCell ref="P35:Q35"/>
    <mergeCell ref="R35:S35"/>
    <mergeCell ref="T35:U35"/>
    <mergeCell ref="W35:X35"/>
    <mergeCell ref="Y35:Z35"/>
    <mergeCell ref="AA35:AB35"/>
    <mergeCell ref="AM35:AN35"/>
    <mergeCell ref="AO35:AP35"/>
    <mergeCell ref="AQ35:AR35"/>
    <mergeCell ref="AT35:AU35"/>
    <mergeCell ref="AV35:AW35"/>
    <mergeCell ref="AX35:AY35"/>
    <mergeCell ref="BA35:BB35"/>
    <mergeCell ref="BC35:BD35"/>
    <mergeCell ref="BE35:BF35"/>
    <mergeCell ref="BH35:BI35"/>
    <mergeCell ref="BJ35:BK35"/>
    <mergeCell ref="BL35:BM35"/>
    <mergeCell ref="B34:C34"/>
    <mergeCell ref="D34:E34"/>
    <mergeCell ref="F34:G34"/>
    <mergeCell ref="I34:J34"/>
    <mergeCell ref="K34:L34"/>
    <mergeCell ref="M34:N34"/>
    <mergeCell ref="P34:Q34"/>
    <mergeCell ref="R34:S34"/>
    <mergeCell ref="T34:U34"/>
    <mergeCell ref="W34:X34"/>
    <mergeCell ref="Y34:Z34"/>
    <mergeCell ref="AA34:AB34"/>
    <mergeCell ref="AM34:AN34"/>
    <mergeCell ref="AO34:AP34"/>
    <mergeCell ref="AQ34:AR34"/>
    <mergeCell ref="AT34:AU34"/>
    <mergeCell ref="AV34:AW34"/>
    <mergeCell ref="AX32:AY32"/>
    <mergeCell ref="F32:G32"/>
    <mergeCell ref="I32:J32"/>
    <mergeCell ref="K32:L32"/>
    <mergeCell ref="M32:N32"/>
    <mergeCell ref="P32:Q32"/>
    <mergeCell ref="R32:S32"/>
    <mergeCell ref="T32:U32"/>
    <mergeCell ref="W32:X32"/>
    <mergeCell ref="Y32:Z32"/>
    <mergeCell ref="AA32:AB32"/>
    <mergeCell ref="AM32:AN32"/>
    <mergeCell ref="AO32:AP32"/>
    <mergeCell ref="AQ32:AR32"/>
    <mergeCell ref="AT32:AU32"/>
    <mergeCell ref="AV32:AW32"/>
    <mergeCell ref="BA32:BB32"/>
    <mergeCell ref="BC32:BD32"/>
    <mergeCell ref="BE32:BF32"/>
    <mergeCell ref="BH32:BI32"/>
    <mergeCell ref="BJ32:BK32"/>
    <mergeCell ref="BL32:BM32"/>
    <mergeCell ref="B33:C33"/>
    <mergeCell ref="D33:E33"/>
    <mergeCell ref="F33:G33"/>
    <mergeCell ref="I33:J33"/>
    <mergeCell ref="K33:L33"/>
    <mergeCell ref="M33:N33"/>
    <mergeCell ref="P33:Q33"/>
    <mergeCell ref="R33:S33"/>
    <mergeCell ref="T33:U33"/>
    <mergeCell ref="W33:X33"/>
    <mergeCell ref="Y33:Z33"/>
    <mergeCell ref="AA33:AB33"/>
    <mergeCell ref="AM33:AN33"/>
    <mergeCell ref="AO33:AP33"/>
    <mergeCell ref="AQ33:AR33"/>
    <mergeCell ref="AT33:AU33"/>
    <mergeCell ref="AV33:AW33"/>
    <mergeCell ref="AX33:AY33"/>
    <mergeCell ref="BA33:BB33"/>
    <mergeCell ref="BC33:BD33"/>
    <mergeCell ref="BE33:BF33"/>
    <mergeCell ref="BH33:BI33"/>
    <mergeCell ref="BJ33:BK33"/>
    <mergeCell ref="BL33:BM33"/>
    <mergeCell ref="B32:C32"/>
    <mergeCell ref="D32:E32"/>
    <mergeCell ref="AX30:AY30"/>
    <mergeCell ref="BA30:BB30"/>
    <mergeCell ref="BC30:BD30"/>
    <mergeCell ref="BE30:BF30"/>
    <mergeCell ref="BH30:BI30"/>
    <mergeCell ref="BJ30:BK30"/>
    <mergeCell ref="BL30:BM30"/>
    <mergeCell ref="B31:C31"/>
    <mergeCell ref="D31:E31"/>
    <mergeCell ref="F31:G31"/>
    <mergeCell ref="I31:J31"/>
    <mergeCell ref="K31:L31"/>
    <mergeCell ref="M31:N31"/>
    <mergeCell ref="P31:Q31"/>
    <mergeCell ref="R31:S31"/>
    <mergeCell ref="T31:U31"/>
    <mergeCell ref="W31:X31"/>
    <mergeCell ref="Y31:Z31"/>
    <mergeCell ref="AA31:AB31"/>
    <mergeCell ref="AM31:AN31"/>
    <mergeCell ref="AO31:AP31"/>
    <mergeCell ref="AQ31:AR31"/>
    <mergeCell ref="AT31:AU31"/>
    <mergeCell ref="AV31:AW31"/>
    <mergeCell ref="AX31:AY31"/>
    <mergeCell ref="BA31:BB31"/>
    <mergeCell ref="BC31:BD31"/>
    <mergeCell ref="BE31:BF31"/>
    <mergeCell ref="BH31:BI31"/>
    <mergeCell ref="BJ31:BK31"/>
    <mergeCell ref="BL31:BM31"/>
    <mergeCell ref="B30:C30"/>
    <mergeCell ref="D30:E30"/>
    <mergeCell ref="F30:G30"/>
    <mergeCell ref="I30:J30"/>
    <mergeCell ref="K30:L30"/>
    <mergeCell ref="M30:N30"/>
    <mergeCell ref="P30:Q30"/>
    <mergeCell ref="R30:S30"/>
    <mergeCell ref="T30:U30"/>
    <mergeCell ref="W30:X30"/>
    <mergeCell ref="Y30:Z30"/>
    <mergeCell ref="AA30:AB30"/>
    <mergeCell ref="AM30:AN30"/>
    <mergeCell ref="AO30:AP30"/>
    <mergeCell ref="AQ30:AR30"/>
    <mergeCell ref="AT30:AU30"/>
    <mergeCell ref="AV30:AW30"/>
    <mergeCell ref="AX28:AY28"/>
    <mergeCell ref="F28:G28"/>
    <mergeCell ref="I28:J28"/>
    <mergeCell ref="K28:L28"/>
    <mergeCell ref="M28:N28"/>
    <mergeCell ref="P28:Q28"/>
    <mergeCell ref="R28:S28"/>
    <mergeCell ref="T28:U28"/>
    <mergeCell ref="W28:X28"/>
    <mergeCell ref="Y28:Z28"/>
    <mergeCell ref="AA28:AB28"/>
    <mergeCell ref="AM28:AN28"/>
    <mergeCell ref="AO28:AP28"/>
    <mergeCell ref="AQ28:AR28"/>
    <mergeCell ref="AT28:AU28"/>
    <mergeCell ref="AV28:AW28"/>
    <mergeCell ref="BA28:BB28"/>
    <mergeCell ref="BC28:BD28"/>
    <mergeCell ref="BE28:BF28"/>
    <mergeCell ref="BH28:BI28"/>
    <mergeCell ref="BJ28:BK28"/>
    <mergeCell ref="BL28:BM28"/>
    <mergeCell ref="B29:C29"/>
    <mergeCell ref="D29:E29"/>
    <mergeCell ref="F29:G29"/>
    <mergeCell ref="I29:J29"/>
    <mergeCell ref="K29:L29"/>
    <mergeCell ref="M29:N29"/>
    <mergeCell ref="P29:Q29"/>
    <mergeCell ref="R29:S29"/>
    <mergeCell ref="T29:U29"/>
    <mergeCell ref="W29:X29"/>
    <mergeCell ref="Y29:Z29"/>
    <mergeCell ref="AA29:AB29"/>
    <mergeCell ref="AM29:AN29"/>
    <mergeCell ref="AO29:AP29"/>
    <mergeCell ref="AQ29:AR29"/>
    <mergeCell ref="AT29:AU29"/>
    <mergeCell ref="AV29:AW29"/>
    <mergeCell ref="AX29:AY29"/>
    <mergeCell ref="BA29:BB29"/>
    <mergeCell ref="BC29:BD29"/>
    <mergeCell ref="BE29:BF29"/>
    <mergeCell ref="BH29:BI29"/>
    <mergeCell ref="BJ29:BK29"/>
    <mergeCell ref="BL29:BM29"/>
    <mergeCell ref="B28:C28"/>
    <mergeCell ref="D28:E28"/>
    <mergeCell ref="AX26:AY26"/>
    <mergeCell ref="BA26:BB26"/>
    <mergeCell ref="BC26:BD26"/>
    <mergeCell ref="BE26:BF26"/>
    <mergeCell ref="BH26:BI26"/>
    <mergeCell ref="BJ26:BK26"/>
    <mergeCell ref="BL26:BM26"/>
    <mergeCell ref="B27:C27"/>
    <mergeCell ref="D27:E27"/>
    <mergeCell ref="F27:G27"/>
    <mergeCell ref="I27:J27"/>
    <mergeCell ref="K27:L27"/>
    <mergeCell ref="M27:N27"/>
    <mergeCell ref="P27:Q27"/>
    <mergeCell ref="R27:S27"/>
    <mergeCell ref="T27:U27"/>
    <mergeCell ref="W27:X27"/>
    <mergeCell ref="Y27:Z27"/>
    <mergeCell ref="AA27:AB27"/>
    <mergeCell ref="AM27:AN27"/>
    <mergeCell ref="AO27:AP27"/>
    <mergeCell ref="AQ27:AR27"/>
    <mergeCell ref="AT27:AU27"/>
    <mergeCell ref="AV27:AW27"/>
    <mergeCell ref="AX27:AY27"/>
    <mergeCell ref="BA27:BB27"/>
    <mergeCell ref="BC27:BD27"/>
    <mergeCell ref="BE27:BF27"/>
    <mergeCell ref="BH27:BI27"/>
    <mergeCell ref="BJ27:BK27"/>
    <mergeCell ref="BL27:BM27"/>
    <mergeCell ref="B26:C26"/>
    <mergeCell ref="D26:E26"/>
    <mergeCell ref="F26:G26"/>
    <mergeCell ref="I26:J26"/>
    <mergeCell ref="K26:L26"/>
    <mergeCell ref="M26:N26"/>
    <mergeCell ref="P26:Q26"/>
    <mergeCell ref="R26:S26"/>
    <mergeCell ref="T26:U26"/>
    <mergeCell ref="W26:X26"/>
    <mergeCell ref="Y26:Z26"/>
    <mergeCell ref="AA26:AB26"/>
    <mergeCell ref="AM26:AN26"/>
    <mergeCell ref="AO26:AP26"/>
    <mergeCell ref="AQ26:AR26"/>
    <mergeCell ref="AT26:AU26"/>
    <mergeCell ref="AV26:AW26"/>
    <mergeCell ref="AX24:AY24"/>
    <mergeCell ref="F24:G24"/>
    <mergeCell ref="I24:J24"/>
    <mergeCell ref="K24:L24"/>
    <mergeCell ref="M24:N24"/>
    <mergeCell ref="P24:Q24"/>
    <mergeCell ref="R24:S24"/>
    <mergeCell ref="T24:U24"/>
    <mergeCell ref="W24:X24"/>
    <mergeCell ref="Y24:Z24"/>
    <mergeCell ref="AA24:AB24"/>
    <mergeCell ref="AM24:AN24"/>
    <mergeCell ref="AO24:AP24"/>
    <mergeCell ref="AQ24:AR24"/>
    <mergeCell ref="AT24:AU24"/>
    <mergeCell ref="AV24:AW24"/>
    <mergeCell ref="BA24:BB24"/>
    <mergeCell ref="BC24:BD24"/>
    <mergeCell ref="BE24:BF24"/>
    <mergeCell ref="BH24:BI24"/>
    <mergeCell ref="BJ24:BK24"/>
    <mergeCell ref="BL24:BM24"/>
    <mergeCell ref="B25:C25"/>
    <mergeCell ref="D25:E25"/>
    <mergeCell ref="F25:G25"/>
    <mergeCell ref="I25:J25"/>
    <mergeCell ref="K25:L25"/>
    <mergeCell ref="M25:N25"/>
    <mergeCell ref="P25:Q25"/>
    <mergeCell ref="R25:S25"/>
    <mergeCell ref="T25:U25"/>
    <mergeCell ref="W25:X25"/>
    <mergeCell ref="Y25:Z25"/>
    <mergeCell ref="AA25:AB25"/>
    <mergeCell ref="AM25:AN25"/>
    <mergeCell ref="AO25:AP25"/>
    <mergeCell ref="AQ25:AR25"/>
    <mergeCell ref="AT25:AU25"/>
    <mergeCell ref="AV25:AW25"/>
    <mergeCell ref="AX25:AY25"/>
    <mergeCell ref="BA25:BB25"/>
    <mergeCell ref="BC25:BD25"/>
    <mergeCell ref="BE25:BF25"/>
    <mergeCell ref="BH25:BI25"/>
    <mergeCell ref="BJ25:BK25"/>
    <mergeCell ref="BL25:BM25"/>
    <mergeCell ref="B24:C24"/>
    <mergeCell ref="D24:E24"/>
    <mergeCell ref="AX22:AY22"/>
    <mergeCell ref="BA22:BB22"/>
    <mergeCell ref="BC22:BD22"/>
    <mergeCell ref="BE22:BF22"/>
    <mergeCell ref="BH22:BI22"/>
    <mergeCell ref="BJ22:BK22"/>
    <mergeCell ref="BL22:BM22"/>
    <mergeCell ref="B23:C23"/>
    <mergeCell ref="D23:E23"/>
    <mergeCell ref="F23:G23"/>
    <mergeCell ref="I23:J23"/>
    <mergeCell ref="K23:L23"/>
    <mergeCell ref="M23:N23"/>
    <mergeCell ref="P23:Q23"/>
    <mergeCell ref="R23:S23"/>
    <mergeCell ref="T23:U23"/>
    <mergeCell ref="W23:X23"/>
    <mergeCell ref="Y23:Z23"/>
    <mergeCell ref="AA23:AB23"/>
    <mergeCell ref="AM23:AN23"/>
    <mergeCell ref="AO23:AP23"/>
    <mergeCell ref="AQ23:AR23"/>
    <mergeCell ref="AT23:AU23"/>
    <mergeCell ref="AV23:AW23"/>
    <mergeCell ref="AX23:AY23"/>
    <mergeCell ref="BA23:BB23"/>
    <mergeCell ref="BC23:BD23"/>
    <mergeCell ref="BE23:BF23"/>
    <mergeCell ref="BH23:BI23"/>
    <mergeCell ref="BJ23:BK23"/>
    <mergeCell ref="BL23:BM23"/>
    <mergeCell ref="B22:C22"/>
    <mergeCell ref="D22:E22"/>
    <mergeCell ref="F22:G22"/>
    <mergeCell ref="I22:J22"/>
    <mergeCell ref="K22:L22"/>
    <mergeCell ref="M22:N22"/>
    <mergeCell ref="P22:Q22"/>
    <mergeCell ref="R22:S22"/>
    <mergeCell ref="T22:U22"/>
    <mergeCell ref="W22:X22"/>
    <mergeCell ref="Y22:Z22"/>
    <mergeCell ref="AA22:AB22"/>
    <mergeCell ref="AM22:AN22"/>
    <mergeCell ref="AO22:AP22"/>
    <mergeCell ref="AQ22:AR22"/>
    <mergeCell ref="AT22:AU22"/>
    <mergeCell ref="AV22:AW22"/>
    <mergeCell ref="AX20:AY20"/>
    <mergeCell ref="F20:G20"/>
    <mergeCell ref="I20:J20"/>
    <mergeCell ref="K20:L20"/>
    <mergeCell ref="M20:N20"/>
    <mergeCell ref="P20:Q20"/>
    <mergeCell ref="R20:S20"/>
    <mergeCell ref="T20:U20"/>
    <mergeCell ref="W20:X20"/>
    <mergeCell ref="Y20:Z20"/>
    <mergeCell ref="AA20:AB20"/>
    <mergeCell ref="AM20:AN20"/>
    <mergeCell ref="AO20:AP20"/>
    <mergeCell ref="AQ20:AR20"/>
    <mergeCell ref="AT20:AU20"/>
    <mergeCell ref="AV20:AW20"/>
    <mergeCell ref="BA20:BB20"/>
    <mergeCell ref="BC20:BD20"/>
    <mergeCell ref="BE20:BF20"/>
    <mergeCell ref="BH20:BI20"/>
    <mergeCell ref="BJ20:BK20"/>
    <mergeCell ref="BL20:BM20"/>
    <mergeCell ref="B21:C21"/>
    <mergeCell ref="D21:E21"/>
    <mergeCell ref="F21:G21"/>
    <mergeCell ref="I21:J21"/>
    <mergeCell ref="K21:L21"/>
    <mergeCell ref="M21:N21"/>
    <mergeCell ref="P21:Q21"/>
    <mergeCell ref="R21:S21"/>
    <mergeCell ref="T21:U21"/>
    <mergeCell ref="W21:X21"/>
    <mergeCell ref="Y21:Z21"/>
    <mergeCell ref="AA21:AB21"/>
    <mergeCell ref="AM21:AN21"/>
    <mergeCell ref="AO21:AP21"/>
    <mergeCell ref="AQ21:AR21"/>
    <mergeCell ref="AT21:AU21"/>
    <mergeCell ref="AV21:AW21"/>
    <mergeCell ref="AX21:AY21"/>
    <mergeCell ref="BA21:BB21"/>
    <mergeCell ref="BC21:BD21"/>
    <mergeCell ref="BE21:BF21"/>
    <mergeCell ref="BH21:BI21"/>
    <mergeCell ref="BJ21:BK21"/>
    <mergeCell ref="BL21:BM21"/>
    <mergeCell ref="B20:C20"/>
    <mergeCell ref="D20:E20"/>
    <mergeCell ref="AA174:AB174"/>
    <mergeCell ref="M174:N174"/>
    <mergeCell ref="P174:Q174"/>
    <mergeCell ref="R174:S174"/>
    <mergeCell ref="T174:U174"/>
    <mergeCell ref="W174:X174"/>
    <mergeCell ref="Y174:Z174"/>
    <mergeCell ref="BC172:BD172"/>
    <mergeCell ref="BE172:BF172"/>
    <mergeCell ref="BH172:BI172"/>
    <mergeCell ref="BJ172:BK172"/>
    <mergeCell ref="BL172:BM172"/>
    <mergeCell ref="B174:C174"/>
    <mergeCell ref="D174:E174"/>
    <mergeCell ref="F174:G174"/>
    <mergeCell ref="I174:J174"/>
    <mergeCell ref="K174:L174"/>
    <mergeCell ref="AO172:AP172"/>
    <mergeCell ref="AQ172:AR172"/>
    <mergeCell ref="AT172:AU172"/>
    <mergeCell ref="AV172:AW172"/>
    <mergeCell ref="AX172:AY172"/>
    <mergeCell ref="BA172:BB172"/>
    <mergeCell ref="R172:S172"/>
    <mergeCell ref="T172:U172"/>
    <mergeCell ref="W172:X172"/>
    <mergeCell ref="Y172:Z172"/>
    <mergeCell ref="AA172:AB172"/>
    <mergeCell ref="AM172:AN172"/>
    <mergeCell ref="B172:C172"/>
    <mergeCell ref="D172:E172"/>
    <mergeCell ref="F172:G172"/>
    <mergeCell ref="I172:J172"/>
    <mergeCell ref="K172:L172"/>
    <mergeCell ref="M172:N172"/>
    <mergeCell ref="P172:Q172"/>
    <mergeCell ref="AT151:AU151"/>
    <mergeCell ref="AV151:AW151"/>
    <mergeCell ref="AX151:AY151"/>
    <mergeCell ref="BA151:BB151"/>
    <mergeCell ref="BC151:BD151"/>
    <mergeCell ref="BE151:BF151"/>
    <mergeCell ref="W151:X151"/>
    <mergeCell ref="Y151:Z151"/>
    <mergeCell ref="AA151:AB151"/>
    <mergeCell ref="AM151:AN151"/>
    <mergeCell ref="AO151:AP151"/>
    <mergeCell ref="AQ151:AR151"/>
    <mergeCell ref="BL150:BM150"/>
    <mergeCell ref="BL151:BM151"/>
    <mergeCell ref="I150:J150"/>
    <mergeCell ref="K150:L150"/>
    <mergeCell ref="AX152:AY152"/>
    <mergeCell ref="BA152:BB152"/>
    <mergeCell ref="BC152:BD152"/>
    <mergeCell ref="BE152:BF152"/>
    <mergeCell ref="BH152:BI152"/>
    <mergeCell ref="BJ152:BK152"/>
    <mergeCell ref="BL152:BM152"/>
    <mergeCell ref="AX153:AY153"/>
    <mergeCell ref="BA153:BB153"/>
    <mergeCell ref="BC153:BD153"/>
    <mergeCell ref="BE153:BF153"/>
    <mergeCell ref="BH153:BI153"/>
    <mergeCell ref="B151:C151"/>
    <mergeCell ref="D151:E151"/>
    <mergeCell ref="F151:G151"/>
    <mergeCell ref="I151:J151"/>
    <mergeCell ref="K151:L151"/>
    <mergeCell ref="M151:N151"/>
    <mergeCell ref="P151:Q151"/>
    <mergeCell ref="R151:S151"/>
    <mergeCell ref="T151:U151"/>
    <mergeCell ref="AX150:AY150"/>
    <mergeCell ref="BA150:BB150"/>
    <mergeCell ref="BC150:BD150"/>
    <mergeCell ref="BE150:BF150"/>
    <mergeCell ref="BH150:BI150"/>
    <mergeCell ref="BJ150:BK150"/>
    <mergeCell ref="AA150:AB150"/>
    <mergeCell ref="AM150:AN150"/>
    <mergeCell ref="AO150:AP150"/>
    <mergeCell ref="AQ150:AR150"/>
    <mergeCell ref="AT150:AU150"/>
    <mergeCell ref="AV150:AW150"/>
    <mergeCell ref="M150:N150"/>
    <mergeCell ref="P150:Q150"/>
    <mergeCell ref="R150:S150"/>
    <mergeCell ref="T150:U150"/>
    <mergeCell ref="W150:X150"/>
    <mergeCell ref="Y150:Z150"/>
    <mergeCell ref="BH151:BI151"/>
    <mergeCell ref="BJ151:BK151"/>
    <mergeCell ref="B150:C150"/>
    <mergeCell ref="D150:E150"/>
    <mergeCell ref="F150:G150"/>
    <mergeCell ref="AO149:AP149"/>
    <mergeCell ref="AQ149:AR149"/>
    <mergeCell ref="AT149:AU149"/>
    <mergeCell ref="AV149:AW149"/>
    <mergeCell ref="AX149:AY149"/>
    <mergeCell ref="BA149:BB149"/>
    <mergeCell ref="R149:S149"/>
    <mergeCell ref="T149:U149"/>
    <mergeCell ref="W149:X149"/>
    <mergeCell ref="Y149:Z149"/>
    <mergeCell ref="AA149:AB149"/>
    <mergeCell ref="AM149:AN149"/>
    <mergeCell ref="BL148:BM148"/>
    <mergeCell ref="B149:C149"/>
    <mergeCell ref="D149:E149"/>
    <mergeCell ref="F149:G149"/>
    <mergeCell ref="I149:J149"/>
    <mergeCell ref="K149:L149"/>
    <mergeCell ref="M149:N149"/>
    <mergeCell ref="P149:Q149"/>
    <mergeCell ref="AT148:AU148"/>
    <mergeCell ref="AV148:AW148"/>
    <mergeCell ref="AX148:AY148"/>
    <mergeCell ref="BA148:BB148"/>
    <mergeCell ref="BC148:BD148"/>
    <mergeCell ref="BE148:BF148"/>
    <mergeCell ref="W148:X148"/>
    <mergeCell ref="Y148:Z148"/>
    <mergeCell ref="AA148:AB148"/>
    <mergeCell ref="AM148:AN148"/>
    <mergeCell ref="AO148:AP148"/>
    <mergeCell ref="AQ148:AR148"/>
    <mergeCell ref="BC149:BD149"/>
    <mergeCell ref="BE149:BF149"/>
    <mergeCell ref="BH149:BI149"/>
    <mergeCell ref="BJ149:BK149"/>
    <mergeCell ref="BL149:BM149"/>
    <mergeCell ref="B148:C148"/>
    <mergeCell ref="D148:E148"/>
    <mergeCell ref="F148:G148"/>
    <mergeCell ref="I148:J148"/>
    <mergeCell ref="K148:L148"/>
    <mergeCell ref="M148:N148"/>
    <mergeCell ref="P148:Q148"/>
    <mergeCell ref="R148:S148"/>
    <mergeCell ref="T148:U148"/>
    <mergeCell ref="AX147:AY147"/>
    <mergeCell ref="BA147:BB147"/>
    <mergeCell ref="BC147:BD147"/>
    <mergeCell ref="BE147:BF147"/>
    <mergeCell ref="BH147:BI147"/>
    <mergeCell ref="BJ147:BK147"/>
    <mergeCell ref="AA147:AB147"/>
    <mergeCell ref="AM147:AN147"/>
    <mergeCell ref="AO147:AP147"/>
    <mergeCell ref="AQ147:AR147"/>
    <mergeCell ref="AT147:AU147"/>
    <mergeCell ref="AV147:AW147"/>
    <mergeCell ref="M147:N147"/>
    <mergeCell ref="P147:Q147"/>
    <mergeCell ref="R147:S147"/>
    <mergeCell ref="T147:U147"/>
    <mergeCell ref="W147:X147"/>
    <mergeCell ref="Y147:Z147"/>
    <mergeCell ref="BH148:BI148"/>
    <mergeCell ref="BJ148:BK148"/>
    <mergeCell ref="BH146:BI146"/>
    <mergeCell ref="BJ146:BK146"/>
    <mergeCell ref="BL146:BM146"/>
    <mergeCell ref="B147:C147"/>
    <mergeCell ref="D147:E147"/>
    <mergeCell ref="F147:G147"/>
    <mergeCell ref="I147:J147"/>
    <mergeCell ref="K147:L147"/>
    <mergeCell ref="AO146:AP146"/>
    <mergeCell ref="AQ146:AR146"/>
    <mergeCell ref="AT146:AU146"/>
    <mergeCell ref="AV146:AW146"/>
    <mergeCell ref="AX146:AY146"/>
    <mergeCell ref="BA146:BB146"/>
    <mergeCell ref="R146:S146"/>
    <mergeCell ref="T146:U146"/>
    <mergeCell ref="W146:X146"/>
    <mergeCell ref="Y146:Z146"/>
    <mergeCell ref="AA146:AB146"/>
    <mergeCell ref="AM146:AN146"/>
    <mergeCell ref="BL147:BM147"/>
    <mergeCell ref="B146:C146"/>
    <mergeCell ref="D146:E146"/>
    <mergeCell ref="F146:G146"/>
    <mergeCell ref="I146:J146"/>
    <mergeCell ref="K146:L146"/>
    <mergeCell ref="M146:N146"/>
    <mergeCell ref="P146:Q146"/>
    <mergeCell ref="BC146:BD146"/>
    <mergeCell ref="BE146:BF146"/>
    <mergeCell ref="BL144:BM144"/>
    <mergeCell ref="B145:C145"/>
    <mergeCell ref="D145:E145"/>
    <mergeCell ref="F145:G145"/>
    <mergeCell ref="I145:J145"/>
    <mergeCell ref="K145:L145"/>
    <mergeCell ref="M145:N145"/>
    <mergeCell ref="P145:Q145"/>
    <mergeCell ref="R145:S145"/>
    <mergeCell ref="T145:U145"/>
    <mergeCell ref="AX144:AY144"/>
    <mergeCell ref="BA144:BB144"/>
    <mergeCell ref="BC144:BD144"/>
    <mergeCell ref="BE144:BF144"/>
    <mergeCell ref="BH144:BI144"/>
    <mergeCell ref="BJ144:BK144"/>
    <mergeCell ref="AA144:AB144"/>
    <mergeCell ref="AM144:AN144"/>
    <mergeCell ref="AO144:AP144"/>
    <mergeCell ref="AQ144:AR144"/>
    <mergeCell ref="AT144:AU144"/>
    <mergeCell ref="AV144:AW144"/>
    <mergeCell ref="M144:N144"/>
    <mergeCell ref="P144:Q144"/>
    <mergeCell ref="R144:S144"/>
    <mergeCell ref="T144:U144"/>
    <mergeCell ref="W144:X144"/>
    <mergeCell ref="Y144:Z144"/>
    <mergeCell ref="BH145:BI145"/>
    <mergeCell ref="BJ145:BK145"/>
    <mergeCell ref="BL145:BM145"/>
    <mergeCell ref="B144:C144"/>
    <mergeCell ref="D144:E144"/>
    <mergeCell ref="F144:G144"/>
    <mergeCell ref="I144:J144"/>
    <mergeCell ref="K144:L144"/>
    <mergeCell ref="AT145:AU145"/>
    <mergeCell ref="AV145:AW145"/>
    <mergeCell ref="AX145:AY145"/>
    <mergeCell ref="BA145:BB145"/>
    <mergeCell ref="BC145:BD145"/>
    <mergeCell ref="BE145:BF145"/>
    <mergeCell ref="W145:X145"/>
    <mergeCell ref="Y145:Z145"/>
    <mergeCell ref="AA145:AB145"/>
    <mergeCell ref="AM145:AN145"/>
    <mergeCell ref="AO145:AP145"/>
    <mergeCell ref="AQ145:AR145"/>
    <mergeCell ref="AO143:AP143"/>
    <mergeCell ref="AQ143:AR143"/>
    <mergeCell ref="AT143:AU143"/>
    <mergeCell ref="AV143:AW143"/>
    <mergeCell ref="AX143:AY143"/>
    <mergeCell ref="BA143:BB143"/>
    <mergeCell ref="R143:S143"/>
    <mergeCell ref="T143:U143"/>
    <mergeCell ref="W143:X143"/>
    <mergeCell ref="Y143:Z143"/>
    <mergeCell ref="AA143:AB143"/>
    <mergeCell ref="AM143:AN143"/>
    <mergeCell ref="BL142:BM142"/>
    <mergeCell ref="B143:C143"/>
    <mergeCell ref="D143:E143"/>
    <mergeCell ref="F143:G143"/>
    <mergeCell ref="I143:J143"/>
    <mergeCell ref="K143:L143"/>
    <mergeCell ref="M143:N143"/>
    <mergeCell ref="P143:Q143"/>
    <mergeCell ref="AT142:AU142"/>
    <mergeCell ref="AV142:AW142"/>
    <mergeCell ref="AX142:AY142"/>
    <mergeCell ref="BA142:BB142"/>
    <mergeCell ref="BC142:BD142"/>
    <mergeCell ref="BE142:BF142"/>
    <mergeCell ref="W142:X142"/>
    <mergeCell ref="Y142:Z142"/>
    <mergeCell ref="AA142:AB142"/>
    <mergeCell ref="AM142:AN142"/>
    <mergeCell ref="AO142:AP142"/>
    <mergeCell ref="AQ142:AR142"/>
    <mergeCell ref="BC143:BD143"/>
    <mergeCell ref="BE143:BF143"/>
    <mergeCell ref="BH143:BI143"/>
    <mergeCell ref="BJ143:BK143"/>
    <mergeCell ref="BL143:BM143"/>
    <mergeCell ref="B142:C142"/>
    <mergeCell ref="D142:E142"/>
    <mergeCell ref="F142:G142"/>
    <mergeCell ref="I142:J142"/>
    <mergeCell ref="K142:L142"/>
    <mergeCell ref="M142:N142"/>
    <mergeCell ref="P142:Q142"/>
    <mergeCell ref="R142:S142"/>
    <mergeCell ref="T142:U142"/>
    <mergeCell ref="AX141:AY141"/>
    <mergeCell ref="BA141:BB141"/>
    <mergeCell ref="BC141:BD141"/>
    <mergeCell ref="BE141:BF141"/>
    <mergeCell ref="BH141:BI141"/>
    <mergeCell ref="BJ141:BK141"/>
    <mergeCell ref="AA141:AB141"/>
    <mergeCell ref="AM141:AN141"/>
    <mergeCell ref="AO141:AP141"/>
    <mergeCell ref="AQ141:AR141"/>
    <mergeCell ref="AT141:AU141"/>
    <mergeCell ref="AV141:AW141"/>
    <mergeCell ref="M141:N141"/>
    <mergeCell ref="P141:Q141"/>
    <mergeCell ref="R141:S141"/>
    <mergeCell ref="T141:U141"/>
    <mergeCell ref="W141:X141"/>
    <mergeCell ref="Y141:Z141"/>
    <mergeCell ref="BH142:BI142"/>
    <mergeCell ref="BJ142:BK142"/>
    <mergeCell ref="BH140:BI140"/>
    <mergeCell ref="BJ140:BK140"/>
    <mergeCell ref="BL140:BM140"/>
    <mergeCell ref="B141:C141"/>
    <mergeCell ref="D141:E141"/>
    <mergeCell ref="F141:G141"/>
    <mergeCell ref="I141:J141"/>
    <mergeCell ref="K141:L141"/>
    <mergeCell ref="AO140:AP140"/>
    <mergeCell ref="AQ140:AR140"/>
    <mergeCell ref="AT140:AU140"/>
    <mergeCell ref="AV140:AW140"/>
    <mergeCell ref="AX140:AY140"/>
    <mergeCell ref="BA140:BB140"/>
    <mergeCell ref="R140:S140"/>
    <mergeCell ref="T140:U140"/>
    <mergeCell ref="W140:X140"/>
    <mergeCell ref="Y140:Z140"/>
    <mergeCell ref="AA140:AB140"/>
    <mergeCell ref="AM140:AN140"/>
    <mergeCell ref="BL141:BM141"/>
    <mergeCell ref="B140:C140"/>
    <mergeCell ref="D140:E140"/>
    <mergeCell ref="F140:G140"/>
    <mergeCell ref="I140:J140"/>
    <mergeCell ref="K140:L140"/>
    <mergeCell ref="M140:N140"/>
    <mergeCell ref="P140:Q140"/>
    <mergeCell ref="BC140:BD140"/>
    <mergeCell ref="BE140:BF140"/>
    <mergeCell ref="BL138:BM138"/>
    <mergeCell ref="B139:C139"/>
    <mergeCell ref="D139:E139"/>
    <mergeCell ref="F139:G139"/>
    <mergeCell ref="I139:J139"/>
    <mergeCell ref="K139:L139"/>
    <mergeCell ref="M139:N139"/>
    <mergeCell ref="P139:Q139"/>
    <mergeCell ref="R139:S139"/>
    <mergeCell ref="T139:U139"/>
    <mergeCell ref="AX138:AY138"/>
    <mergeCell ref="BA138:BB138"/>
    <mergeCell ref="BC138:BD138"/>
    <mergeCell ref="BE138:BF138"/>
    <mergeCell ref="BH138:BI138"/>
    <mergeCell ref="BJ138:BK138"/>
    <mergeCell ref="AA138:AB138"/>
    <mergeCell ref="AM138:AN138"/>
    <mergeCell ref="AO138:AP138"/>
    <mergeCell ref="AQ138:AR138"/>
    <mergeCell ref="AT138:AU138"/>
    <mergeCell ref="AV138:AW138"/>
    <mergeCell ref="M138:N138"/>
    <mergeCell ref="P138:Q138"/>
    <mergeCell ref="R138:S138"/>
    <mergeCell ref="T138:U138"/>
    <mergeCell ref="W138:X138"/>
    <mergeCell ref="Y138:Z138"/>
    <mergeCell ref="BH139:BI139"/>
    <mergeCell ref="BJ139:BK139"/>
    <mergeCell ref="BL139:BM139"/>
    <mergeCell ref="B138:C138"/>
    <mergeCell ref="D138:E138"/>
    <mergeCell ref="F138:G138"/>
    <mergeCell ref="I138:J138"/>
    <mergeCell ref="K138:L138"/>
    <mergeCell ref="AT139:AU139"/>
    <mergeCell ref="AV139:AW139"/>
    <mergeCell ref="AX139:AY139"/>
    <mergeCell ref="BA139:BB139"/>
    <mergeCell ref="BC139:BD139"/>
    <mergeCell ref="BE139:BF139"/>
    <mergeCell ref="W139:X139"/>
    <mergeCell ref="Y139:Z139"/>
    <mergeCell ref="AA139:AB139"/>
    <mergeCell ref="AM139:AN139"/>
    <mergeCell ref="AO139:AP139"/>
    <mergeCell ref="AQ139:AR139"/>
    <mergeCell ref="B137:C137"/>
    <mergeCell ref="D137:E137"/>
    <mergeCell ref="F137:G137"/>
    <mergeCell ref="I137:J137"/>
    <mergeCell ref="K137:L137"/>
    <mergeCell ref="M137:N137"/>
    <mergeCell ref="P137:Q137"/>
    <mergeCell ref="BC136:BD136"/>
    <mergeCell ref="BE136:BF136"/>
    <mergeCell ref="W136:X136"/>
    <mergeCell ref="Y136:Z136"/>
    <mergeCell ref="AA136:AB136"/>
    <mergeCell ref="AM136:AN136"/>
    <mergeCell ref="AO136:AP136"/>
    <mergeCell ref="BC137:BD137"/>
    <mergeCell ref="BE137:BF137"/>
    <mergeCell ref="BH137:BI137"/>
    <mergeCell ref="BJ137:BK137"/>
    <mergeCell ref="BL137:BM137"/>
    <mergeCell ref="B136:C136"/>
    <mergeCell ref="D136:E136"/>
    <mergeCell ref="F136:G136"/>
    <mergeCell ref="I136:J136"/>
    <mergeCell ref="K136:L136"/>
    <mergeCell ref="M136:N136"/>
    <mergeCell ref="P136:Q136"/>
    <mergeCell ref="R136:S136"/>
    <mergeCell ref="T136:U136"/>
    <mergeCell ref="BH136:BI136"/>
    <mergeCell ref="BJ136:BK136"/>
    <mergeCell ref="BL136:BM136"/>
    <mergeCell ref="R131:S131"/>
    <mergeCell ref="T131:U131"/>
    <mergeCell ref="W131:X131"/>
    <mergeCell ref="Y131:Z131"/>
    <mergeCell ref="AO137:AP137"/>
    <mergeCell ref="AQ137:AR137"/>
    <mergeCell ref="AT137:AU137"/>
    <mergeCell ref="AV137:AW137"/>
    <mergeCell ref="AX137:AY137"/>
    <mergeCell ref="BA137:BB137"/>
    <mergeCell ref="R137:S137"/>
    <mergeCell ref="T137:U137"/>
    <mergeCell ref="W137:X137"/>
    <mergeCell ref="Y137:Z137"/>
    <mergeCell ref="AA137:AB137"/>
    <mergeCell ref="AM137:AN137"/>
    <mergeCell ref="AQ136:AR136"/>
    <mergeCell ref="AT136:AU136"/>
    <mergeCell ref="AV136:AW136"/>
    <mergeCell ref="AX136:AY136"/>
    <mergeCell ref="BA136:BB136"/>
    <mergeCell ref="BH129:BI129"/>
    <mergeCell ref="BJ129:BK129"/>
    <mergeCell ref="BL129:BM129"/>
    <mergeCell ref="B131:C131"/>
    <mergeCell ref="D131:E131"/>
    <mergeCell ref="F131:G131"/>
    <mergeCell ref="I131:J131"/>
    <mergeCell ref="K131:L131"/>
    <mergeCell ref="AO129:AP129"/>
    <mergeCell ref="AQ129:AR129"/>
    <mergeCell ref="AT129:AU129"/>
    <mergeCell ref="AV129:AW129"/>
    <mergeCell ref="AX129:AY129"/>
    <mergeCell ref="BA129:BB129"/>
    <mergeCell ref="R129:S129"/>
    <mergeCell ref="T129:U129"/>
    <mergeCell ref="W129:X129"/>
    <mergeCell ref="Y129:Z129"/>
    <mergeCell ref="AA129:AB129"/>
    <mergeCell ref="AM129:AN129"/>
    <mergeCell ref="AA131:AB131"/>
    <mergeCell ref="B129:C129"/>
    <mergeCell ref="D129:E129"/>
    <mergeCell ref="F129:G129"/>
    <mergeCell ref="I129:J129"/>
    <mergeCell ref="K129:L129"/>
    <mergeCell ref="M129:N129"/>
    <mergeCell ref="P129:Q129"/>
    <mergeCell ref="BE129:BF129"/>
    <mergeCell ref="BC129:BD129"/>
    <mergeCell ref="M131:N131"/>
    <mergeCell ref="P131:Q131"/>
    <mergeCell ref="D107:E107"/>
    <mergeCell ref="F107:G107"/>
    <mergeCell ref="I107:J107"/>
    <mergeCell ref="K107:L107"/>
    <mergeCell ref="W108:X108"/>
    <mergeCell ref="Y108:Z108"/>
    <mergeCell ref="AA108:AB108"/>
    <mergeCell ref="R106:S106"/>
    <mergeCell ref="T106:U106"/>
    <mergeCell ref="W106:X106"/>
    <mergeCell ref="Y106:Z106"/>
    <mergeCell ref="AA106:AB106"/>
    <mergeCell ref="B108:C108"/>
    <mergeCell ref="D108:E108"/>
    <mergeCell ref="F108:G108"/>
    <mergeCell ref="I108:J108"/>
    <mergeCell ref="K108:L108"/>
    <mergeCell ref="M108:N108"/>
    <mergeCell ref="P108:Q108"/>
    <mergeCell ref="R108:S108"/>
    <mergeCell ref="T108:U108"/>
    <mergeCell ref="AA107:AB107"/>
    <mergeCell ref="M107:N107"/>
    <mergeCell ref="P107:Q107"/>
    <mergeCell ref="R107:S107"/>
    <mergeCell ref="T107:U107"/>
    <mergeCell ref="W107:X107"/>
    <mergeCell ref="Y107:Z107"/>
    <mergeCell ref="B107:C107"/>
    <mergeCell ref="R105:S105"/>
    <mergeCell ref="T105:U105"/>
    <mergeCell ref="AA104:AB104"/>
    <mergeCell ref="M104:N104"/>
    <mergeCell ref="P104:Q104"/>
    <mergeCell ref="R104:S104"/>
    <mergeCell ref="T104:U104"/>
    <mergeCell ref="W104:X104"/>
    <mergeCell ref="Y104:Z104"/>
    <mergeCell ref="B106:C106"/>
    <mergeCell ref="D106:E106"/>
    <mergeCell ref="F106:G106"/>
    <mergeCell ref="I106:J106"/>
    <mergeCell ref="K106:L106"/>
    <mergeCell ref="M106:N106"/>
    <mergeCell ref="P106:Q106"/>
    <mergeCell ref="W105:X105"/>
    <mergeCell ref="Y105:Z105"/>
    <mergeCell ref="AA105:AB105"/>
    <mergeCell ref="B105:C105"/>
    <mergeCell ref="D105:E105"/>
    <mergeCell ref="F105:G105"/>
    <mergeCell ref="I105:J105"/>
    <mergeCell ref="K105:L105"/>
    <mergeCell ref="M105:N105"/>
    <mergeCell ref="P105:Q105"/>
    <mergeCell ref="B104:C104"/>
    <mergeCell ref="D104:E104"/>
    <mergeCell ref="F104:G104"/>
    <mergeCell ref="I104:J104"/>
    <mergeCell ref="K104:L104"/>
    <mergeCell ref="R103:S103"/>
    <mergeCell ref="T103:U103"/>
    <mergeCell ref="W103:X103"/>
    <mergeCell ref="Y103:Z103"/>
    <mergeCell ref="AA103:AB103"/>
    <mergeCell ref="B103:C103"/>
    <mergeCell ref="D103:E103"/>
    <mergeCell ref="F103:G103"/>
    <mergeCell ref="I103:J103"/>
    <mergeCell ref="K103:L103"/>
    <mergeCell ref="M103:N103"/>
    <mergeCell ref="P103:Q103"/>
    <mergeCell ref="D101:E101"/>
    <mergeCell ref="F101:G101"/>
    <mergeCell ref="I101:J101"/>
    <mergeCell ref="K101:L101"/>
    <mergeCell ref="W102:X102"/>
    <mergeCell ref="Y102:Z102"/>
    <mergeCell ref="AA102:AB102"/>
    <mergeCell ref="T100:U100"/>
    <mergeCell ref="W100:X100"/>
    <mergeCell ref="Y100:Z100"/>
    <mergeCell ref="AA100:AB100"/>
    <mergeCell ref="B102:C102"/>
    <mergeCell ref="D102:E102"/>
    <mergeCell ref="F102:G102"/>
    <mergeCell ref="I102:J102"/>
    <mergeCell ref="K102:L102"/>
    <mergeCell ref="M102:N102"/>
    <mergeCell ref="P102:Q102"/>
    <mergeCell ref="R102:S102"/>
    <mergeCell ref="T102:U102"/>
    <mergeCell ref="AA101:AB101"/>
    <mergeCell ref="M101:N101"/>
    <mergeCell ref="P101:Q101"/>
    <mergeCell ref="R101:S101"/>
    <mergeCell ref="T101:U101"/>
    <mergeCell ref="W101:X101"/>
    <mergeCell ref="Y101:Z101"/>
    <mergeCell ref="B101:C101"/>
    <mergeCell ref="R99:S99"/>
    <mergeCell ref="T99:U99"/>
    <mergeCell ref="AA98:AB98"/>
    <mergeCell ref="M98:N98"/>
    <mergeCell ref="P98:Q98"/>
    <mergeCell ref="R98:S98"/>
    <mergeCell ref="T98:U98"/>
    <mergeCell ref="W98:X98"/>
    <mergeCell ref="Y98:Z98"/>
    <mergeCell ref="B100:C100"/>
    <mergeCell ref="D100:E100"/>
    <mergeCell ref="F100:G100"/>
    <mergeCell ref="I100:J100"/>
    <mergeCell ref="K100:L100"/>
    <mergeCell ref="M100:N100"/>
    <mergeCell ref="P100:Q100"/>
    <mergeCell ref="W99:X99"/>
    <mergeCell ref="Y99:Z99"/>
    <mergeCell ref="AA99:AB99"/>
    <mergeCell ref="B99:C99"/>
    <mergeCell ref="D99:E99"/>
    <mergeCell ref="F99:G99"/>
    <mergeCell ref="I99:J99"/>
    <mergeCell ref="K99:L99"/>
    <mergeCell ref="M99:N99"/>
    <mergeCell ref="P99:Q99"/>
    <mergeCell ref="B98:C98"/>
    <mergeCell ref="D98:E98"/>
    <mergeCell ref="F98:G98"/>
    <mergeCell ref="I98:J98"/>
    <mergeCell ref="K98:L98"/>
    <mergeCell ref="R100:S100"/>
    <mergeCell ref="R97:S97"/>
    <mergeCell ref="T97:U97"/>
    <mergeCell ref="W97:X97"/>
    <mergeCell ref="Y97:Z97"/>
    <mergeCell ref="AA97:AB97"/>
    <mergeCell ref="B97:C97"/>
    <mergeCell ref="D97:E97"/>
    <mergeCell ref="F97:G97"/>
    <mergeCell ref="I97:J97"/>
    <mergeCell ref="K97:L97"/>
    <mergeCell ref="M97:N97"/>
    <mergeCell ref="P97:Q97"/>
    <mergeCell ref="D95:E95"/>
    <mergeCell ref="F95:G95"/>
    <mergeCell ref="I95:J95"/>
    <mergeCell ref="K95:L95"/>
    <mergeCell ref="W96:X96"/>
    <mergeCell ref="Y96:Z96"/>
    <mergeCell ref="AA96:AB96"/>
    <mergeCell ref="W94:X94"/>
    <mergeCell ref="Y94:Z94"/>
    <mergeCell ref="AA94:AB94"/>
    <mergeCell ref="B96:C96"/>
    <mergeCell ref="D96:E96"/>
    <mergeCell ref="F96:G96"/>
    <mergeCell ref="I96:J96"/>
    <mergeCell ref="K96:L96"/>
    <mergeCell ref="M96:N96"/>
    <mergeCell ref="P96:Q96"/>
    <mergeCell ref="R96:S96"/>
    <mergeCell ref="T96:U96"/>
    <mergeCell ref="AA95:AB95"/>
    <mergeCell ref="M95:N95"/>
    <mergeCell ref="P95:Q95"/>
    <mergeCell ref="R95:S95"/>
    <mergeCell ref="T95:U95"/>
    <mergeCell ref="W95:X95"/>
    <mergeCell ref="Y95:Z95"/>
    <mergeCell ref="B95:C95"/>
    <mergeCell ref="BJ93:BK93"/>
    <mergeCell ref="BL93:BM93"/>
    <mergeCell ref="B94:C94"/>
    <mergeCell ref="D94:E94"/>
    <mergeCell ref="F94:G94"/>
    <mergeCell ref="I94:J94"/>
    <mergeCell ref="K94:L94"/>
    <mergeCell ref="M94:N94"/>
    <mergeCell ref="P94:Q94"/>
    <mergeCell ref="AT93:AU93"/>
    <mergeCell ref="AV93:AW93"/>
    <mergeCell ref="AX93:AY93"/>
    <mergeCell ref="BA93:BB93"/>
    <mergeCell ref="BC93:BD93"/>
    <mergeCell ref="BE93:BF93"/>
    <mergeCell ref="W93:X93"/>
    <mergeCell ref="Y93:Z93"/>
    <mergeCell ref="AA93:AB93"/>
    <mergeCell ref="AM93:AN93"/>
    <mergeCell ref="AO93:AP93"/>
    <mergeCell ref="AQ93:AR93"/>
    <mergeCell ref="B93:C93"/>
    <mergeCell ref="D93:E93"/>
    <mergeCell ref="F93:G93"/>
    <mergeCell ref="I93:J93"/>
    <mergeCell ref="K93:L93"/>
    <mergeCell ref="M93:N93"/>
    <mergeCell ref="P93:Q93"/>
    <mergeCell ref="R93:S93"/>
    <mergeCell ref="T93:U93"/>
    <mergeCell ref="R94:S94"/>
    <mergeCell ref="T94:U94"/>
    <mergeCell ref="P87:Q87"/>
    <mergeCell ref="R87:S87"/>
    <mergeCell ref="T87:U87"/>
    <mergeCell ref="W87:X87"/>
    <mergeCell ref="Y87:Z87"/>
    <mergeCell ref="AA87:AB87"/>
    <mergeCell ref="B87:C87"/>
    <mergeCell ref="D87:E87"/>
    <mergeCell ref="F87:G87"/>
    <mergeCell ref="I87:J87"/>
    <mergeCell ref="K87:L87"/>
    <mergeCell ref="M87:N87"/>
    <mergeCell ref="BH93:BI93"/>
    <mergeCell ref="BE85:BF85"/>
    <mergeCell ref="BH85:BI85"/>
    <mergeCell ref="BJ85:BK85"/>
    <mergeCell ref="BL85:BM85"/>
    <mergeCell ref="AM85:AN85"/>
    <mergeCell ref="AO85:AP85"/>
    <mergeCell ref="AQ85:AR85"/>
    <mergeCell ref="AT85:AU85"/>
    <mergeCell ref="AV85:AW85"/>
    <mergeCell ref="AX85:AY85"/>
    <mergeCell ref="P85:Q85"/>
    <mergeCell ref="R85:S85"/>
    <mergeCell ref="T85:U85"/>
    <mergeCell ref="W85:X85"/>
    <mergeCell ref="Y85:Z85"/>
    <mergeCell ref="AA85:AB85"/>
    <mergeCell ref="AM92:BM92"/>
    <mergeCell ref="B85:C85"/>
    <mergeCell ref="D85:E85"/>
    <mergeCell ref="BC64:BD64"/>
    <mergeCell ref="BE64:BF64"/>
    <mergeCell ref="BH64:BI64"/>
    <mergeCell ref="BJ64:BK64"/>
    <mergeCell ref="BL64:BM64"/>
    <mergeCell ref="AM64:AN64"/>
    <mergeCell ref="AO64:AP64"/>
    <mergeCell ref="AQ64:AR64"/>
    <mergeCell ref="AT64:AU64"/>
    <mergeCell ref="AV64:AW64"/>
    <mergeCell ref="AX64:AY64"/>
    <mergeCell ref="P64:Q64"/>
    <mergeCell ref="R64:S64"/>
    <mergeCell ref="T64:U64"/>
    <mergeCell ref="W64:X64"/>
    <mergeCell ref="Y64:Z64"/>
    <mergeCell ref="AA64:AB64"/>
    <mergeCell ref="B64:C64"/>
    <mergeCell ref="D64:E64"/>
    <mergeCell ref="F64:G64"/>
    <mergeCell ref="I64:J64"/>
    <mergeCell ref="K64:L64"/>
    <mergeCell ref="M64:N64"/>
    <mergeCell ref="BA85:BB85"/>
    <mergeCell ref="BC85:BD85"/>
    <mergeCell ref="R62:S62"/>
    <mergeCell ref="T62:U62"/>
    <mergeCell ref="W62:X62"/>
    <mergeCell ref="Y62:Z62"/>
    <mergeCell ref="AA62:AB62"/>
    <mergeCell ref="B62:C62"/>
    <mergeCell ref="D62:E62"/>
    <mergeCell ref="F62:G62"/>
    <mergeCell ref="I62:J62"/>
    <mergeCell ref="K62:L62"/>
    <mergeCell ref="M62:N62"/>
    <mergeCell ref="BA63:BB63"/>
    <mergeCell ref="BC63:BD63"/>
    <mergeCell ref="B63:C63"/>
    <mergeCell ref="D63:E63"/>
    <mergeCell ref="F63:G63"/>
    <mergeCell ref="I63:J63"/>
    <mergeCell ref="K63:L63"/>
    <mergeCell ref="M63:N63"/>
    <mergeCell ref="F85:G85"/>
    <mergeCell ref="I85:J85"/>
    <mergeCell ref="K85:L85"/>
    <mergeCell ref="M85:N85"/>
    <mergeCell ref="BA64:BB64"/>
    <mergeCell ref="BE63:BF63"/>
    <mergeCell ref="BH63:BI63"/>
    <mergeCell ref="BJ63:BK63"/>
    <mergeCell ref="BL63:BM63"/>
    <mergeCell ref="AM63:AN63"/>
    <mergeCell ref="AO63:AP63"/>
    <mergeCell ref="AQ63:AR63"/>
    <mergeCell ref="AT63:AU63"/>
    <mergeCell ref="AV63:AW63"/>
    <mergeCell ref="AX63:AY63"/>
    <mergeCell ref="P63:Q63"/>
    <mergeCell ref="R63:S63"/>
    <mergeCell ref="T63:U63"/>
    <mergeCell ref="W63:X63"/>
    <mergeCell ref="Y63:Z63"/>
    <mergeCell ref="AA63:AB63"/>
    <mergeCell ref="BL61:BM61"/>
    <mergeCell ref="AM61:AN61"/>
    <mergeCell ref="AO61:AP61"/>
    <mergeCell ref="AQ61:AR61"/>
    <mergeCell ref="AT61:AU61"/>
    <mergeCell ref="AV61:AW61"/>
    <mergeCell ref="AX61:AY61"/>
    <mergeCell ref="P61:Q61"/>
    <mergeCell ref="R61:S61"/>
    <mergeCell ref="T61:U61"/>
    <mergeCell ref="W61:X61"/>
    <mergeCell ref="Y61:Z61"/>
    <mergeCell ref="AA61:AB61"/>
    <mergeCell ref="BA62:BB62"/>
    <mergeCell ref="BC62:BD62"/>
    <mergeCell ref="BE62:BF62"/>
    <mergeCell ref="BH62:BI62"/>
    <mergeCell ref="BJ62:BK62"/>
    <mergeCell ref="BL62:BM62"/>
    <mergeCell ref="AM62:AN62"/>
    <mergeCell ref="AO62:AP62"/>
    <mergeCell ref="AQ62:AR62"/>
    <mergeCell ref="AT62:AU62"/>
    <mergeCell ref="AV62:AW62"/>
    <mergeCell ref="AX62:AY62"/>
    <mergeCell ref="P62:Q62"/>
    <mergeCell ref="P60:Q60"/>
    <mergeCell ref="R60:S60"/>
    <mergeCell ref="T60:U60"/>
    <mergeCell ref="W60:X60"/>
    <mergeCell ref="Y60:Z60"/>
    <mergeCell ref="AA60:AB60"/>
    <mergeCell ref="B60:C60"/>
    <mergeCell ref="D60:E60"/>
    <mergeCell ref="F60:G60"/>
    <mergeCell ref="I60:J60"/>
    <mergeCell ref="K60:L60"/>
    <mergeCell ref="M60:N60"/>
    <mergeCell ref="BA61:BB61"/>
    <mergeCell ref="BC61:BD61"/>
    <mergeCell ref="BE61:BF61"/>
    <mergeCell ref="BH61:BI61"/>
    <mergeCell ref="BJ61:BK61"/>
    <mergeCell ref="BJ59:BK59"/>
    <mergeCell ref="BL59:BM59"/>
    <mergeCell ref="AM59:AN59"/>
    <mergeCell ref="AO59:AP59"/>
    <mergeCell ref="AQ59:AR59"/>
    <mergeCell ref="AT59:AU59"/>
    <mergeCell ref="AV59:AW59"/>
    <mergeCell ref="AX59:AY59"/>
    <mergeCell ref="P59:Q59"/>
    <mergeCell ref="R59:S59"/>
    <mergeCell ref="T59:U59"/>
    <mergeCell ref="W59:X59"/>
    <mergeCell ref="Y59:Z59"/>
    <mergeCell ref="AA59:AB59"/>
    <mergeCell ref="B61:C61"/>
    <mergeCell ref="D61:E61"/>
    <mergeCell ref="F61:G61"/>
    <mergeCell ref="I61:J61"/>
    <mergeCell ref="K61:L61"/>
    <mergeCell ref="M61:N61"/>
    <mergeCell ref="BA60:BB60"/>
    <mergeCell ref="BC60:BD60"/>
    <mergeCell ref="BE60:BF60"/>
    <mergeCell ref="BH60:BI60"/>
    <mergeCell ref="BJ60:BK60"/>
    <mergeCell ref="BL60:BM60"/>
    <mergeCell ref="AM60:AN60"/>
    <mergeCell ref="AO60:AP60"/>
    <mergeCell ref="AQ60:AR60"/>
    <mergeCell ref="AT60:AU60"/>
    <mergeCell ref="AV60:AW60"/>
    <mergeCell ref="AX60:AY60"/>
    <mergeCell ref="AX58:AY58"/>
    <mergeCell ref="P58:Q58"/>
    <mergeCell ref="R58:S58"/>
    <mergeCell ref="T58:U58"/>
    <mergeCell ref="W58:X58"/>
    <mergeCell ref="Y58:Z58"/>
    <mergeCell ref="AA58:AB58"/>
    <mergeCell ref="B58:C58"/>
    <mergeCell ref="D58:E58"/>
    <mergeCell ref="F58:G58"/>
    <mergeCell ref="I58:J58"/>
    <mergeCell ref="K58:L58"/>
    <mergeCell ref="M58:N58"/>
    <mergeCell ref="BA59:BB59"/>
    <mergeCell ref="BC59:BD59"/>
    <mergeCell ref="BE59:BF59"/>
    <mergeCell ref="BH59:BI59"/>
    <mergeCell ref="BH57:BI57"/>
    <mergeCell ref="BJ57:BK57"/>
    <mergeCell ref="BL57:BM57"/>
    <mergeCell ref="AM57:AN57"/>
    <mergeCell ref="AO57:AP57"/>
    <mergeCell ref="AQ57:AR57"/>
    <mergeCell ref="AT57:AU57"/>
    <mergeCell ref="AV57:AW57"/>
    <mergeCell ref="AX57:AY57"/>
    <mergeCell ref="P57:Q57"/>
    <mergeCell ref="R57:S57"/>
    <mergeCell ref="T57:U57"/>
    <mergeCell ref="W57:X57"/>
    <mergeCell ref="Y57:Z57"/>
    <mergeCell ref="AA57:AB57"/>
    <mergeCell ref="B59:C59"/>
    <mergeCell ref="D59:E59"/>
    <mergeCell ref="F59:G59"/>
    <mergeCell ref="I59:J59"/>
    <mergeCell ref="K59:L59"/>
    <mergeCell ref="M59:N59"/>
    <mergeCell ref="BA58:BB58"/>
    <mergeCell ref="BC58:BD58"/>
    <mergeCell ref="BE58:BF58"/>
    <mergeCell ref="BH58:BI58"/>
    <mergeCell ref="BJ58:BK58"/>
    <mergeCell ref="BL58:BM58"/>
    <mergeCell ref="AM58:AN58"/>
    <mergeCell ref="AO58:AP58"/>
    <mergeCell ref="AQ58:AR58"/>
    <mergeCell ref="AT58:AU58"/>
    <mergeCell ref="AV58:AW58"/>
    <mergeCell ref="AV56:AW56"/>
    <mergeCell ref="AX56:AY56"/>
    <mergeCell ref="P56:Q56"/>
    <mergeCell ref="R56:S56"/>
    <mergeCell ref="T56:U56"/>
    <mergeCell ref="W56:X56"/>
    <mergeCell ref="Y56:Z56"/>
    <mergeCell ref="AA56:AB56"/>
    <mergeCell ref="B56:C56"/>
    <mergeCell ref="D56:E56"/>
    <mergeCell ref="F56:G56"/>
    <mergeCell ref="I56:J56"/>
    <mergeCell ref="K56:L56"/>
    <mergeCell ref="M56:N56"/>
    <mergeCell ref="BA57:BB57"/>
    <mergeCell ref="BC57:BD57"/>
    <mergeCell ref="BE57:BF57"/>
    <mergeCell ref="BE55:BF55"/>
    <mergeCell ref="BH55:BI55"/>
    <mergeCell ref="BJ55:BK55"/>
    <mergeCell ref="BL55:BM55"/>
    <mergeCell ref="AM55:AN55"/>
    <mergeCell ref="AO55:AP55"/>
    <mergeCell ref="AQ55:AR55"/>
    <mergeCell ref="AT55:AU55"/>
    <mergeCell ref="AV55:AW55"/>
    <mergeCell ref="AX55:AY55"/>
    <mergeCell ref="P55:Q55"/>
    <mergeCell ref="R55:S55"/>
    <mergeCell ref="T55:U55"/>
    <mergeCell ref="W55:X55"/>
    <mergeCell ref="Y55:Z55"/>
    <mergeCell ref="AA55:AB55"/>
    <mergeCell ref="B57:C57"/>
    <mergeCell ref="D57:E57"/>
    <mergeCell ref="F57:G57"/>
    <mergeCell ref="I57:J57"/>
    <mergeCell ref="K57:L57"/>
    <mergeCell ref="M57:N57"/>
    <mergeCell ref="BA56:BB56"/>
    <mergeCell ref="BC56:BD56"/>
    <mergeCell ref="BE56:BF56"/>
    <mergeCell ref="BH56:BI56"/>
    <mergeCell ref="BJ56:BK56"/>
    <mergeCell ref="BL56:BM56"/>
    <mergeCell ref="AM56:AN56"/>
    <mergeCell ref="AO56:AP56"/>
    <mergeCell ref="AQ56:AR56"/>
    <mergeCell ref="AT56:AU56"/>
    <mergeCell ref="B55:C55"/>
    <mergeCell ref="D55:E55"/>
    <mergeCell ref="F55:G55"/>
    <mergeCell ref="I55:J55"/>
    <mergeCell ref="K55:L55"/>
    <mergeCell ref="M55:N55"/>
    <mergeCell ref="BA54:BB54"/>
    <mergeCell ref="BC54:BD54"/>
    <mergeCell ref="BE54:BF54"/>
    <mergeCell ref="BH54:BI54"/>
    <mergeCell ref="BJ54:BK54"/>
    <mergeCell ref="BL54:BM54"/>
    <mergeCell ref="AM54:AN54"/>
    <mergeCell ref="AO54:AP54"/>
    <mergeCell ref="AQ54:AR54"/>
    <mergeCell ref="AT54:AU54"/>
    <mergeCell ref="AV54:AW54"/>
    <mergeCell ref="AX54:AY54"/>
    <mergeCell ref="P54:Q54"/>
    <mergeCell ref="R54:S54"/>
    <mergeCell ref="T54:U54"/>
    <mergeCell ref="W54:X54"/>
    <mergeCell ref="Y54:Z54"/>
    <mergeCell ref="AA54:AB54"/>
    <mergeCell ref="B54:C54"/>
    <mergeCell ref="D54:E54"/>
    <mergeCell ref="F54:G54"/>
    <mergeCell ref="I54:J54"/>
    <mergeCell ref="K54:L54"/>
    <mergeCell ref="M54:N54"/>
    <mergeCell ref="BA55:BB55"/>
    <mergeCell ref="BC55:BD55"/>
    <mergeCell ref="BL52:BM52"/>
    <mergeCell ref="AM52:AN52"/>
    <mergeCell ref="AO52:AP52"/>
    <mergeCell ref="AQ52:AR52"/>
    <mergeCell ref="AT52:AU52"/>
    <mergeCell ref="AV52:AW52"/>
    <mergeCell ref="AX52:AY52"/>
    <mergeCell ref="P52:Q52"/>
    <mergeCell ref="R52:S52"/>
    <mergeCell ref="T52:U52"/>
    <mergeCell ref="W52:X52"/>
    <mergeCell ref="Y52:Z52"/>
    <mergeCell ref="AA52:AB52"/>
    <mergeCell ref="BC53:BD53"/>
    <mergeCell ref="BE53:BF53"/>
    <mergeCell ref="BH53:BI53"/>
    <mergeCell ref="BJ53:BK53"/>
    <mergeCell ref="BL53:BM53"/>
    <mergeCell ref="AM53:AN53"/>
    <mergeCell ref="AO53:AP53"/>
    <mergeCell ref="AQ53:AR53"/>
    <mergeCell ref="AT53:AU53"/>
    <mergeCell ref="AV53:AW53"/>
    <mergeCell ref="AX53:AY53"/>
    <mergeCell ref="P53:Q53"/>
    <mergeCell ref="R53:S53"/>
    <mergeCell ref="T53:U53"/>
    <mergeCell ref="W53:X53"/>
    <mergeCell ref="Y53:Z53"/>
    <mergeCell ref="AA53:AB53"/>
    <mergeCell ref="BC51:BD51"/>
    <mergeCell ref="BE51:BF51"/>
    <mergeCell ref="BH51:BI51"/>
    <mergeCell ref="BJ51:BK51"/>
    <mergeCell ref="BL51:BM51"/>
    <mergeCell ref="AM51:AN51"/>
    <mergeCell ref="AO51:AP51"/>
    <mergeCell ref="B53:C53"/>
    <mergeCell ref="D53:E53"/>
    <mergeCell ref="F53:G53"/>
    <mergeCell ref="I53:J53"/>
    <mergeCell ref="K53:L53"/>
    <mergeCell ref="M53:N53"/>
    <mergeCell ref="BA52:BB52"/>
    <mergeCell ref="B52:C52"/>
    <mergeCell ref="D52:E52"/>
    <mergeCell ref="F52:G52"/>
    <mergeCell ref="I52:J52"/>
    <mergeCell ref="K52:L52"/>
    <mergeCell ref="M52:N52"/>
    <mergeCell ref="BA53:BB53"/>
    <mergeCell ref="B51:C51"/>
    <mergeCell ref="D51:E51"/>
    <mergeCell ref="F51:G51"/>
    <mergeCell ref="I51:J51"/>
    <mergeCell ref="K51:L51"/>
    <mergeCell ref="M51:N51"/>
    <mergeCell ref="BA51:BB51"/>
    <mergeCell ref="BC52:BD52"/>
    <mergeCell ref="BE52:BF52"/>
    <mergeCell ref="BH52:BI52"/>
    <mergeCell ref="BJ52:BK52"/>
    <mergeCell ref="AV50:AW50"/>
    <mergeCell ref="AX50:AY50"/>
    <mergeCell ref="P50:Q50"/>
    <mergeCell ref="R50:S50"/>
    <mergeCell ref="T50:U50"/>
    <mergeCell ref="W50:X50"/>
    <mergeCell ref="Y50:Z50"/>
    <mergeCell ref="AA50:AB50"/>
    <mergeCell ref="AQ51:AR51"/>
    <mergeCell ref="AT51:AU51"/>
    <mergeCell ref="AV51:AW51"/>
    <mergeCell ref="AX51:AY51"/>
    <mergeCell ref="P51:Q51"/>
    <mergeCell ref="R51:S51"/>
    <mergeCell ref="T51:U51"/>
    <mergeCell ref="W51:X51"/>
    <mergeCell ref="Y51:Z51"/>
    <mergeCell ref="AA51:AB51"/>
    <mergeCell ref="BE49:BF49"/>
    <mergeCell ref="BH49:BI49"/>
    <mergeCell ref="BJ49:BK49"/>
    <mergeCell ref="BL49:BM49"/>
    <mergeCell ref="B50:C50"/>
    <mergeCell ref="D50:E50"/>
    <mergeCell ref="F50:G50"/>
    <mergeCell ref="I50:J50"/>
    <mergeCell ref="K50:L50"/>
    <mergeCell ref="M50:N50"/>
    <mergeCell ref="AQ49:AR49"/>
    <mergeCell ref="AT49:AU49"/>
    <mergeCell ref="AV49:AW49"/>
    <mergeCell ref="AX49:AY49"/>
    <mergeCell ref="BA49:BB49"/>
    <mergeCell ref="BC49:BD49"/>
    <mergeCell ref="T49:U49"/>
    <mergeCell ref="W49:X49"/>
    <mergeCell ref="Y49:Z49"/>
    <mergeCell ref="AA49:AB49"/>
    <mergeCell ref="AM49:AN49"/>
    <mergeCell ref="AO49:AP49"/>
    <mergeCell ref="BA50:BB50"/>
    <mergeCell ref="BC50:BD50"/>
    <mergeCell ref="BE50:BF50"/>
    <mergeCell ref="BH50:BI50"/>
    <mergeCell ref="BJ50:BK50"/>
    <mergeCell ref="BL50:BM50"/>
    <mergeCell ref="AM50:AN50"/>
    <mergeCell ref="AO50:AP50"/>
    <mergeCell ref="AQ50:AR50"/>
    <mergeCell ref="AT50:AU50"/>
    <mergeCell ref="AA42:AB42"/>
    <mergeCell ref="AM48:BM48"/>
    <mergeCell ref="B49:C49"/>
    <mergeCell ref="D49:E49"/>
    <mergeCell ref="F49:G49"/>
    <mergeCell ref="I49:J49"/>
    <mergeCell ref="K49:L49"/>
    <mergeCell ref="M49:N49"/>
    <mergeCell ref="P49:Q49"/>
    <mergeCell ref="R49:S49"/>
    <mergeCell ref="M42:N42"/>
    <mergeCell ref="P42:Q42"/>
    <mergeCell ref="R42:S42"/>
    <mergeCell ref="T42:U42"/>
    <mergeCell ref="W42:X42"/>
    <mergeCell ref="Y42:Z42"/>
    <mergeCell ref="BC40:BD40"/>
    <mergeCell ref="BE40:BF40"/>
    <mergeCell ref="BH40:BI40"/>
    <mergeCell ref="BJ40:BK40"/>
    <mergeCell ref="BL40:BM40"/>
    <mergeCell ref="B42:C42"/>
    <mergeCell ref="D42:E42"/>
    <mergeCell ref="F42:G42"/>
    <mergeCell ref="I42:J42"/>
    <mergeCell ref="K42:L42"/>
    <mergeCell ref="AO40:AP40"/>
    <mergeCell ref="AQ40:AR40"/>
    <mergeCell ref="AT40:AU40"/>
    <mergeCell ref="AV40:AW40"/>
    <mergeCell ref="AX40:AY40"/>
    <mergeCell ref="BA40:BB40"/>
    <mergeCell ref="R40:S40"/>
    <mergeCell ref="T40:U40"/>
    <mergeCell ref="W40:X40"/>
    <mergeCell ref="Y40:Z40"/>
    <mergeCell ref="AA40:AB40"/>
    <mergeCell ref="AM40:AN40"/>
    <mergeCell ref="BH19:BI19"/>
    <mergeCell ref="BJ19:BK19"/>
    <mergeCell ref="BL19:BM19"/>
    <mergeCell ref="B40:C40"/>
    <mergeCell ref="D40:E40"/>
    <mergeCell ref="F40:G40"/>
    <mergeCell ref="I40:J40"/>
    <mergeCell ref="K40:L40"/>
    <mergeCell ref="M40:N40"/>
    <mergeCell ref="P40:Q40"/>
    <mergeCell ref="AT19:AU19"/>
    <mergeCell ref="AV19:AW19"/>
    <mergeCell ref="AX19:AY19"/>
    <mergeCell ref="BA19:BB19"/>
    <mergeCell ref="BC19:BD19"/>
    <mergeCell ref="BE19:BF19"/>
    <mergeCell ref="W19:X19"/>
    <mergeCell ref="Y19:Z19"/>
    <mergeCell ref="AA19:AB19"/>
    <mergeCell ref="AM19:AN19"/>
    <mergeCell ref="AO19:AP19"/>
    <mergeCell ref="AQ19:AR19"/>
    <mergeCell ref="B19:C19"/>
    <mergeCell ref="D19:E19"/>
    <mergeCell ref="F19:G19"/>
    <mergeCell ref="I19:J19"/>
    <mergeCell ref="BL18:BM18"/>
    <mergeCell ref="B17:C17"/>
    <mergeCell ref="D17:E17"/>
    <mergeCell ref="F17:G17"/>
    <mergeCell ref="I17:J17"/>
    <mergeCell ref="K17:L17"/>
    <mergeCell ref="M17:N17"/>
    <mergeCell ref="P17:Q17"/>
    <mergeCell ref="K19:L19"/>
    <mergeCell ref="M19:N19"/>
    <mergeCell ref="P19:Q19"/>
    <mergeCell ref="R19:S19"/>
    <mergeCell ref="T19:U19"/>
    <mergeCell ref="AX18:AY18"/>
    <mergeCell ref="BA18:BB18"/>
    <mergeCell ref="BC18:BD18"/>
    <mergeCell ref="BE18:BF18"/>
    <mergeCell ref="BH18:BI18"/>
    <mergeCell ref="BJ18:BK18"/>
    <mergeCell ref="AA18:AB18"/>
    <mergeCell ref="AM18:AN18"/>
    <mergeCell ref="AO18:AP18"/>
    <mergeCell ref="AQ18:AR18"/>
    <mergeCell ref="AT18:AU18"/>
    <mergeCell ref="AV18:AW18"/>
    <mergeCell ref="M18:N18"/>
    <mergeCell ref="P18:Q18"/>
    <mergeCell ref="R18:S18"/>
    <mergeCell ref="T18:U18"/>
    <mergeCell ref="W18:X18"/>
    <mergeCell ref="Y18:Z18"/>
    <mergeCell ref="B18:C18"/>
    <mergeCell ref="D18:E18"/>
    <mergeCell ref="F18:G18"/>
    <mergeCell ref="I18:J18"/>
    <mergeCell ref="K18:L18"/>
    <mergeCell ref="AO17:AP17"/>
    <mergeCell ref="AQ17:AR17"/>
    <mergeCell ref="AT17:AU17"/>
    <mergeCell ref="AV17:AW17"/>
    <mergeCell ref="AX17:AY17"/>
    <mergeCell ref="BA17:BB17"/>
    <mergeCell ref="R17:S17"/>
    <mergeCell ref="T17:U17"/>
    <mergeCell ref="W17:X17"/>
    <mergeCell ref="Y17:Z17"/>
    <mergeCell ref="AA17:AB17"/>
    <mergeCell ref="AM17:AN17"/>
    <mergeCell ref="BC17:BD17"/>
    <mergeCell ref="BE17:BF17"/>
    <mergeCell ref="BL15:BM15"/>
    <mergeCell ref="B16:C16"/>
    <mergeCell ref="D16:E16"/>
    <mergeCell ref="F16:G16"/>
    <mergeCell ref="I16:J16"/>
    <mergeCell ref="K16:L16"/>
    <mergeCell ref="M16:N16"/>
    <mergeCell ref="P16:Q16"/>
    <mergeCell ref="R16:S16"/>
    <mergeCell ref="T16:U16"/>
    <mergeCell ref="AX15:AY15"/>
    <mergeCell ref="BA15:BB15"/>
    <mergeCell ref="BC15:BD15"/>
    <mergeCell ref="BE15:BF15"/>
    <mergeCell ref="BH15:BI15"/>
    <mergeCell ref="BJ15:BK15"/>
    <mergeCell ref="AA15:AB15"/>
    <mergeCell ref="AM15:AN15"/>
    <mergeCell ref="BH17:BI17"/>
    <mergeCell ref="BJ17:BK17"/>
    <mergeCell ref="BL17:BM17"/>
    <mergeCell ref="AO15:AP15"/>
    <mergeCell ref="AQ15:AR15"/>
    <mergeCell ref="AT15:AU15"/>
    <mergeCell ref="AV15:AW15"/>
    <mergeCell ref="M15:N15"/>
    <mergeCell ref="P15:Q15"/>
    <mergeCell ref="R15:S15"/>
    <mergeCell ref="T15:U15"/>
    <mergeCell ref="W15:X15"/>
    <mergeCell ref="Y15:Z15"/>
    <mergeCell ref="BH16:BI16"/>
    <mergeCell ref="BJ16:BK16"/>
    <mergeCell ref="BL16:BM16"/>
    <mergeCell ref="B15:C15"/>
    <mergeCell ref="D15:E15"/>
    <mergeCell ref="F15:G15"/>
    <mergeCell ref="I15:J15"/>
    <mergeCell ref="K15:L15"/>
    <mergeCell ref="AT16:AU16"/>
    <mergeCell ref="AV16:AW16"/>
    <mergeCell ref="AX16:AY16"/>
    <mergeCell ref="BA16:BB16"/>
    <mergeCell ref="BC16:BD16"/>
    <mergeCell ref="BE16:BF16"/>
    <mergeCell ref="W16:X16"/>
    <mergeCell ref="Y16:Z16"/>
    <mergeCell ref="AA16:AB16"/>
    <mergeCell ref="AM16:AN16"/>
    <mergeCell ref="AO16:AP16"/>
    <mergeCell ref="AQ16:AR16"/>
    <mergeCell ref="AO14:AP14"/>
    <mergeCell ref="AQ14:AR14"/>
    <mergeCell ref="AT14:AU14"/>
    <mergeCell ref="AV14:AW14"/>
    <mergeCell ref="AX14:AY14"/>
    <mergeCell ref="BA14:BB14"/>
    <mergeCell ref="R14:S14"/>
    <mergeCell ref="T14:U14"/>
    <mergeCell ref="W14:X14"/>
    <mergeCell ref="Y14:Z14"/>
    <mergeCell ref="AA14:AB14"/>
    <mergeCell ref="AM14:AN14"/>
    <mergeCell ref="BL13:BM13"/>
    <mergeCell ref="B14:C14"/>
    <mergeCell ref="D14:E14"/>
    <mergeCell ref="F14:G14"/>
    <mergeCell ref="I14:J14"/>
    <mergeCell ref="K14:L14"/>
    <mergeCell ref="M14:N14"/>
    <mergeCell ref="P14:Q14"/>
    <mergeCell ref="AT13:AU13"/>
    <mergeCell ref="AV13:AW13"/>
    <mergeCell ref="AX13:AY13"/>
    <mergeCell ref="BA13:BB13"/>
    <mergeCell ref="BC13:BD13"/>
    <mergeCell ref="BE13:BF13"/>
    <mergeCell ref="W13:X13"/>
    <mergeCell ref="Y13:Z13"/>
    <mergeCell ref="AA13:AB13"/>
    <mergeCell ref="AM13:AN13"/>
    <mergeCell ref="AO13:AP13"/>
    <mergeCell ref="AQ13:AR13"/>
    <mergeCell ref="BC14:BD14"/>
    <mergeCell ref="BE14:BF14"/>
    <mergeCell ref="BH14:BI14"/>
    <mergeCell ref="BJ14:BK14"/>
    <mergeCell ref="BL14:BM14"/>
    <mergeCell ref="B13:C13"/>
    <mergeCell ref="D13:E13"/>
    <mergeCell ref="F13:G13"/>
    <mergeCell ref="I13:J13"/>
    <mergeCell ref="K13:L13"/>
    <mergeCell ref="M13:N13"/>
    <mergeCell ref="P13:Q13"/>
    <mergeCell ref="R13:S13"/>
    <mergeCell ref="T13:U13"/>
    <mergeCell ref="AX12:AY12"/>
    <mergeCell ref="BA12:BB12"/>
    <mergeCell ref="BC12:BD12"/>
    <mergeCell ref="BE12:BF12"/>
    <mergeCell ref="BH12:BI12"/>
    <mergeCell ref="BJ12:BK12"/>
    <mergeCell ref="AA12:AB12"/>
    <mergeCell ref="AM12:AN12"/>
    <mergeCell ref="AO12:AP12"/>
    <mergeCell ref="AQ12:AR12"/>
    <mergeCell ref="AT12:AU12"/>
    <mergeCell ref="AV12:AW12"/>
    <mergeCell ref="M12:N12"/>
    <mergeCell ref="P12:Q12"/>
    <mergeCell ref="R12:S12"/>
    <mergeCell ref="T12:U12"/>
    <mergeCell ref="W12:X12"/>
    <mergeCell ref="Y12:Z12"/>
    <mergeCell ref="BH13:BI13"/>
    <mergeCell ref="BJ13:BK13"/>
    <mergeCell ref="BH11:BI11"/>
    <mergeCell ref="BJ11:BK11"/>
    <mergeCell ref="BL11:BM11"/>
    <mergeCell ref="B12:C12"/>
    <mergeCell ref="D12:E12"/>
    <mergeCell ref="F12:G12"/>
    <mergeCell ref="I12:J12"/>
    <mergeCell ref="K12:L12"/>
    <mergeCell ref="AO11:AP11"/>
    <mergeCell ref="AQ11:AR11"/>
    <mergeCell ref="AT11:AU11"/>
    <mergeCell ref="AV11:AW11"/>
    <mergeCell ref="AX11:AY11"/>
    <mergeCell ref="BA11:BB11"/>
    <mergeCell ref="R11:S11"/>
    <mergeCell ref="T11:U11"/>
    <mergeCell ref="W11:X11"/>
    <mergeCell ref="Y11:Z11"/>
    <mergeCell ref="AA11:AB11"/>
    <mergeCell ref="AM11:AN11"/>
    <mergeCell ref="BL12:BM12"/>
    <mergeCell ref="B11:C11"/>
    <mergeCell ref="D11:E11"/>
    <mergeCell ref="F11:G11"/>
    <mergeCell ref="I11:J11"/>
    <mergeCell ref="K11:L11"/>
    <mergeCell ref="M11:N11"/>
    <mergeCell ref="P11:Q11"/>
    <mergeCell ref="BC11:BD11"/>
    <mergeCell ref="BE11:BF11"/>
    <mergeCell ref="BL9:BM9"/>
    <mergeCell ref="B10:C10"/>
    <mergeCell ref="D10:E10"/>
    <mergeCell ref="F10:G10"/>
    <mergeCell ref="I10:J10"/>
    <mergeCell ref="K10:L10"/>
    <mergeCell ref="M10:N10"/>
    <mergeCell ref="P10:Q10"/>
    <mergeCell ref="R10:S10"/>
    <mergeCell ref="T10:U10"/>
    <mergeCell ref="AX9:AY9"/>
    <mergeCell ref="BA9:BB9"/>
    <mergeCell ref="BC9:BD9"/>
    <mergeCell ref="BE9:BF9"/>
    <mergeCell ref="BH9:BI9"/>
    <mergeCell ref="BJ9:BK9"/>
    <mergeCell ref="AA9:AB9"/>
    <mergeCell ref="AM9:AN9"/>
    <mergeCell ref="AO9:AP9"/>
    <mergeCell ref="AQ9:AR9"/>
    <mergeCell ref="AT9:AU9"/>
    <mergeCell ref="AV9:AW9"/>
    <mergeCell ref="M9:N9"/>
    <mergeCell ref="P9:Q9"/>
    <mergeCell ref="R9:S9"/>
    <mergeCell ref="T9:U9"/>
    <mergeCell ref="W9:X9"/>
    <mergeCell ref="Y9:Z9"/>
    <mergeCell ref="BH10:BI10"/>
    <mergeCell ref="BJ10:BK10"/>
    <mergeCell ref="BL10:BM10"/>
    <mergeCell ref="B9:C9"/>
    <mergeCell ref="D9:E9"/>
    <mergeCell ref="F9:G9"/>
    <mergeCell ref="I9:J9"/>
    <mergeCell ref="K9:L9"/>
    <mergeCell ref="AT10:AU10"/>
    <mergeCell ref="AV10:AW10"/>
    <mergeCell ref="AX10:AY10"/>
    <mergeCell ref="BA10:BB10"/>
    <mergeCell ref="BC10:BD10"/>
    <mergeCell ref="BE10:BF10"/>
    <mergeCell ref="W10:X10"/>
    <mergeCell ref="Y10:Z10"/>
    <mergeCell ref="AA10:AB10"/>
    <mergeCell ref="AM10:AN10"/>
    <mergeCell ref="AO10:AP10"/>
    <mergeCell ref="AQ10:AR10"/>
    <mergeCell ref="AO8:AP8"/>
    <mergeCell ref="AQ8:AR8"/>
    <mergeCell ref="AT8:AU8"/>
    <mergeCell ref="AV8:AW8"/>
    <mergeCell ref="AX8:AY8"/>
    <mergeCell ref="BA8:BB8"/>
    <mergeCell ref="R8:S8"/>
    <mergeCell ref="T8:U8"/>
    <mergeCell ref="W8:X8"/>
    <mergeCell ref="Y8:Z8"/>
    <mergeCell ref="AA8:AB8"/>
    <mergeCell ref="AM8:AN8"/>
    <mergeCell ref="BL7:BM7"/>
    <mergeCell ref="B8:C8"/>
    <mergeCell ref="D8:E8"/>
    <mergeCell ref="F8:G8"/>
    <mergeCell ref="I8:J8"/>
    <mergeCell ref="K8:L8"/>
    <mergeCell ref="M8:N8"/>
    <mergeCell ref="P8:Q8"/>
    <mergeCell ref="AT7:AU7"/>
    <mergeCell ref="AV7:AW7"/>
    <mergeCell ref="AX7:AY7"/>
    <mergeCell ref="BA7:BB7"/>
    <mergeCell ref="BC7:BD7"/>
    <mergeCell ref="BE7:BF7"/>
    <mergeCell ref="W7:X7"/>
    <mergeCell ref="Y7:Z7"/>
    <mergeCell ref="AA7:AB7"/>
    <mergeCell ref="AM7:AN7"/>
    <mergeCell ref="AO7:AP7"/>
    <mergeCell ref="AQ7:AR7"/>
    <mergeCell ref="BC8:BD8"/>
    <mergeCell ref="BE8:BF8"/>
    <mergeCell ref="BH8:BI8"/>
    <mergeCell ref="BJ8:BK8"/>
    <mergeCell ref="BL8:BM8"/>
    <mergeCell ref="B7:C7"/>
    <mergeCell ref="D7:E7"/>
    <mergeCell ref="F7:G7"/>
    <mergeCell ref="I7:J7"/>
    <mergeCell ref="K7:L7"/>
    <mergeCell ref="M7:N7"/>
    <mergeCell ref="P7:Q7"/>
    <mergeCell ref="R7:S7"/>
    <mergeCell ref="T7:U7"/>
    <mergeCell ref="AX6:AY6"/>
    <mergeCell ref="BA6:BB6"/>
    <mergeCell ref="BC6:BD6"/>
    <mergeCell ref="BE6:BF6"/>
    <mergeCell ref="BH6:BI6"/>
    <mergeCell ref="BJ6:BK6"/>
    <mergeCell ref="AA6:AB6"/>
    <mergeCell ref="AM6:AN6"/>
    <mergeCell ref="AO6:AP6"/>
    <mergeCell ref="AQ6:AR6"/>
    <mergeCell ref="AT6:AU6"/>
    <mergeCell ref="AV6:AW6"/>
    <mergeCell ref="M6:N6"/>
    <mergeCell ref="P6:Q6"/>
    <mergeCell ref="R6:S6"/>
    <mergeCell ref="T6:U6"/>
    <mergeCell ref="W6:X6"/>
    <mergeCell ref="Y6:Z6"/>
    <mergeCell ref="BH7:BI7"/>
    <mergeCell ref="BJ7:BK7"/>
    <mergeCell ref="BC5:BD5"/>
    <mergeCell ref="BE5:BF5"/>
    <mergeCell ref="BH5:BI5"/>
    <mergeCell ref="BJ5:BK5"/>
    <mergeCell ref="BL5:BM5"/>
    <mergeCell ref="B6:C6"/>
    <mergeCell ref="D6:E6"/>
    <mergeCell ref="F6:G6"/>
    <mergeCell ref="I6:J6"/>
    <mergeCell ref="K6:L6"/>
    <mergeCell ref="AO5:AP5"/>
    <mergeCell ref="AQ5:AR5"/>
    <mergeCell ref="AT5:AU5"/>
    <mergeCell ref="AV5:AW5"/>
    <mergeCell ref="AX5:AY5"/>
    <mergeCell ref="BA5:BB5"/>
    <mergeCell ref="R5:S5"/>
    <mergeCell ref="T5:U5"/>
    <mergeCell ref="W5:X5"/>
    <mergeCell ref="Y5:Z5"/>
    <mergeCell ref="AA5:AB5"/>
    <mergeCell ref="AM5:AN5"/>
    <mergeCell ref="BL6:BM6"/>
    <mergeCell ref="AM3:BM3"/>
    <mergeCell ref="B4:C4"/>
    <mergeCell ref="D4:E4"/>
    <mergeCell ref="F4:G4"/>
    <mergeCell ref="I4:J4"/>
    <mergeCell ref="K4:L4"/>
    <mergeCell ref="M4:N4"/>
    <mergeCell ref="P4:Q4"/>
    <mergeCell ref="R4:S4"/>
    <mergeCell ref="T4:U4"/>
    <mergeCell ref="BH4:BI4"/>
    <mergeCell ref="BJ4:BK4"/>
    <mergeCell ref="BL4:BM4"/>
    <mergeCell ref="B5:C5"/>
    <mergeCell ref="D5:E5"/>
    <mergeCell ref="F5:G5"/>
    <mergeCell ref="I5:J5"/>
    <mergeCell ref="K5:L5"/>
    <mergeCell ref="M5:N5"/>
    <mergeCell ref="P5:Q5"/>
    <mergeCell ref="AT4:AU4"/>
    <mergeCell ref="AV4:AW4"/>
    <mergeCell ref="AX4:AY4"/>
    <mergeCell ref="BA4:BB4"/>
    <mergeCell ref="BC4:BD4"/>
    <mergeCell ref="BE4:BF4"/>
    <mergeCell ref="W4:X4"/>
    <mergeCell ref="Y4:Z4"/>
    <mergeCell ref="AA4:AB4"/>
    <mergeCell ref="AM4:AN4"/>
    <mergeCell ref="AO4:AP4"/>
    <mergeCell ref="AQ4:AR4"/>
  </mergeCells>
  <conditionalFormatting sqref="B137:AB169">
    <cfRule type="cellIs" dxfId="8" priority="1" operator="between">
      <formula>0</formula>
      <formula>0</formula>
    </cfRule>
  </conditionalFormatting>
  <conditionalFormatting sqref="B137:AC169">
    <cfRule type="cellIs" dxfId="7" priority="2" operator="between">
      <formula>1</formula>
      <formula>100</formula>
    </cfRule>
    <cfRule type="cellIs" dxfId="6" priority="3" operator="between">
      <formula>-100</formula>
      <formula>-1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DD3E6-C11A-48DF-A19E-6AAEA800A5EA}">
  <sheetPr codeName="Sheet36"/>
  <dimension ref="B2:V101"/>
  <sheetViews>
    <sheetView showGridLines="0" topLeftCell="B94" zoomScale="97" zoomScaleNormal="97" workbookViewId="0">
      <selection activeCell="E88" sqref="E88:I99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664062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62" t="s">
        <v>270</v>
      </c>
      <c r="C2" s="162"/>
      <c r="D2" s="162"/>
      <c r="E2" s="162"/>
      <c r="F2" s="135"/>
      <c r="G2" s="135"/>
      <c r="H2" s="135"/>
      <c r="I2" s="135"/>
      <c r="J2" s="135"/>
      <c r="K2" s="364" t="s">
        <v>274</v>
      </c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</row>
    <row r="4" spans="2:22" x14ac:dyDescent="0.3">
      <c r="B4" s="175" t="s">
        <v>20</v>
      </c>
      <c r="C4" s="175"/>
      <c r="D4" s="175"/>
      <c r="E4" s="176">
        <v>2023</v>
      </c>
      <c r="F4" s="176">
        <v>2024</v>
      </c>
      <c r="G4" s="176">
        <v>2025</v>
      </c>
      <c r="H4" s="176">
        <v>2026</v>
      </c>
      <c r="I4" s="176">
        <v>2027</v>
      </c>
      <c r="J4" s="175"/>
      <c r="K4" s="176" t="s">
        <v>25</v>
      </c>
      <c r="L4" s="176" t="s">
        <v>26</v>
      </c>
      <c r="M4" s="176" t="s">
        <v>27</v>
      </c>
      <c r="N4" s="176" t="s">
        <v>28</v>
      </c>
      <c r="O4" s="176" t="s">
        <v>29</v>
      </c>
      <c r="P4" s="176" t="s">
        <v>30</v>
      </c>
      <c r="Q4" s="176" t="s">
        <v>31</v>
      </c>
      <c r="R4" s="176" t="s">
        <v>32</v>
      </c>
      <c r="S4" s="176" t="s">
        <v>33</v>
      </c>
      <c r="T4" s="176" t="s">
        <v>34</v>
      </c>
      <c r="U4" s="176" t="s">
        <v>35</v>
      </c>
      <c r="V4" s="176" t="s">
        <v>36</v>
      </c>
    </row>
    <row r="5" spans="2:22" x14ac:dyDescent="0.3">
      <c r="B5" t="s">
        <v>37</v>
      </c>
      <c r="E5" s="184">
        <f>'Statements Summary 2023'!V5</f>
        <v>84955</v>
      </c>
      <c r="F5" s="184">
        <f>'Statements Summary 2024'!V5</f>
        <v>93205</v>
      </c>
      <c r="G5" s="184">
        <f t="shared" ref="G5:G17" si="0">V5</f>
        <v>97115</v>
      </c>
      <c r="H5" s="184">
        <f>'Statements Summary 2026'!V5</f>
        <v>104160</v>
      </c>
      <c r="I5" s="184">
        <f>'Statements Summary 2027'!V5</f>
        <v>104160</v>
      </c>
      <c r="K5" s="184">
        <f>'CF 2025'!G11</f>
        <v>93215</v>
      </c>
      <c r="L5" s="184">
        <f>'CF 2025'!H11</f>
        <v>93495</v>
      </c>
      <c r="M5" s="184">
        <f>'CF 2025'!I11</f>
        <v>88110</v>
      </c>
      <c r="N5" s="184">
        <f>'CF 2025'!J11</f>
        <v>88120</v>
      </c>
      <c r="O5" s="184">
        <f>'CF 2025'!K11</f>
        <v>93145</v>
      </c>
      <c r="P5" s="184">
        <f>'CF 2025'!L11</f>
        <v>93805</v>
      </c>
      <c r="Q5" s="184">
        <f>'CF 2025'!M11</f>
        <v>93725</v>
      </c>
      <c r="R5" s="184">
        <f>'CF 2025'!N11</f>
        <v>95965</v>
      </c>
      <c r="S5" s="184">
        <f>'CF 2025'!O11</f>
        <v>93885</v>
      </c>
      <c r="T5" s="184">
        <f>'CF 2025'!P11</f>
        <v>96665</v>
      </c>
      <c r="U5" s="184">
        <f>'CF 2025'!Q11</f>
        <v>95405</v>
      </c>
      <c r="V5" s="184">
        <f>'CF 2025'!R11</f>
        <v>97115</v>
      </c>
    </row>
    <row r="6" spans="2:22" x14ac:dyDescent="0.3">
      <c r="B6" t="s">
        <v>38</v>
      </c>
      <c r="E6" s="184">
        <f>'Statements Summary 2023'!V6</f>
        <v>-450</v>
      </c>
      <c r="F6" s="184">
        <f>'Statements Summary 2024'!V6</f>
        <v>-450</v>
      </c>
      <c r="G6" s="184">
        <f t="shared" si="0"/>
        <v>-450</v>
      </c>
      <c r="H6" s="184">
        <f>'Statements Summary 2026'!V6</f>
        <v>-450</v>
      </c>
      <c r="I6" s="184">
        <f>'Statements Summary 2027'!V6</f>
        <v>-450</v>
      </c>
      <c r="K6" s="184">
        <f>'CF 2025'!G46</f>
        <v>-450</v>
      </c>
      <c r="L6" s="184">
        <f>'CF 2025'!H46</f>
        <v>-450</v>
      </c>
      <c r="M6" s="184">
        <f>'CF 2025'!I46</f>
        <v>-450</v>
      </c>
      <c r="N6" s="184">
        <f>'CF 2025'!J46</f>
        <v>-450</v>
      </c>
      <c r="O6" s="184">
        <f>'CF 2025'!K46</f>
        <v>-450</v>
      </c>
      <c r="P6" s="184">
        <f>'CF 2025'!L46</f>
        <v>-450</v>
      </c>
      <c r="Q6" s="184">
        <f>'CF 2025'!M46</f>
        <v>-450</v>
      </c>
      <c r="R6" s="184">
        <f>'CF 2025'!N46</f>
        <v>-450</v>
      </c>
      <c r="S6" s="184">
        <f>'CF 2025'!O46</f>
        <v>-450</v>
      </c>
      <c r="T6" s="184">
        <f>'CF 2025'!P46</f>
        <v>-450</v>
      </c>
      <c r="U6" s="184">
        <f>'CF 2025'!Q46</f>
        <v>-450</v>
      </c>
      <c r="V6" s="184">
        <f>'CF 2025'!R46</f>
        <v>-450</v>
      </c>
    </row>
    <row r="7" spans="2:22" x14ac:dyDescent="0.3">
      <c r="B7" t="s">
        <v>39</v>
      </c>
      <c r="E7" s="184">
        <f>'Statements Summary 2023'!V7</f>
        <v>-1200</v>
      </c>
      <c r="F7" s="184">
        <f>'Statements Summary 2024'!V7</f>
        <v>-1200</v>
      </c>
      <c r="G7" s="184">
        <f t="shared" si="0"/>
        <v>-1200</v>
      </c>
      <c r="H7" s="184">
        <f>'Statements Summary 2026'!V7</f>
        <v>0</v>
      </c>
      <c r="I7" s="184">
        <f>'Statements Summary 2027'!V7</f>
        <v>0</v>
      </c>
      <c r="K7" s="184" t="s">
        <v>197</v>
      </c>
      <c r="L7" s="184">
        <f>'CF 2025'!H62</f>
        <v>-1200</v>
      </c>
      <c r="M7" s="184">
        <f>'CF 2025'!I62</f>
        <v>-1200</v>
      </c>
      <c r="N7" s="184">
        <f>'CF 2025'!J62</f>
        <v>-1200</v>
      </c>
      <c r="O7" s="184">
        <f>'CF 2025'!K62</f>
        <v>-1200</v>
      </c>
      <c r="P7" s="184">
        <f>'CF 2025'!L62</f>
        <v>-1200</v>
      </c>
      <c r="Q7" s="184">
        <f>'CF 2025'!M62</f>
        <v>-1200</v>
      </c>
      <c r="R7" s="184">
        <f>'CF 2025'!N62</f>
        <v>-1200</v>
      </c>
      <c r="S7" s="184">
        <f>'CF 2025'!O62</f>
        <v>-1200</v>
      </c>
      <c r="T7" s="184">
        <f>'CF 2025'!P62</f>
        <v>-1200</v>
      </c>
      <c r="U7" s="184">
        <f>'CF 2025'!Q62</f>
        <v>-1200</v>
      </c>
      <c r="V7" s="184">
        <f>'CF 2025'!R62</f>
        <v>-1200</v>
      </c>
    </row>
    <row r="8" spans="2:22" x14ac:dyDescent="0.3">
      <c r="B8" t="s">
        <v>14</v>
      </c>
      <c r="E8" s="184">
        <f>'Statements Summary 2023'!V8</f>
        <v>62824</v>
      </c>
      <c r="F8" s="184">
        <f>'Statements Summary 2024'!V8</f>
        <v>71246</v>
      </c>
      <c r="G8" s="184">
        <f t="shared" si="0"/>
        <v>77294</v>
      </c>
      <c r="H8" s="184">
        <f>'Statements Summary 2026'!V8</f>
        <v>84590</v>
      </c>
      <c r="I8" s="184">
        <f>'Statements Summary 2027'!V8</f>
        <v>84650</v>
      </c>
      <c r="K8" s="184">
        <f>'CF 2025'!G51</f>
        <v>71494</v>
      </c>
      <c r="L8" s="184">
        <f>'CF 2025'!H51</f>
        <v>71958</v>
      </c>
      <c r="M8" s="184">
        <f>'CF 2025'!I51</f>
        <v>67890</v>
      </c>
      <c r="N8" s="184">
        <f>'CF 2025'!J51</f>
        <v>68178</v>
      </c>
      <c r="O8" s="184">
        <f>'CF 2025'!K51</f>
        <v>72438</v>
      </c>
      <c r="P8" s="184">
        <f>'CF 2025'!L51</f>
        <v>73206</v>
      </c>
      <c r="Q8" s="184">
        <f>'CF 2025'!M51</f>
        <v>73382</v>
      </c>
      <c r="R8" s="184">
        <f>'CF 2025'!N51</f>
        <v>75414</v>
      </c>
      <c r="S8" s="184">
        <f>'CF 2025'!O51</f>
        <v>73990</v>
      </c>
      <c r="T8" s="184">
        <f>'CF 2025'!P51</f>
        <v>76454</v>
      </c>
      <c r="U8" s="184">
        <f>'CF 2025'!Q51</f>
        <v>75686</v>
      </c>
      <c r="V8" s="184">
        <f>'CF 2025'!R51</f>
        <v>77294</v>
      </c>
    </row>
    <row r="9" spans="2:22" x14ac:dyDescent="0.3">
      <c r="B9" t="s">
        <v>40</v>
      </c>
      <c r="E9" s="184" t="str">
        <f>'Statements Summary 2023'!V9</f>
        <v>-</v>
      </c>
      <c r="F9" s="184" t="str">
        <f>'Statements Summary 2024'!V9</f>
        <v>-</v>
      </c>
      <c r="G9" s="184">
        <f t="shared" si="0"/>
        <v>0</v>
      </c>
      <c r="H9" s="184">
        <f>'Statements Summary 2026'!V9</f>
        <v>0</v>
      </c>
      <c r="I9" s="184">
        <f>'Statements Summary 2027'!V9</f>
        <v>0</v>
      </c>
      <c r="K9" s="184">
        <f>'CF 2025'!G56</f>
        <v>0</v>
      </c>
      <c r="L9" s="184">
        <f>'CF 2025'!H56</f>
        <v>0</v>
      </c>
      <c r="M9" s="184">
        <f>'CF 2025'!I56</f>
        <v>0</v>
      </c>
      <c r="N9" s="184">
        <f>'CF 2025'!J56</f>
        <v>0</v>
      </c>
      <c r="O9" s="184">
        <f>'CF 2025'!K56</f>
        <v>0</v>
      </c>
      <c r="P9" s="184">
        <f>'CF 2025'!L56</f>
        <v>0</v>
      </c>
      <c r="Q9" s="184">
        <f>'CF 2025'!M56</f>
        <v>0</v>
      </c>
      <c r="R9" s="184">
        <f>'CF 2025'!N56</f>
        <v>0</v>
      </c>
      <c r="S9" s="184">
        <f>'CF 2025'!O56</f>
        <v>0</v>
      </c>
      <c r="T9" s="184">
        <f>'CF 2025'!P56</f>
        <v>0</v>
      </c>
      <c r="U9" s="184">
        <f>'CF 2025'!Q56</f>
        <v>0</v>
      </c>
      <c r="V9" s="184">
        <f>'CF 2025'!R56</f>
        <v>0</v>
      </c>
    </row>
    <row r="10" spans="2:22" x14ac:dyDescent="0.3">
      <c r="B10" t="s">
        <v>41</v>
      </c>
      <c r="E10" s="184" t="str">
        <f>'Statements Summary 2023'!V10</f>
        <v>-</v>
      </c>
      <c r="F10" s="184" t="str">
        <f>'Statements Summary 2024'!V10</f>
        <v>-</v>
      </c>
      <c r="G10" s="184" t="str">
        <f t="shared" si="0"/>
        <v>-</v>
      </c>
      <c r="H10" s="184" t="str">
        <f>'Statements Summary 2026'!V10</f>
        <v>-</v>
      </c>
      <c r="I10" s="184" t="str">
        <f>'Statements Summary 2027'!V10</f>
        <v>-</v>
      </c>
      <c r="K10" s="184" t="s">
        <v>197</v>
      </c>
      <c r="L10" s="184" t="s">
        <v>197</v>
      </c>
      <c r="M10" s="184" t="s">
        <v>197</v>
      </c>
      <c r="N10" s="184" t="s">
        <v>197</v>
      </c>
      <c r="O10" s="184" t="s">
        <v>197</v>
      </c>
      <c r="P10" s="184" t="s">
        <v>197</v>
      </c>
      <c r="Q10" s="184" t="s">
        <v>197</v>
      </c>
      <c r="R10" s="184" t="s">
        <v>197</v>
      </c>
      <c r="S10" s="184" t="s">
        <v>197</v>
      </c>
      <c r="T10" s="184" t="s">
        <v>197</v>
      </c>
      <c r="U10" s="184" t="s">
        <v>197</v>
      </c>
      <c r="V10" s="184" t="s">
        <v>197</v>
      </c>
    </row>
    <row r="11" spans="2:22" x14ac:dyDescent="0.3">
      <c r="B11" t="s">
        <v>42</v>
      </c>
      <c r="E11" s="184" t="str">
        <f>'Statements Summary 2023'!V11</f>
        <v>-</v>
      </c>
      <c r="F11" s="184" t="str">
        <f>'Statements Summary 2024'!V11</f>
        <v>-</v>
      </c>
      <c r="G11" s="184" t="str">
        <f t="shared" si="0"/>
        <v>-</v>
      </c>
      <c r="H11" s="184" t="str">
        <f>'Statements Summary 2026'!V11</f>
        <v>-</v>
      </c>
      <c r="I11" s="184" t="str">
        <f>'Statements Summary 2027'!V11</f>
        <v>-</v>
      </c>
      <c r="K11" s="184">
        <f>'CF 2025'!G56</f>
        <v>0</v>
      </c>
      <c r="L11" s="184" t="s">
        <v>197</v>
      </c>
      <c r="M11" s="184" t="s">
        <v>197</v>
      </c>
      <c r="N11" s="184" t="s">
        <v>197</v>
      </c>
      <c r="O11" s="184" t="s">
        <v>197</v>
      </c>
      <c r="P11" s="184" t="s">
        <v>197</v>
      </c>
      <c r="Q11" s="184" t="s">
        <v>197</v>
      </c>
      <c r="R11" s="184" t="s">
        <v>197</v>
      </c>
      <c r="S11" s="184" t="s">
        <v>197</v>
      </c>
      <c r="T11" s="184" t="s">
        <v>197</v>
      </c>
      <c r="U11" s="184" t="s">
        <v>197</v>
      </c>
      <c r="V11" s="184" t="s">
        <v>197</v>
      </c>
    </row>
    <row r="12" spans="2:22" x14ac:dyDescent="0.3">
      <c r="B12" t="s">
        <v>43</v>
      </c>
      <c r="E12" s="184">
        <f>'Statements Summary 2023'!V12</f>
        <v>-1200</v>
      </c>
      <c r="F12" s="184">
        <f>'Statements Summary 2024'!V12</f>
        <v>-1200</v>
      </c>
      <c r="G12" s="184">
        <f t="shared" si="0"/>
        <v>-1200</v>
      </c>
      <c r="H12" s="184">
        <f>'Statements Summary 2026'!V12</f>
        <v>0</v>
      </c>
      <c r="I12" s="184">
        <f>'Statements Summary 2027'!V12</f>
        <v>0</v>
      </c>
      <c r="K12" s="184" t="s">
        <v>197</v>
      </c>
      <c r="L12" s="184">
        <f>'CF 2025'!H62</f>
        <v>-1200</v>
      </c>
      <c r="M12" s="184">
        <f>'CF 2025'!I62</f>
        <v>-1200</v>
      </c>
      <c r="N12" s="184">
        <f>'CF 2025'!J62</f>
        <v>-1200</v>
      </c>
      <c r="O12" s="184">
        <f>'CF 2025'!K62</f>
        <v>-1200</v>
      </c>
      <c r="P12" s="184">
        <f>'CF 2025'!L62</f>
        <v>-1200</v>
      </c>
      <c r="Q12" s="184">
        <f>'CF 2025'!M62</f>
        <v>-1200</v>
      </c>
      <c r="R12" s="184">
        <f>'CF 2025'!N62</f>
        <v>-1200</v>
      </c>
      <c r="S12" s="184">
        <f>'CF 2025'!O62</f>
        <v>-1200</v>
      </c>
      <c r="T12" s="184">
        <f>'CF 2025'!P62</f>
        <v>-1200</v>
      </c>
      <c r="U12" s="184">
        <f>'CF 2025'!Q62</f>
        <v>-1200</v>
      </c>
      <c r="V12" s="184">
        <f>'CF 2025'!R62</f>
        <v>-1200</v>
      </c>
    </row>
    <row r="13" spans="2:22" x14ac:dyDescent="0.3">
      <c r="B13" t="s">
        <v>44</v>
      </c>
      <c r="E13" s="184" t="str">
        <f>'Statements Summary 2023'!V13</f>
        <v>-</v>
      </c>
      <c r="F13" s="184" t="str">
        <f>'Statements Summary 2024'!V13</f>
        <v>-</v>
      </c>
      <c r="G13" s="184" t="str">
        <f t="shared" si="0"/>
        <v>-</v>
      </c>
      <c r="H13" s="184" t="str">
        <f>'Statements Summary 2026'!V13</f>
        <v>-</v>
      </c>
      <c r="I13" s="184" t="str">
        <f>'Statements Summary 2027'!V13</f>
        <v>-</v>
      </c>
      <c r="K13" s="184" t="s">
        <v>197</v>
      </c>
      <c r="L13" s="184" t="s">
        <v>197</v>
      </c>
      <c r="M13" s="184" t="s">
        <v>197</v>
      </c>
      <c r="N13" s="184" t="s">
        <v>197</v>
      </c>
      <c r="O13" s="184" t="s">
        <v>197</v>
      </c>
      <c r="P13" s="184" t="s">
        <v>197</v>
      </c>
      <c r="Q13" s="184" t="s">
        <v>197</v>
      </c>
      <c r="R13" s="184" t="s">
        <v>197</v>
      </c>
      <c r="S13" s="184" t="s">
        <v>197</v>
      </c>
      <c r="T13" s="184" t="s">
        <v>197</v>
      </c>
      <c r="U13" s="184" t="s">
        <v>197</v>
      </c>
      <c r="V13" s="184" t="s">
        <v>197</v>
      </c>
    </row>
    <row r="14" spans="2:22" x14ac:dyDescent="0.3">
      <c r="B14" t="s">
        <v>45</v>
      </c>
      <c r="E14" s="184" t="str">
        <f>'Statements Summary 2023'!V14</f>
        <v>-</v>
      </c>
      <c r="F14" s="184" t="str">
        <f>'Statements Summary 2024'!V14</f>
        <v>-</v>
      </c>
      <c r="G14" s="184" t="str">
        <f t="shared" si="0"/>
        <v>-</v>
      </c>
      <c r="H14" s="184" t="str">
        <f>'Statements Summary 2026'!V14</f>
        <v>-</v>
      </c>
      <c r="I14" s="184" t="str">
        <f>'Statements Summary 2027'!V14</f>
        <v>-</v>
      </c>
      <c r="K14" s="184" t="s">
        <v>197</v>
      </c>
      <c r="L14" s="184" t="s">
        <v>197</v>
      </c>
      <c r="M14" s="184" t="s">
        <v>197</v>
      </c>
      <c r="N14" s="184" t="s">
        <v>197</v>
      </c>
      <c r="O14" s="184" t="s">
        <v>197</v>
      </c>
      <c r="P14" s="184" t="s">
        <v>197</v>
      </c>
      <c r="Q14" s="184" t="s">
        <v>197</v>
      </c>
      <c r="R14" s="184" t="s">
        <v>197</v>
      </c>
      <c r="S14" s="184" t="s">
        <v>197</v>
      </c>
      <c r="T14" s="184" t="s">
        <v>197</v>
      </c>
      <c r="U14" s="184" t="s">
        <v>197</v>
      </c>
      <c r="V14" s="184" t="s">
        <v>197</v>
      </c>
    </row>
    <row r="15" spans="2:22" x14ac:dyDescent="0.3">
      <c r="B15" t="s">
        <v>46</v>
      </c>
      <c r="E15" s="184">
        <f>'Statements Summary 2023'!V15</f>
        <v>-1200</v>
      </c>
      <c r="F15" s="184">
        <f>'Statements Summary 2024'!V15</f>
        <v>-1200</v>
      </c>
      <c r="G15" s="184">
        <f t="shared" si="0"/>
        <v>-1200</v>
      </c>
      <c r="H15" s="184">
        <f>'Statements Summary 2026'!V15</f>
        <v>0</v>
      </c>
      <c r="I15" s="184">
        <f>'Statements Summary 2027'!V15</f>
        <v>0</v>
      </c>
      <c r="K15" s="184" t="s">
        <v>197</v>
      </c>
      <c r="L15" s="184">
        <f>'CF 2025'!H62</f>
        <v>-1200</v>
      </c>
      <c r="M15" s="184">
        <f>'CF 2025'!I62</f>
        <v>-1200</v>
      </c>
      <c r="N15" s="184">
        <f>'CF 2025'!J62</f>
        <v>-1200</v>
      </c>
      <c r="O15" s="184">
        <f>'CF 2025'!K62</f>
        <v>-1200</v>
      </c>
      <c r="P15" s="184">
        <f>'CF 2025'!L62</f>
        <v>-1200</v>
      </c>
      <c r="Q15" s="184">
        <f>'CF 2025'!M62</f>
        <v>-1200</v>
      </c>
      <c r="R15" s="184">
        <f>'CF 2025'!N62</f>
        <v>-1200</v>
      </c>
      <c r="S15" s="184">
        <f>'CF 2025'!O62</f>
        <v>-1200</v>
      </c>
      <c r="T15" s="184">
        <f>'CF 2025'!P62</f>
        <v>-1200</v>
      </c>
      <c r="U15" s="184">
        <f>'CF 2025'!Q62</f>
        <v>-1200</v>
      </c>
      <c r="V15" s="184">
        <f>'CF 2025'!R62</f>
        <v>-1200</v>
      </c>
    </row>
    <row r="16" spans="2:22" x14ac:dyDescent="0.3">
      <c r="B16" t="s">
        <v>202</v>
      </c>
      <c r="E16" s="184">
        <f>'Statements Summary 2023'!V16</f>
        <v>62824</v>
      </c>
      <c r="F16" s="184">
        <f>'Statements Summary 2024'!V16</f>
        <v>71246</v>
      </c>
      <c r="G16" s="184">
        <f t="shared" si="0"/>
        <v>77294</v>
      </c>
      <c r="H16" s="184">
        <f>'Statements Summary 2026'!V16</f>
        <v>84590</v>
      </c>
      <c r="I16" s="184">
        <f>'Statements Summary 2027'!V16</f>
        <v>84650</v>
      </c>
      <c r="K16" s="184">
        <f>'CF 2025'!G74</f>
        <v>0</v>
      </c>
      <c r="L16" s="184">
        <f>'CF 2025'!H51</f>
        <v>71958</v>
      </c>
      <c r="M16" s="184">
        <f>'CF 2025'!I51</f>
        <v>67890</v>
      </c>
      <c r="N16" s="184">
        <f>'CF 2025'!J51</f>
        <v>68178</v>
      </c>
      <c r="O16" s="184">
        <f>'CF 2025'!K51</f>
        <v>72438</v>
      </c>
      <c r="P16" s="184">
        <f>'CF 2025'!L51</f>
        <v>73206</v>
      </c>
      <c r="Q16" s="184">
        <f>'CF 2025'!M51</f>
        <v>73382</v>
      </c>
      <c r="R16" s="184">
        <f>'CF 2025'!N51</f>
        <v>75414</v>
      </c>
      <c r="S16" s="184">
        <f>'CF 2025'!O51</f>
        <v>73990</v>
      </c>
      <c r="T16" s="184">
        <f>'CF 2025'!P51</f>
        <v>76454</v>
      </c>
      <c r="U16" s="184">
        <f>'CF 2025'!Q51</f>
        <v>75686</v>
      </c>
      <c r="V16" s="184">
        <f>'CF 2025'!R51</f>
        <v>77294</v>
      </c>
    </row>
    <row r="17" spans="2:22" x14ac:dyDescent="0.3">
      <c r="B17" t="s">
        <v>47</v>
      </c>
      <c r="E17" s="184">
        <f>'Statements Summary 2023'!V17</f>
        <v>124448</v>
      </c>
      <c r="F17" s="184">
        <f>'Statements Summary 2024'!V17</f>
        <v>141292</v>
      </c>
      <c r="G17" s="184">
        <f t="shared" si="0"/>
        <v>153388</v>
      </c>
      <c r="H17" s="184">
        <f>'Statements Summary 2026'!V17</f>
        <v>169180</v>
      </c>
      <c r="I17" s="184">
        <f>'Statements Summary 2027'!V17</f>
        <v>169300</v>
      </c>
      <c r="K17" s="184">
        <f>'CF 2025'!G72+'CF 2025'!G49+'CF 2025'!G50</f>
        <v>141788</v>
      </c>
      <c r="L17" s="184">
        <f>'CF 2025'!H72+'CF 2025'!H49+'CF 2025'!H50</f>
        <v>142716</v>
      </c>
      <c r="M17" s="184">
        <f>'CF 2025'!I72+'CF 2025'!I49+'CF 2025'!I50</f>
        <v>134580</v>
      </c>
      <c r="N17" s="184">
        <f>'CF 2025'!J72+'CF 2025'!J49+'CF 2025'!J50</f>
        <v>135156</v>
      </c>
      <c r="O17" s="184">
        <f>'CF 2025'!K72+'CF 2025'!K49+'CF 2025'!K50</f>
        <v>143676</v>
      </c>
      <c r="P17" s="184">
        <f>'CF 2025'!L72+'CF 2025'!L49+'CF 2025'!L50</f>
        <v>145212</v>
      </c>
      <c r="Q17" s="184">
        <f>'CF 2025'!M72+'CF 2025'!M49+'CF 2025'!M50</f>
        <v>145564</v>
      </c>
      <c r="R17" s="184">
        <f>'CF 2025'!N72+'CF 2025'!N49+'CF 2025'!N50</f>
        <v>149628</v>
      </c>
      <c r="S17" s="184">
        <f>'CF 2025'!O72+'CF 2025'!O49+'CF 2025'!O50</f>
        <v>146780</v>
      </c>
      <c r="T17" s="184">
        <f>'CF 2025'!P72+'CF 2025'!P49+'CF 2025'!P50</f>
        <v>151708</v>
      </c>
      <c r="U17" s="184">
        <f>'CF 2025'!Q72+'CF 2025'!Q49+'CF 2025'!Q50</f>
        <v>150172</v>
      </c>
      <c r="V17" s="184">
        <f>'CF 2025'!R72+'CF 2025'!R49+'CF 2025'!R50</f>
        <v>153388</v>
      </c>
    </row>
    <row r="19" spans="2:22" x14ac:dyDescent="0.3">
      <c r="B19" s="162" t="s">
        <v>270</v>
      </c>
      <c r="C19" s="135"/>
      <c r="D19" s="135"/>
      <c r="E19" s="135"/>
      <c r="F19" s="135"/>
      <c r="G19" s="135"/>
      <c r="H19" s="135"/>
      <c r="I19" s="135"/>
      <c r="K19" s="364" t="s">
        <v>274</v>
      </c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</row>
    <row r="42" spans="2:22" x14ac:dyDescent="0.3">
      <c r="B42" s="162" t="s">
        <v>272</v>
      </c>
      <c r="C42" s="162"/>
      <c r="D42" s="162"/>
      <c r="E42" s="162"/>
      <c r="F42" s="135"/>
      <c r="G42" s="135"/>
      <c r="H42" s="135"/>
      <c r="I42" s="135"/>
      <c r="J42" s="135"/>
      <c r="K42" s="364" t="s">
        <v>275</v>
      </c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</row>
    <row r="44" spans="2:22" x14ac:dyDescent="0.3">
      <c r="B44" s="175" t="s">
        <v>20</v>
      </c>
      <c r="C44" s="175"/>
      <c r="D44" s="175"/>
      <c r="E44" s="176">
        <v>2023</v>
      </c>
      <c r="F44" s="176">
        <v>2024</v>
      </c>
      <c r="G44" s="176">
        <v>2025</v>
      </c>
      <c r="H44" s="176">
        <v>2026</v>
      </c>
      <c r="I44" s="176">
        <v>2027</v>
      </c>
      <c r="J44" s="175"/>
      <c r="K44" s="175" t="s">
        <v>25</v>
      </c>
      <c r="L44" s="175" t="s">
        <v>26</v>
      </c>
      <c r="M44" s="175" t="s">
        <v>27</v>
      </c>
      <c r="N44" s="175" t="s">
        <v>28</v>
      </c>
      <c r="O44" s="175" t="s">
        <v>29</v>
      </c>
      <c r="P44" s="175" t="s">
        <v>30</v>
      </c>
      <c r="Q44" s="175" t="s">
        <v>31</v>
      </c>
      <c r="R44" s="175" t="s">
        <v>32</v>
      </c>
      <c r="S44" s="175" t="s">
        <v>33</v>
      </c>
      <c r="T44" s="175" t="s">
        <v>34</v>
      </c>
      <c r="U44" s="175" t="s">
        <v>35</v>
      </c>
      <c r="V44" s="175" t="s">
        <v>36</v>
      </c>
    </row>
    <row r="45" spans="2:22" x14ac:dyDescent="0.3">
      <c r="B45" s="13" t="s">
        <v>2</v>
      </c>
      <c r="C45" s="13"/>
      <c r="D45" s="13"/>
      <c r="E45" s="177">
        <f>'Statements Summary 2023'!V44</f>
        <v>84955</v>
      </c>
      <c r="F45" s="177">
        <f>'Statements Summary 2024'!V45</f>
        <v>93205</v>
      </c>
      <c r="G45" s="177">
        <f t="shared" ref="G45:G65" si="1">V45</f>
        <v>97115</v>
      </c>
      <c r="H45" s="177">
        <f>'Statements Summary 2026'!V45</f>
        <v>104160</v>
      </c>
      <c r="I45" s="177">
        <f>'Statements Summary 2027'!V45</f>
        <v>104160</v>
      </c>
      <c r="K45" s="177">
        <f>'IS 2025'!F46</f>
        <v>93215</v>
      </c>
      <c r="L45" s="177">
        <f>'IS 2025'!G46</f>
        <v>93495</v>
      </c>
      <c r="M45" s="177">
        <f>'IS 2025'!H46</f>
        <v>88110</v>
      </c>
      <c r="N45" s="177">
        <f>'IS 2025'!I46</f>
        <v>88120</v>
      </c>
      <c r="O45" s="177">
        <f>'IS 2025'!J46</f>
        <v>93145</v>
      </c>
      <c r="P45" s="177">
        <f>'IS 2025'!K46</f>
        <v>93805</v>
      </c>
      <c r="Q45" s="177">
        <f>'IS 2025'!L46</f>
        <v>93725</v>
      </c>
      <c r="R45" s="177">
        <f>'IS 2025'!M46</f>
        <v>95965</v>
      </c>
      <c r="S45" s="177">
        <f>'IS 2025'!N46</f>
        <v>93885</v>
      </c>
      <c r="T45" s="177">
        <f>'IS 2025'!O46</f>
        <v>96665</v>
      </c>
      <c r="U45" s="177">
        <f>'IS 2025'!P46</f>
        <v>95405</v>
      </c>
      <c r="V45" s="177">
        <f>'IS 2025'!Q46</f>
        <v>97115</v>
      </c>
    </row>
    <row r="46" spans="2:22" x14ac:dyDescent="0.3">
      <c r="B46" t="s">
        <v>21</v>
      </c>
      <c r="E46" s="1">
        <f>'Statements Summary 2023'!V45</f>
        <v>0</v>
      </c>
      <c r="F46" s="2">
        <f>'Statements Summary 2024'!V46</f>
        <v>-8.6156464393979688E-3</v>
      </c>
      <c r="G46" s="2">
        <f t="shared" si="1"/>
        <v>1.7923588910434465E-2</v>
      </c>
      <c r="H46" s="2">
        <f>'Statements Summary 2026'!V46</f>
        <v>9.6936797208220238E-3</v>
      </c>
      <c r="I46" s="2">
        <f>'Statements Summary 2027'!V46</f>
        <v>0</v>
      </c>
      <c r="K46" s="2"/>
      <c r="L46" s="2">
        <f t="shared" ref="L46" si="2">(L45-K45)/K45</f>
        <v>3.0038083999356325E-3</v>
      </c>
      <c r="M46" s="2">
        <f>(M45-L45)/L45</f>
        <v>-5.7596662923150972E-2</v>
      </c>
      <c r="N46" s="2">
        <f>(N45-M45)/M45</f>
        <v>1.1349449551696743E-4</v>
      </c>
      <c r="O46" s="2">
        <f t="shared" ref="O46:T46" si="3">(O45-N45)/N45</f>
        <v>5.7024512029051296E-2</v>
      </c>
      <c r="P46" s="2">
        <f t="shared" si="3"/>
        <v>7.0857265553706588E-3</v>
      </c>
      <c r="Q46" s="2">
        <f t="shared" si="3"/>
        <v>-8.5283300463727949E-4</v>
      </c>
      <c r="R46" s="2">
        <f t="shared" si="3"/>
        <v>2.389970658842358E-2</v>
      </c>
      <c r="S46" s="2">
        <f t="shared" si="3"/>
        <v>-2.167456885322774E-2</v>
      </c>
      <c r="T46" s="2">
        <f t="shared" si="3"/>
        <v>2.9610693934068275E-2</v>
      </c>
      <c r="U46" s="2">
        <f>(U45-T45)/T45</f>
        <v>-1.3034707494956809E-2</v>
      </c>
      <c r="V46" s="2">
        <f t="shared" ref="V46" si="4">(V45-U45)/U45</f>
        <v>1.7923588910434465E-2</v>
      </c>
    </row>
    <row r="47" spans="2:22" x14ac:dyDescent="0.3">
      <c r="B47" t="s">
        <v>3</v>
      </c>
      <c r="E47" s="1">
        <f>'Statements Summary 2023'!V46</f>
        <v>-4540</v>
      </c>
      <c r="F47" s="1">
        <f>'Statements Summary 2024'!V47</f>
        <v>-4600</v>
      </c>
      <c r="G47" s="1">
        <f t="shared" si="1"/>
        <v>-4800</v>
      </c>
      <c r="H47" s="1">
        <f>'Statements Summary 2026'!V47</f>
        <v>-5100</v>
      </c>
      <c r="I47" s="1">
        <f>'Statements Summary 2027'!V47</f>
        <v>-5400</v>
      </c>
      <c r="K47" s="1">
        <f>'IS 2025'!F47</f>
        <v>-4600</v>
      </c>
      <c r="L47" s="1">
        <f>'IS 2025'!G47</f>
        <v>-4600</v>
      </c>
      <c r="M47" s="1">
        <f>'IS 2025'!H47</f>
        <v>-4600</v>
      </c>
      <c r="N47" s="1">
        <f>'IS 2025'!I47</f>
        <v>-4800</v>
      </c>
      <c r="O47" s="1">
        <f>'IS 2025'!J47</f>
        <v>-4800</v>
      </c>
      <c r="P47" s="1">
        <f>'IS 2025'!K47</f>
        <v>-4800</v>
      </c>
      <c r="Q47" s="1">
        <f>'IS 2025'!L47</f>
        <v>-4800</v>
      </c>
      <c r="R47" s="1">
        <f>'IS 2025'!M47</f>
        <v>-4800</v>
      </c>
      <c r="S47" s="1">
        <f>'IS 2025'!N47</f>
        <v>-4800</v>
      </c>
      <c r="T47" s="1">
        <f>'IS 2025'!O47</f>
        <v>-4800</v>
      </c>
      <c r="U47" s="1">
        <f>'IS 2025'!P47</f>
        <v>-4800</v>
      </c>
      <c r="V47" s="1">
        <f>'IS 2025'!Q47</f>
        <v>-4800</v>
      </c>
    </row>
    <row r="48" spans="2:22" x14ac:dyDescent="0.3">
      <c r="B48" t="s">
        <v>22</v>
      </c>
      <c r="E48" s="2">
        <f>'Statements Summary 2023'!V47</f>
        <v>-5.3440056500500266E-2</v>
      </c>
      <c r="F48" s="2">
        <f>'Statements Summary 2024'!V48</f>
        <v>-4.9353575451960729E-2</v>
      </c>
      <c r="G48" s="2">
        <f t="shared" si="1"/>
        <v>-4.9425938320547806E-2</v>
      </c>
      <c r="H48" s="2">
        <f>'Statements Summary 2026'!V48</f>
        <v>-4.8963133640552998E-2</v>
      </c>
      <c r="I48" s="2">
        <f>'Statements Summary 2027'!V48</f>
        <v>-5.1843317972350228E-2</v>
      </c>
      <c r="K48" s="2">
        <f>K47/K45</f>
        <v>-4.9348280856085391E-2</v>
      </c>
      <c r="L48" s="2">
        <f t="shared" ref="L48:V48" si="5">L47/L45</f>
        <v>-4.9200492004920049E-2</v>
      </c>
      <c r="M48" s="2">
        <f t="shared" si="5"/>
        <v>-5.2207467937805015E-2</v>
      </c>
      <c r="N48" s="2">
        <f t="shared" si="5"/>
        <v>-5.4471175669541537E-2</v>
      </c>
      <c r="O48" s="2">
        <f t="shared" si="5"/>
        <v>-5.1532556766332061E-2</v>
      </c>
      <c r="P48" s="2">
        <f t="shared" si="5"/>
        <v>-5.1169980278236771E-2</v>
      </c>
      <c r="Q48" s="2">
        <f t="shared" si="5"/>
        <v>-5.1213656975193388E-2</v>
      </c>
      <c r="R48" s="2">
        <f t="shared" si="5"/>
        <v>-5.0018235815140935E-2</v>
      </c>
      <c r="S48" s="2">
        <f t="shared" si="5"/>
        <v>-5.1126378015657455E-2</v>
      </c>
      <c r="T48" s="2">
        <f t="shared" si="5"/>
        <v>-4.9656028552216416E-2</v>
      </c>
      <c r="U48" s="2">
        <f t="shared" si="5"/>
        <v>-5.0311828520517791E-2</v>
      </c>
      <c r="V48" s="2">
        <f t="shared" si="5"/>
        <v>-4.9425938320547806E-2</v>
      </c>
    </row>
    <row r="49" spans="2:22" x14ac:dyDescent="0.3">
      <c r="B49" t="s">
        <v>4</v>
      </c>
      <c r="E49" s="1">
        <f>'Statements Summary 2023'!V48</f>
        <v>80415</v>
      </c>
      <c r="F49" s="1">
        <f>'Statements Summary 2024'!V49</f>
        <v>88605</v>
      </c>
      <c r="G49" s="1">
        <f t="shared" si="1"/>
        <v>92315</v>
      </c>
      <c r="H49" s="1">
        <f>'Statements Summary 2026'!V49</f>
        <v>99060</v>
      </c>
      <c r="I49" s="1">
        <f>'Statements Summary 2027'!V49</f>
        <v>98760</v>
      </c>
      <c r="K49" s="1">
        <f>'IS 2025'!F55</f>
        <v>88615</v>
      </c>
      <c r="L49" s="1">
        <f>'IS 2025'!G55</f>
        <v>88895</v>
      </c>
      <c r="M49" s="1">
        <f>'IS 2025'!H55</f>
        <v>83510</v>
      </c>
      <c r="N49" s="1">
        <f>'IS 2025'!I55</f>
        <v>83320</v>
      </c>
      <c r="O49" s="1">
        <f>'IS 2025'!J55</f>
        <v>88345</v>
      </c>
      <c r="P49" s="1">
        <f>'IS 2025'!K55</f>
        <v>89005</v>
      </c>
      <c r="Q49" s="1">
        <f>'IS 2025'!L55</f>
        <v>88925</v>
      </c>
      <c r="R49" s="1">
        <f>'IS 2025'!M55</f>
        <v>91165</v>
      </c>
      <c r="S49" s="1">
        <f>'IS 2025'!N55</f>
        <v>89085</v>
      </c>
      <c r="T49" s="1">
        <f>'IS 2025'!O55</f>
        <v>91865</v>
      </c>
      <c r="U49" s="1">
        <f>'IS 2025'!P55</f>
        <v>90605</v>
      </c>
      <c r="V49" s="1">
        <f>'IS 2025'!Q55</f>
        <v>92315</v>
      </c>
    </row>
    <row r="50" spans="2:22" x14ac:dyDescent="0.3">
      <c r="B50" t="s">
        <v>23</v>
      </c>
      <c r="E50" s="2">
        <f>'Statements Summary 2023'!V49</f>
        <v>0.94655994349949979</v>
      </c>
      <c r="F50" s="2">
        <f>'Statements Summary 2024'!V50</f>
        <v>0.95064642454803927</v>
      </c>
      <c r="G50" s="2">
        <f t="shared" si="1"/>
        <v>0.95057406167945224</v>
      </c>
      <c r="H50" s="2">
        <f>'Statements Summary 2026'!V50</f>
        <v>0.95103686635944695</v>
      </c>
      <c r="I50" s="2">
        <f>'Statements Summary 2027'!V50</f>
        <v>0.9481566820276498</v>
      </c>
      <c r="K50" s="2">
        <f>K49/K45</f>
        <v>0.95065171914391455</v>
      </c>
      <c r="L50" s="2">
        <f t="shared" ref="L50:V50" si="6">L49/L45</f>
        <v>0.95079950799507995</v>
      </c>
      <c r="M50" s="2">
        <f t="shared" si="6"/>
        <v>0.94779253206219494</v>
      </c>
      <c r="N50" s="2">
        <f t="shared" si="6"/>
        <v>0.94552882433045848</v>
      </c>
      <c r="O50" s="2">
        <f t="shared" si="6"/>
        <v>0.94846744323366794</v>
      </c>
      <c r="P50" s="2">
        <f t="shared" si="6"/>
        <v>0.94883001972176328</v>
      </c>
      <c r="Q50" s="2">
        <f t="shared" si="6"/>
        <v>0.94878634302480658</v>
      </c>
      <c r="R50" s="2">
        <f t="shared" si="6"/>
        <v>0.94998176418485902</v>
      </c>
      <c r="S50" s="2">
        <f t="shared" si="6"/>
        <v>0.94887362198434255</v>
      </c>
      <c r="T50" s="2">
        <f t="shared" si="6"/>
        <v>0.9503439714477836</v>
      </c>
      <c r="U50" s="2">
        <f t="shared" si="6"/>
        <v>0.94968817147948226</v>
      </c>
      <c r="V50" s="2">
        <f t="shared" si="6"/>
        <v>0.95057406167945224</v>
      </c>
    </row>
    <row r="51" spans="2:22" x14ac:dyDescent="0.3">
      <c r="B51" t="s">
        <v>5</v>
      </c>
      <c r="E51" s="1">
        <f>'Statements Summary 2023'!V50</f>
        <v>-775</v>
      </c>
      <c r="F51" s="1">
        <f>'Statements Summary 2024'!V51</f>
        <v>-775</v>
      </c>
      <c r="G51" s="1">
        <f t="shared" si="1"/>
        <v>-775</v>
      </c>
      <c r="H51" s="1">
        <f>'Statements Summary 2026'!V51</f>
        <v>-775</v>
      </c>
      <c r="I51" s="1">
        <f>'Statements Summary 2027'!V51</f>
        <v>-775</v>
      </c>
      <c r="K51" s="1">
        <f>'IS 2025'!F67</f>
        <v>-775</v>
      </c>
      <c r="L51" s="1">
        <f>'IS 2025'!G67</f>
        <v>-775</v>
      </c>
      <c r="M51" s="1">
        <f>'IS 2025'!H67</f>
        <v>-775</v>
      </c>
      <c r="N51" s="1">
        <f>'IS 2025'!I67</f>
        <v>-775</v>
      </c>
      <c r="O51" s="1">
        <f>'IS 2025'!J67</f>
        <v>-775</v>
      </c>
      <c r="P51" s="1">
        <f>'IS 2025'!K67</f>
        <v>-775</v>
      </c>
      <c r="Q51" s="1">
        <f>'IS 2025'!L67</f>
        <v>-775</v>
      </c>
      <c r="R51" s="1">
        <f>'IS 2025'!M67</f>
        <v>-775</v>
      </c>
      <c r="S51" s="1">
        <f>'IS 2025'!N67</f>
        <v>-775</v>
      </c>
      <c r="T51" s="1">
        <f>'IS 2025'!O67</f>
        <v>-775</v>
      </c>
      <c r="U51" s="1">
        <f>'IS 2025'!P67</f>
        <v>-775</v>
      </c>
      <c r="V51" s="1">
        <f>'IS 2025'!Q67</f>
        <v>-775</v>
      </c>
    </row>
    <row r="52" spans="2:22" x14ac:dyDescent="0.3">
      <c r="B52" t="s">
        <v>22</v>
      </c>
      <c r="E52" s="2">
        <f>'Statements Summary 2023'!V51</f>
        <v>-9.1224766052616091E-3</v>
      </c>
      <c r="F52" s="2">
        <f>'Statements Summary 2024'!V52</f>
        <v>-8.3150045598412107E-3</v>
      </c>
      <c r="G52" s="2">
        <f t="shared" si="1"/>
        <v>-7.9802296246717815E-3</v>
      </c>
      <c r="H52" s="2">
        <f>'Statements Summary 2026'!V52</f>
        <v>-7.4404761904761901E-3</v>
      </c>
      <c r="I52" s="2">
        <f>'Statements Summary 2027'!V52</f>
        <v>-7.4404761904761901E-3</v>
      </c>
      <c r="K52" s="2">
        <f>K51/K45</f>
        <v>-8.3141125355361261E-3</v>
      </c>
      <c r="L52" s="2">
        <f t="shared" ref="L52:V52" si="7">L51/L45</f>
        <v>-8.2892133269158782E-3</v>
      </c>
      <c r="M52" s="2">
        <f t="shared" si="7"/>
        <v>-8.7958234025649756E-3</v>
      </c>
      <c r="N52" s="2">
        <f t="shared" si="7"/>
        <v>-8.7948252383113941E-3</v>
      </c>
      <c r="O52" s="2">
        <f t="shared" si="7"/>
        <v>-8.3203607278973645E-3</v>
      </c>
      <c r="P52" s="2">
        <f t="shared" si="7"/>
        <v>-8.2618197324236444E-3</v>
      </c>
      <c r="Q52" s="2">
        <f t="shared" si="7"/>
        <v>-8.2688716991197661E-3</v>
      </c>
      <c r="R52" s="2">
        <f t="shared" si="7"/>
        <v>-8.0758609909862972E-3</v>
      </c>
      <c r="S52" s="2">
        <f t="shared" si="7"/>
        <v>-8.2547797837780271E-3</v>
      </c>
      <c r="T52" s="2">
        <f t="shared" si="7"/>
        <v>-8.0173796099932762E-3</v>
      </c>
      <c r="U52" s="2">
        <f t="shared" si="7"/>
        <v>-8.1232639798752681E-3</v>
      </c>
      <c r="V52" s="2">
        <f t="shared" si="7"/>
        <v>-7.9802296246717815E-3</v>
      </c>
    </row>
    <row r="53" spans="2:22" x14ac:dyDescent="0.3">
      <c r="B53" t="s">
        <v>198</v>
      </c>
      <c r="E53" s="1">
        <f>'Statements Summary 2023'!V52</f>
        <v>-3800</v>
      </c>
      <c r="F53" s="1">
        <f>'Statements Summary 2024'!V53</f>
        <v>-5111</v>
      </c>
      <c r="G53" s="1">
        <f t="shared" si="1"/>
        <v>-5111</v>
      </c>
      <c r="H53" s="1">
        <f>'Statements Summary 2026'!V53</f>
        <v>-5111</v>
      </c>
      <c r="I53" s="1">
        <f>'Statements Summary 2027'!V53</f>
        <v>-5111</v>
      </c>
      <c r="K53" s="1">
        <f>'IS 2025'!F68</f>
        <v>-5111</v>
      </c>
      <c r="L53" s="1">
        <f>'IS 2025'!G68</f>
        <v>-5111</v>
      </c>
      <c r="M53" s="1">
        <f>'IS 2025'!H68</f>
        <v>-5111</v>
      </c>
      <c r="N53" s="1">
        <f>'IS 2025'!I68</f>
        <v>-5111</v>
      </c>
      <c r="O53" s="1">
        <f>'IS 2025'!J68</f>
        <v>-5111</v>
      </c>
      <c r="P53" s="1">
        <f>'IS 2025'!K68</f>
        <v>-5111</v>
      </c>
      <c r="Q53" s="1">
        <f>'IS 2025'!L68</f>
        <v>-5111</v>
      </c>
      <c r="R53" s="1">
        <f>'IS 2025'!M68</f>
        <v>-5111</v>
      </c>
      <c r="S53" s="1">
        <f>'IS 2025'!N68</f>
        <v>-5111</v>
      </c>
      <c r="T53" s="1">
        <f>'IS 2025'!O68</f>
        <v>-5111</v>
      </c>
      <c r="U53" s="1">
        <f>'IS 2025'!P68</f>
        <v>-5111</v>
      </c>
      <c r="V53" s="1">
        <f>'IS 2025'!Q68</f>
        <v>-5111</v>
      </c>
    </row>
    <row r="54" spans="2:22" x14ac:dyDescent="0.3">
      <c r="B54" t="s">
        <v>22</v>
      </c>
      <c r="E54" s="2">
        <f>'Statements Summary 2023'!V53</f>
        <v>-4.4729562709669823E-2</v>
      </c>
      <c r="F54" s="2">
        <f>'Statements Summary 2024'!V54</f>
        <v>-5.4836113942385065E-2</v>
      </c>
      <c r="G54" s="2">
        <f t="shared" si="1"/>
        <v>-5.2628327240899962E-2</v>
      </c>
      <c r="H54" s="2">
        <f>'Statements Summary 2026'!V54</f>
        <v>-4.9068740399385559E-2</v>
      </c>
      <c r="I54" s="2">
        <f>'Statements Summary 2027'!V54</f>
        <v>-4.9068740399385559E-2</v>
      </c>
      <c r="K54" s="2">
        <f>K53/K45</f>
        <v>-5.4830231185967922E-2</v>
      </c>
      <c r="L54" s="2">
        <f t="shared" ref="L54:V54" si="8">L53/L45</f>
        <v>-5.4666024921118779E-2</v>
      </c>
      <c r="M54" s="2">
        <f t="shared" si="8"/>
        <v>-5.8007036658722054E-2</v>
      </c>
      <c r="N54" s="2">
        <f t="shared" si="8"/>
        <v>-5.8000453926463913E-2</v>
      </c>
      <c r="O54" s="2">
        <f t="shared" si="8"/>
        <v>-5.4871437006817327E-2</v>
      </c>
      <c r="P54" s="2">
        <f t="shared" si="8"/>
        <v>-5.4485368583764189E-2</v>
      </c>
      <c r="Q54" s="2">
        <f t="shared" si="8"/>
        <v>-5.4531875166711125E-2</v>
      </c>
      <c r="R54" s="2">
        <f t="shared" si="8"/>
        <v>-5.3259000677330276E-2</v>
      </c>
      <c r="S54" s="2">
        <f t="shared" si="8"/>
        <v>-5.4438941257921925E-2</v>
      </c>
      <c r="T54" s="2">
        <f t="shared" si="8"/>
        <v>-5.2873325402162108E-2</v>
      </c>
      <c r="U54" s="2">
        <f t="shared" si="8"/>
        <v>-5.3571615743409677E-2</v>
      </c>
      <c r="V54" s="2">
        <f t="shared" si="8"/>
        <v>-5.2628327240899962E-2</v>
      </c>
    </row>
    <row r="55" spans="2:22" x14ac:dyDescent="0.3">
      <c r="B55" t="s">
        <v>24</v>
      </c>
      <c r="E55" s="1">
        <f>'Statements Summary 2023'!V54</f>
        <v>-8035</v>
      </c>
      <c r="F55" s="1">
        <f>'Statements Summary 2024'!V55</f>
        <v>-8035</v>
      </c>
      <c r="G55" s="1">
        <f t="shared" si="1"/>
        <v>-2685</v>
      </c>
      <c r="H55" s="1">
        <f>'Statements Summary 2026'!V55</f>
        <v>-2685</v>
      </c>
      <c r="I55" s="1">
        <f>'Statements Summary 2027'!V55</f>
        <v>-2685</v>
      </c>
      <c r="K55" s="1">
        <f>'IS 2025'!F87</f>
        <v>-2685</v>
      </c>
      <c r="L55" s="1">
        <f>'IS 2025'!G87</f>
        <v>-2685</v>
      </c>
      <c r="M55" s="1">
        <f>'IS 2025'!H87</f>
        <v>-2685</v>
      </c>
      <c r="N55" s="1">
        <f>'IS 2025'!I87</f>
        <v>-2685</v>
      </c>
      <c r="O55" s="1">
        <f>'IS 2025'!J87</f>
        <v>-2685</v>
      </c>
      <c r="P55" s="1">
        <f>'IS 2025'!K87</f>
        <v>-2685</v>
      </c>
      <c r="Q55" s="1">
        <f>'IS 2025'!L87</f>
        <v>-2685</v>
      </c>
      <c r="R55" s="1">
        <f>'IS 2025'!M87</f>
        <v>-2685</v>
      </c>
      <c r="S55" s="1">
        <f>'IS 2025'!N87</f>
        <v>-2685</v>
      </c>
      <c r="T55" s="1">
        <f>'IS 2025'!O87</f>
        <v>-2685</v>
      </c>
      <c r="U55" s="1">
        <f>'IS 2025'!P87</f>
        <v>-2685</v>
      </c>
      <c r="V55" s="1">
        <f>'IS 2025'!Q87</f>
        <v>-2685</v>
      </c>
    </row>
    <row r="56" spans="2:22" x14ac:dyDescent="0.3">
      <c r="B56" t="s">
        <v>22</v>
      </c>
      <c r="E56" s="2">
        <f>'Statements Summary 2023'!V55</f>
        <v>-9.4579483255841326E-2</v>
      </c>
      <c r="F56" s="2">
        <f>'Statements Summary 2024'!V56</f>
        <v>-8.6207821468805318E-2</v>
      </c>
      <c r="G56" s="2">
        <f t="shared" si="1"/>
        <v>-2.7647634248056427E-2</v>
      </c>
      <c r="H56" s="2">
        <f>'Statements Summary 2026'!V56</f>
        <v>-2.5777649769585253E-2</v>
      </c>
      <c r="I56" s="2">
        <f>'Statements Summary 2027'!V56</f>
        <v>-2.5777649769585253E-2</v>
      </c>
      <c r="K56" s="2">
        <f>K55/K45</f>
        <v>-2.8804376977954193E-2</v>
      </c>
      <c r="L56" s="2">
        <f t="shared" ref="L56:V56" si="9">L55/L45</f>
        <v>-2.8718113268089204E-2</v>
      </c>
      <c r="M56" s="2">
        <f t="shared" si="9"/>
        <v>-3.0473272046305754E-2</v>
      </c>
      <c r="N56" s="2">
        <f t="shared" si="9"/>
        <v>-3.0469813890149796E-2</v>
      </c>
      <c r="O56" s="2">
        <f t="shared" si="9"/>
        <v>-2.8826023941166998E-2</v>
      </c>
      <c r="P56" s="2">
        <f t="shared" si="9"/>
        <v>-2.8623207718138692E-2</v>
      </c>
      <c r="Q56" s="2">
        <f t="shared" si="9"/>
        <v>-2.8647639370498801E-2</v>
      </c>
      <c r="R56" s="2">
        <f t="shared" si="9"/>
        <v>-2.7978950659094462E-2</v>
      </c>
      <c r="S56" s="2">
        <f t="shared" si="9"/>
        <v>-2.8598817702508387E-2</v>
      </c>
      <c r="T56" s="2">
        <f t="shared" si="9"/>
        <v>-2.7776340971396057E-2</v>
      </c>
      <c r="U56" s="2">
        <f t="shared" si="9"/>
        <v>-2.8143179078664642E-2</v>
      </c>
      <c r="V56" s="2">
        <f t="shared" si="9"/>
        <v>-2.7647634248056427E-2</v>
      </c>
    </row>
    <row r="57" spans="2:22" x14ac:dyDescent="0.3">
      <c r="B57" s="13" t="s">
        <v>6</v>
      </c>
      <c r="C57" s="13"/>
      <c r="D57" s="13"/>
      <c r="E57" s="177">
        <f>'Statements Summary 2023'!V56</f>
        <v>71605</v>
      </c>
      <c r="F57" s="177">
        <f>'Statements Summary 2024'!V57</f>
        <v>85145</v>
      </c>
      <c r="G57" s="177">
        <f t="shared" si="1"/>
        <v>88855</v>
      </c>
      <c r="H57" s="177">
        <f>'Statements Summary 2026'!V57</f>
        <v>95600</v>
      </c>
      <c r="I57" s="177">
        <f>'Statements Summary 2027'!V57</f>
        <v>95300</v>
      </c>
      <c r="K57" s="177">
        <f>'IS 2025'!F88</f>
        <v>85155</v>
      </c>
      <c r="L57" s="177">
        <f>'IS 2025'!G88</f>
        <v>85435</v>
      </c>
      <c r="M57" s="177">
        <f>'IS 2025'!H88</f>
        <v>80050</v>
      </c>
      <c r="N57" s="177">
        <f>'IS 2025'!I88</f>
        <v>79860</v>
      </c>
      <c r="O57" s="177">
        <f>'IS 2025'!J88</f>
        <v>84885</v>
      </c>
      <c r="P57" s="177">
        <f>'IS 2025'!K88</f>
        <v>85545</v>
      </c>
      <c r="Q57" s="177">
        <f>'IS 2025'!L88</f>
        <v>85465</v>
      </c>
      <c r="R57" s="177">
        <f>'IS 2025'!M88</f>
        <v>87705</v>
      </c>
      <c r="S57" s="177">
        <f>'IS 2025'!N88</f>
        <v>85625</v>
      </c>
      <c r="T57" s="177">
        <f>'IS 2025'!O88</f>
        <v>88405</v>
      </c>
      <c r="U57" s="177">
        <f>'IS 2025'!P88</f>
        <v>87145</v>
      </c>
      <c r="V57" s="177">
        <f>'IS 2025'!Q88</f>
        <v>88855</v>
      </c>
    </row>
    <row r="58" spans="2:22" x14ac:dyDescent="0.3">
      <c r="B58" t="s">
        <v>15</v>
      </c>
      <c r="E58" s="2">
        <f>'Statements Summary 2023'!V57</f>
        <v>0.84285798363839681</v>
      </c>
      <c r="F58" s="2">
        <f>'Statements Summary 2024'!V58</f>
        <v>0.9135239525776514</v>
      </c>
      <c r="G58" s="2">
        <f t="shared" si="1"/>
        <v>0.91494619780672404</v>
      </c>
      <c r="H58" s="2">
        <f>'Statements Summary 2026'!V58</f>
        <v>0.9178187403993856</v>
      </c>
      <c r="I58" s="2">
        <f>'Statements Summary 2027'!V58</f>
        <v>0.91493855606758834</v>
      </c>
      <c r="K58" s="2">
        <f>K57/K45</f>
        <v>0.91353322963042427</v>
      </c>
      <c r="L58" s="2">
        <f t="shared" ref="L58:V58" si="10">L57/L45</f>
        <v>0.9137921814000749</v>
      </c>
      <c r="M58" s="2">
        <f t="shared" si="10"/>
        <v>0.90852343661332424</v>
      </c>
      <c r="N58" s="2">
        <f t="shared" si="10"/>
        <v>0.90626418520199725</v>
      </c>
      <c r="O58" s="2">
        <f t="shared" si="10"/>
        <v>0.91132105856460355</v>
      </c>
      <c r="P58" s="2">
        <f t="shared" si="10"/>
        <v>0.91194499227120085</v>
      </c>
      <c r="Q58" s="2">
        <f t="shared" si="10"/>
        <v>0.911869831955188</v>
      </c>
      <c r="R58" s="2">
        <f t="shared" si="10"/>
        <v>0.91392695253477829</v>
      </c>
      <c r="S58" s="2">
        <f t="shared" si="10"/>
        <v>0.91202002449805608</v>
      </c>
      <c r="T58" s="2">
        <f t="shared" si="10"/>
        <v>0.9145502508663943</v>
      </c>
      <c r="U58" s="2">
        <f t="shared" si="10"/>
        <v>0.91342172842094227</v>
      </c>
      <c r="V58" s="2">
        <f t="shared" si="10"/>
        <v>0.91494619780672404</v>
      </c>
    </row>
    <row r="59" spans="2:22" x14ac:dyDescent="0.3">
      <c r="B59" t="s">
        <v>7</v>
      </c>
      <c r="E59" s="1">
        <f>'Statements Summary 2023'!V58</f>
        <v>-710</v>
      </c>
      <c r="F59" s="1">
        <f>'Statements Summary 2024'!V59</f>
        <v>-710</v>
      </c>
      <c r="G59" s="1">
        <f t="shared" si="1"/>
        <v>-710</v>
      </c>
      <c r="H59" s="1">
        <f>'Statements Summary 2026'!V59</f>
        <v>-710</v>
      </c>
      <c r="I59" s="1">
        <f>'Statements Summary 2027'!V59</f>
        <v>-710</v>
      </c>
      <c r="K59">
        <f>'IS 2025'!F89</f>
        <v>-710</v>
      </c>
      <c r="L59">
        <f>'IS 2025'!G89</f>
        <v>-710</v>
      </c>
      <c r="M59">
        <f>'IS 2025'!H89</f>
        <v>-710</v>
      </c>
      <c r="N59">
        <f>'IS 2025'!I89</f>
        <v>-710</v>
      </c>
      <c r="O59">
        <f>'IS 2025'!J89</f>
        <v>-710</v>
      </c>
      <c r="P59">
        <f>'IS 2025'!K89</f>
        <v>-710</v>
      </c>
      <c r="Q59">
        <f>'IS 2025'!L89</f>
        <v>-710</v>
      </c>
      <c r="R59">
        <f>'IS 2025'!M89</f>
        <v>-710</v>
      </c>
      <c r="S59">
        <f>'IS 2025'!N89</f>
        <v>-710</v>
      </c>
      <c r="T59">
        <f>'IS 2025'!O89</f>
        <v>-710</v>
      </c>
      <c r="U59">
        <f>'IS 2025'!P89</f>
        <v>-710</v>
      </c>
      <c r="V59">
        <f>'IS 2025'!Q89</f>
        <v>-710</v>
      </c>
    </row>
    <row r="60" spans="2:22" x14ac:dyDescent="0.3">
      <c r="B60" t="s">
        <v>8</v>
      </c>
      <c r="E60" s="1">
        <f>'Statements Summary 2023'!V59</f>
        <v>70895</v>
      </c>
      <c r="F60" s="1">
        <f>'Statements Summary 2024'!V60</f>
        <v>84435</v>
      </c>
      <c r="G60" s="1">
        <f t="shared" si="1"/>
        <v>89565</v>
      </c>
      <c r="H60" s="1">
        <f>'Statements Summary 2026'!V60</f>
        <v>94890</v>
      </c>
      <c r="I60" s="1">
        <f>'Statements Summary 2027'!V60</f>
        <v>94590</v>
      </c>
      <c r="K60" s="1">
        <f>'IS 2025'!F90</f>
        <v>84445</v>
      </c>
      <c r="L60" s="1">
        <f>'IS 2025'!G90</f>
        <v>84725</v>
      </c>
      <c r="M60" s="1">
        <f>'IS 2025'!H90</f>
        <v>79340</v>
      </c>
      <c r="N60" s="1">
        <f>'IS 2025'!I90</f>
        <v>80570</v>
      </c>
      <c r="O60" s="1">
        <f>'IS 2025'!J90</f>
        <v>85595</v>
      </c>
      <c r="P60" s="1">
        <f>'IS 2025'!K90</f>
        <v>86255</v>
      </c>
      <c r="Q60" s="1">
        <f>'IS 2025'!L90</f>
        <v>86175</v>
      </c>
      <c r="R60" s="1">
        <f>'IS 2025'!M90</f>
        <v>88415</v>
      </c>
      <c r="S60" s="1">
        <f>'IS 2025'!N90</f>
        <v>86335</v>
      </c>
      <c r="T60" s="1">
        <f>'IS 2025'!O90</f>
        <v>89115</v>
      </c>
      <c r="U60" s="1">
        <f>'IS 2025'!P90</f>
        <v>87855</v>
      </c>
      <c r="V60" s="1">
        <f>'IS 2025'!Q90</f>
        <v>89565</v>
      </c>
    </row>
    <row r="61" spans="2:22" x14ac:dyDescent="0.3">
      <c r="B61" t="s">
        <v>9</v>
      </c>
      <c r="E61" s="1">
        <f>'Statements Summary 2023'!V60</f>
        <v>-7360</v>
      </c>
      <c r="F61" s="1">
        <f>'Statements Summary 2024'!V61</f>
        <v>-4480</v>
      </c>
      <c r="G61" s="1">
        <f t="shared" si="1"/>
        <v>-1600</v>
      </c>
      <c r="H61" s="1">
        <f>'Statements Summary 2026'!V61</f>
        <v>0</v>
      </c>
      <c r="I61" s="1">
        <f>'Statements Summary 2027'!V61</f>
        <v>0</v>
      </c>
      <c r="K61" s="3">
        <f>'IS 2025'!F91</f>
        <v>-4240</v>
      </c>
      <c r="L61" s="3">
        <f>'IS 2025'!G91</f>
        <v>-4000</v>
      </c>
      <c r="M61" s="3">
        <f>'IS 2025'!H91</f>
        <v>-3760</v>
      </c>
      <c r="N61" s="3">
        <f>'IS 2025'!I91</f>
        <v>-3520</v>
      </c>
      <c r="O61" s="3">
        <f>'IS 2025'!J91</f>
        <v>-3280</v>
      </c>
      <c r="P61" s="3">
        <f>'IS 2025'!K91</f>
        <v>-3040</v>
      </c>
      <c r="Q61" s="3">
        <f>'IS 2025'!L91</f>
        <v>-2800</v>
      </c>
      <c r="R61" s="3">
        <f>'IS 2025'!M91</f>
        <v>-2560</v>
      </c>
      <c r="S61" s="3">
        <f>'IS 2025'!N91</f>
        <v>-2320</v>
      </c>
      <c r="T61" s="3">
        <f>'IS 2025'!O91</f>
        <v>-2080</v>
      </c>
      <c r="U61" s="3">
        <f>'IS 2025'!P91</f>
        <v>-1840</v>
      </c>
      <c r="V61" s="3">
        <f>'IS 2025'!Q91</f>
        <v>-1600</v>
      </c>
    </row>
    <row r="62" spans="2:22" x14ac:dyDescent="0.3">
      <c r="B62" t="s">
        <v>10</v>
      </c>
      <c r="E62" s="1">
        <f>'Statements Summary 2023'!V61</f>
        <v>71605</v>
      </c>
      <c r="F62" s="1">
        <f>'Statements Summary 2024'!V62</f>
        <v>85145</v>
      </c>
      <c r="G62" s="1">
        <f t="shared" si="1"/>
        <v>88855</v>
      </c>
      <c r="H62" s="1">
        <f>'Statements Summary 2026'!V62</f>
        <v>95600</v>
      </c>
      <c r="I62" s="1">
        <f>'Statements Summary 2027'!V62</f>
        <v>95300</v>
      </c>
      <c r="K62" s="1">
        <f>'IS 2025'!F92</f>
        <v>85155</v>
      </c>
      <c r="L62" s="1">
        <f>'IS 2025'!G92</f>
        <v>85435</v>
      </c>
      <c r="M62" s="1">
        <f>'IS 2025'!H92</f>
        <v>80050</v>
      </c>
      <c r="N62" s="1">
        <f>'IS 2025'!I92</f>
        <v>79860</v>
      </c>
      <c r="O62" s="1">
        <f>'IS 2025'!J92</f>
        <v>84885</v>
      </c>
      <c r="P62" s="1">
        <f>'IS 2025'!K92</f>
        <v>85545</v>
      </c>
      <c r="Q62" s="1">
        <f>'IS 2025'!L92</f>
        <v>85465</v>
      </c>
      <c r="R62" s="1">
        <f>'IS 2025'!M92</f>
        <v>87705</v>
      </c>
      <c r="S62" s="1">
        <f>'IS 2025'!N92</f>
        <v>85625</v>
      </c>
      <c r="T62" s="1">
        <f>'IS 2025'!O92</f>
        <v>88405</v>
      </c>
      <c r="U62" s="1">
        <f>'IS 2025'!P92</f>
        <v>87145</v>
      </c>
      <c r="V62" s="1">
        <f>'IS 2025'!Q92</f>
        <v>88855</v>
      </c>
    </row>
    <row r="63" spans="2:22" x14ac:dyDescent="0.3">
      <c r="B63" t="s">
        <v>11</v>
      </c>
      <c r="E63" s="1">
        <f>'Statements Summary 2023'!V62</f>
        <v>-14321</v>
      </c>
      <c r="F63" s="1">
        <f>'Statements Summary 2024'!V63</f>
        <v>-17029</v>
      </c>
      <c r="G63" s="1">
        <f t="shared" si="1"/>
        <v>-17771</v>
      </c>
      <c r="H63" s="1">
        <f>'Statements Summary 2026'!V63</f>
        <v>-19120</v>
      </c>
      <c r="I63" s="1">
        <f>'Statements Summary 2027'!V63</f>
        <v>-19120</v>
      </c>
      <c r="K63" s="1">
        <f>'IS 2025'!F93</f>
        <v>-17031</v>
      </c>
      <c r="L63" s="1">
        <f>'IS 2025'!G93</f>
        <v>-17087</v>
      </c>
      <c r="M63" s="1">
        <f>'IS 2025'!H93</f>
        <v>-16010</v>
      </c>
      <c r="N63" s="1">
        <f>'IS 2025'!I93</f>
        <v>-15972</v>
      </c>
      <c r="O63" s="1">
        <f>'IS 2025'!J93</f>
        <v>-16977</v>
      </c>
      <c r="P63" s="1">
        <f>'IS 2025'!K93</f>
        <v>-17109</v>
      </c>
      <c r="Q63" s="1">
        <f>'IS 2025'!L93</f>
        <v>-17093</v>
      </c>
      <c r="R63" s="1">
        <f>'IS 2025'!M93</f>
        <v>-17541</v>
      </c>
      <c r="S63" s="1">
        <f>'IS 2025'!N93</f>
        <v>-17125</v>
      </c>
      <c r="T63" s="1">
        <f>'IS 2025'!O93</f>
        <v>-17681</v>
      </c>
      <c r="U63" s="1">
        <f>'IS 2025'!P93</f>
        <v>-17429</v>
      </c>
      <c r="V63" s="1">
        <f>'IS 2025'!Q93</f>
        <v>-17771</v>
      </c>
    </row>
    <row r="64" spans="2:22" x14ac:dyDescent="0.3">
      <c r="B64" s="13" t="s">
        <v>12</v>
      </c>
      <c r="C64" s="13"/>
      <c r="D64" s="13"/>
      <c r="E64" s="177">
        <f>'Statements Summary 2023'!V63</f>
        <v>57284</v>
      </c>
      <c r="F64" s="177">
        <f>'Statements Summary 2024'!V64</f>
        <v>68116</v>
      </c>
      <c r="G64" s="177">
        <f t="shared" si="1"/>
        <v>71084</v>
      </c>
      <c r="H64" s="177">
        <f>'Statements Summary 2026'!V64</f>
        <v>76480</v>
      </c>
      <c r="I64" s="177">
        <f>'Statements Summary 2027'!V64</f>
        <v>76240</v>
      </c>
      <c r="K64" s="177">
        <f>'IS 2025'!F94</f>
        <v>68124</v>
      </c>
      <c r="L64" s="177">
        <f>'IS 2025'!G94</f>
        <v>68348</v>
      </c>
      <c r="M64" s="177">
        <f>'IS 2025'!H94</f>
        <v>64040</v>
      </c>
      <c r="N64" s="177">
        <f>'IS 2025'!I94</f>
        <v>63888</v>
      </c>
      <c r="O64" s="177">
        <f>'IS 2025'!J94</f>
        <v>67908</v>
      </c>
      <c r="P64" s="177">
        <f>'IS 2025'!K94</f>
        <v>68436</v>
      </c>
      <c r="Q64" s="177">
        <f>'IS 2025'!L94</f>
        <v>68372</v>
      </c>
      <c r="R64" s="177">
        <f>'IS 2025'!M94</f>
        <v>70164</v>
      </c>
      <c r="S64" s="177">
        <f>'IS 2025'!N94</f>
        <v>68500</v>
      </c>
      <c r="T64" s="177">
        <f>'IS 2025'!O94</f>
        <v>70724</v>
      </c>
      <c r="U64" s="177">
        <f>'IS 2025'!P94</f>
        <v>69716</v>
      </c>
      <c r="V64" s="177">
        <f>'IS 2025'!Q94</f>
        <v>71084</v>
      </c>
    </row>
    <row r="65" spans="2:22" x14ac:dyDescent="0.3">
      <c r="B65" t="s">
        <v>13</v>
      </c>
      <c r="E65" s="2">
        <f>'Statements Summary 2023'!V64</f>
        <v>0.67428638691071741</v>
      </c>
      <c r="F65" s="2">
        <f>'Statements Summary 2024'!V65</f>
        <v>0.73081916206212116</v>
      </c>
      <c r="G65" s="2">
        <f t="shared" si="1"/>
        <v>0.73195695824537921</v>
      </c>
      <c r="H65" s="2">
        <f>'Statements Summary 2026'!V65</f>
        <v>0.73425499231950841</v>
      </c>
      <c r="I65" s="2">
        <f>'Statements Summary 2027'!V65</f>
        <v>0.73195084485407069</v>
      </c>
      <c r="K65" s="2">
        <f>K64/K45</f>
        <v>0.73082658370433939</v>
      </c>
      <c r="L65" s="2">
        <f t="shared" ref="L65:V65" si="11">L64/L45</f>
        <v>0.73103374512005992</v>
      </c>
      <c r="M65" s="2">
        <f t="shared" si="11"/>
        <v>0.72681874929065937</v>
      </c>
      <c r="N65" s="2">
        <f t="shared" si="11"/>
        <v>0.72501134816159785</v>
      </c>
      <c r="O65" s="2">
        <f t="shared" si="11"/>
        <v>0.72905684685168282</v>
      </c>
      <c r="P65" s="2">
        <f t="shared" si="11"/>
        <v>0.72955599381696068</v>
      </c>
      <c r="Q65" s="2">
        <f t="shared" si="11"/>
        <v>0.72949586556415047</v>
      </c>
      <c r="R65" s="2">
        <f t="shared" si="11"/>
        <v>0.73114156202782266</v>
      </c>
      <c r="S65" s="2">
        <f t="shared" si="11"/>
        <v>0.72961601959844491</v>
      </c>
      <c r="T65" s="2">
        <f t="shared" si="11"/>
        <v>0.73164020069311542</v>
      </c>
      <c r="U65" s="2">
        <f t="shared" si="11"/>
        <v>0.73073738273675382</v>
      </c>
      <c r="V65" s="2">
        <f t="shared" si="11"/>
        <v>0.73195695824537921</v>
      </c>
    </row>
    <row r="67" spans="2:22" x14ac:dyDescent="0.3">
      <c r="B67" s="162" t="s">
        <v>272</v>
      </c>
      <c r="C67" s="135"/>
      <c r="D67" s="135"/>
      <c r="E67" s="135"/>
      <c r="F67" s="135"/>
      <c r="G67" s="135"/>
      <c r="H67" s="135"/>
      <c r="I67" s="135"/>
      <c r="K67" s="364" t="s">
        <v>275</v>
      </c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</row>
    <row r="85" spans="2:22" x14ac:dyDescent="0.3">
      <c r="B85" s="162" t="s">
        <v>273</v>
      </c>
      <c r="C85" s="162"/>
      <c r="D85" s="162"/>
      <c r="E85" s="162"/>
      <c r="F85" s="135"/>
      <c r="G85" s="135"/>
      <c r="H85" s="135"/>
      <c r="I85" s="135"/>
      <c r="J85" s="135"/>
      <c r="K85" s="364" t="s">
        <v>276</v>
      </c>
      <c r="L85" s="364"/>
      <c r="M85" s="364"/>
      <c r="N85" s="364"/>
      <c r="O85" s="364"/>
      <c r="P85" s="364"/>
      <c r="Q85" s="364"/>
      <c r="R85" s="364"/>
      <c r="S85" s="364"/>
      <c r="T85" s="364"/>
      <c r="U85" s="364"/>
      <c r="V85" s="364"/>
    </row>
    <row r="87" spans="2:22" x14ac:dyDescent="0.3">
      <c r="B87" s="175" t="s">
        <v>20</v>
      </c>
      <c r="C87" s="175"/>
      <c r="D87" s="175"/>
      <c r="E87" s="176">
        <v>2023</v>
      </c>
      <c r="F87" s="176">
        <v>2024</v>
      </c>
      <c r="G87" s="176">
        <v>2025</v>
      </c>
      <c r="H87" s="176">
        <v>2026</v>
      </c>
      <c r="I87" s="176">
        <v>2027</v>
      </c>
      <c r="J87" s="175"/>
      <c r="K87" s="176" t="s">
        <v>25</v>
      </c>
      <c r="L87" s="176" t="s">
        <v>26</v>
      </c>
      <c r="M87" s="176" t="s">
        <v>27</v>
      </c>
      <c r="N87" s="176" t="s">
        <v>28</v>
      </c>
      <c r="O87" s="176" t="s">
        <v>29</v>
      </c>
      <c r="P87" s="176" t="s">
        <v>30</v>
      </c>
      <c r="Q87" s="176" t="s">
        <v>31</v>
      </c>
      <c r="R87" s="176" t="s">
        <v>32</v>
      </c>
      <c r="S87" s="176" t="s">
        <v>33</v>
      </c>
      <c r="T87" s="176" t="s">
        <v>34</v>
      </c>
      <c r="U87" s="176" t="s">
        <v>35</v>
      </c>
      <c r="V87" s="176" t="s">
        <v>36</v>
      </c>
    </row>
    <row r="88" spans="2:22" x14ac:dyDescent="0.3">
      <c r="B88" t="s">
        <v>48</v>
      </c>
      <c r="E88" s="184">
        <f>'Statements Summary 2023'!E86</f>
        <v>662004</v>
      </c>
      <c r="F88" s="184">
        <f>'Statements Summary 2023'!F86</f>
        <v>1470756</v>
      </c>
      <c r="G88" s="184">
        <f>'Statements Summary 2023'!G86</f>
        <v>2333740</v>
      </c>
      <c r="H88" s="184">
        <f>'Statements Summary 2023'!H86</f>
        <v>3292122</v>
      </c>
      <c r="I88" s="184">
        <f>'Statements Summary 2023'!I86</f>
        <v>4323334</v>
      </c>
      <c r="K88" s="184">
        <f>'BS 2025'!F14</f>
        <v>1541050</v>
      </c>
      <c r="L88" s="184">
        <f>'BS 2025'!G14</f>
        <v>1611808</v>
      </c>
      <c r="M88" s="184">
        <f>'BS 2025'!H14</f>
        <v>1678498</v>
      </c>
      <c r="N88" s="184">
        <f>'BS 2025'!I14</f>
        <v>1745476</v>
      </c>
      <c r="O88" s="184">
        <f>'BS 2025'!J14</f>
        <v>1816714</v>
      </c>
      <c r="P88" s="184">
        <f>'BS 2025'!K14</f>
        <v>1888720</v>
      </c>
      <c r="Q88" s="184">
        <f>'BS 2025'!L14</f>
        <v>1960902</v>
      </c>
      <c r="R88" s="184">
        <f>'BS 2025'!M14</f>
        <v>2035116</v>
      </c>
      <c r="S88" s="184">
        <f>'BS 2025'!N14</f>
        <v>2107906</v>
      </c>
      <c r="T88" s="184">
        <f>'BS 2025'!O14</f>
        <v>2183160</v>
      </c>
      <c r="U88" s="184">
        <f>'BS 2025'!P14</f>
        <v>2257646</v>
      </c>
      <c r="V88" s="184">
        <f>'BS 2025'!Q14</f>
        <v>2333740</v>
      </c>
    </row>
    <row r="89" spans="2:22" x14ac:dyDescent="0.3">
      <c r="B89" t="s">
        <v>49</v>
      </c>
      <c r="E89" s="184">
        <f>'Statements Summary 2023'!E87</f>
        <v>58520</v>
      </c>
      <c r="F89" s="184">
        <f>'Statements Summary 2023'!F87</f>
        <v>67040</v>
      </c>
      <c r="G89" s="184">
        <f>'Statements Summary 2023'!G87</f>
        <v>75560</v>
      </c>
      <c r="H89" s="184">
        <f>'Statements Summary 2023'!H87</f>
        <v>84080</v>
      </c>
      <c r="I89" s="184">
        <f>'Statements Summary 2023'!I87</f>
        <v>92600</v>
      </c>
      <c r="K89" s="184">
        <f>'BS 2025'!F19</f>
        <v>67750</v>
      </c>
      <c r="L89" s="184">
        <f>'BS 2025'!G19</f>
        <v>68460</v>
      </c>
      <c r="M89" s="184">
        <f>'BS 2025'!H19</f>
        <v>69170</v>
      </c>
      <c r="N89" s="184">
        <f>'BS 2025'!I19</f>
        <v>69880</v>
      </c>
      <c r="O89" s="184">
        <f>'BS 2025'!J19</f>
        <v>70590</v>
      </c>
      <c r="P89" s="184">
        <f>'BS 2025'!K19</f>
        <v>71300</v>
      </c>
      <c r="Q89" s="184">
        <f>'BS 2025'!L19</f>
        <v>72010</v>
      </c>
      <c r="R89" s="184">
        <f>'BS 2025'!M19</f>
        <v>72720</v>
      </c>
      <c r="S89" s="184">
        <f>'BS 2025'!N19</f>
        <v>73430</v>
      </c>
      <c r="T89" s="184">
        <f>'BS 2025'!O19</f>
        <v>74140</v>
      </c>
      <c r="U89" s="184">
        <f>'BS 2025'!P19</f>
        <v>74850</v>
      </c>
      <c r="V89" s="184">
        <f>'BS 2025'!Q19</f>
        <v>75560</v>
      </c>
    </row>
    <row r="90" spans="2:22" x14ac:dyDescent="0.3">
      <c r="B90" t="s">
        <v>50</v>
      </c>
      <c r="E90" s="184">
        <f>'Statements Summary 2023'!E88</f>
        <v>720524</v>
      </c>
      <c r="F90" s="184">
        <f>'Statements Summary 2023'!F88</f>
        <v>1537796</v>
      </c>
      <c r="G90" s="184">
        <f>'Statements Summary 2023'!G88</f>
        <v>2409300</v>
      </c>
      <c r="H90" s="184">
        <f>'Statements Summary 2023'!H88</f>
        <v>3376202</v>
      </c>
      <c r="I90" s="184">
        <f>'Statements Summary 2023'!I88</f>
        <v>4415934</v>
      </c>
      <c r="K90" s="184">
        <f>'BS 2025'!F20</f>
        <v>1608800</v>
      </c>
      <c r="L90" s="184">
        <f>'BS 2025'!G20</f>
        <v>1680268</v>
      </c>
      <c r="M90" s="184">
        <f>'BS 2025'!H20</f>
        <v>1747668</v>
      </c>
      <c r="N90" s="184">
        <f>'BS 2025'!I20</f>
        <v>1815356</v>
      </c>
      <c r="O90" s="184">
        <f>'BS 2025'!J20</f>
        <v>1887304</v>
      </c>
      <c r="P90" s="184">
        <f>'BS 2025'!K20</f>
        <v>1960020</v>
      </c>
      <c r="Q90" s="184">
        <f>'BS 2025'!L20</f>
        <v>2032912</v>
      </c>
      <c r="R90" s="184">
        <f>'BS 2025'!M20</f>
        <v>2107836</v>
      </c>
      <c r="S90" s="184">
        <f>'BS 2025'!N20</f>
        <v>2181336</v>
      </c>
      <c r="T90" s="184">
        <f>'BS 2025'!O20</f>
        <v>2257300</v>
      </c>
      <c r="U90" s="184">
        <f>'BS 2025'!P20</f>
        <v>2332496</v>
      </c>
      <c r="V90" s="184">
        <f>'BS 2025'!Q20</f>
        <v>2409300</v>
      </c>
    </row>
    <row r="91" spans="2:22" x14ac:dyDescent="0.3">
      <c r="B91" t="s">
        <v>51</v>
      </c>
      <c r="E91" s="184">
        <f>'Statements Summary 2023'!E89</f>
        <v>-14321</v>
      </c>
      <c r="F91" s="184">
        <f>'Statements Summary 2023'!F89</f>
        <v>-17029</v>
      </c>
      <c r="G91" s="184">
        <f>'Statements Summary 2023'!G89</f>
        <v>-17771</v>
      </c>
      <c r="H91" s="184">
        <f>'Statements Summary 2023'!H89</f>
        <v>-19120</v>
      </c>
      <c r="I91" s="184">
        <f>'Statements Summary 2023'!I89</f>
        <v>-19060</v>
      </c>
      <c r="K91" s="184">
        <f>'BS 2025'!F25</f>
        <v>-17031</v>
      </c>
      <c r="L91" s="184">
        <f>'BS 2025'!G25</f>
        <v>-17087</v>
      </c>
      <c r="M91" s="184">
        <f>'BS 2025'!H25</f>
        <v>-16010</v>
      </c>
      <c r="N91" s="184">
        <f>'BS 2025'!I25</f>
        <v>-15972</v>
      </c>
      <c r="O91" s="184">
        <f>'BS 2025'!J25</f>
        <v>-16977</v>
      </c>
      <c r="P91" s="184">
        <f>'BS 2025'!K25</f>
        <v>-17109</v>
      </c>
      <c r="Q91" s="184">
        <f>'BS 2025'!L25</f>
        <v>-17093</v>
      </c>
      <c r="R91" s="184">
        <f>'BS 2025'!M25</f>
        <v>-17541</v>
      </c>
      <c r="S91" s="184">
        <f>'BS 2025'!N25</f>
        <v>-17125</v>
      </c>
      <c r="T91" s="184">
        <f>'BS 2025'!O25</f>
        <v>-17681</v>
      </c>
      <c r="U91" s="184">
        <f>'BS 2025'!P25</f>
        <v>-17429</v>
      </c>
      <c r="V91" s="184">
        <f>'BS 2025'!Q25</f>
        <v>-17771</v>
      </c>
    </row>
    <row r="92" spans="2:22" x14ac:dyDescent="0.3">
      <c r="B92" t="s">
        <v>203</v>
      </c>
      <c r="E92" s="184">
        <f>'Statements Summary 2023'!E90</f>
        <v>-36800</v>
      </c>
      <c r="F92" s="184">
        <f>'Statements Summary 2023'!F90</f>
        <v>-22400</v>
      </c>
      <c r="G92" s="184">
        <f>'Statements Summary 2023'!G90</f>
        <v>-8000</v>
      </c>
      <c r="H92" s="184">
        <f>'Statements Summary 2023'!H90</f>
        <v>0</v>
      </c>
      <c r="I92" s="184">
        <f>'Statements Summary 2023'!I90</f>
        <v>0</v>
      </c>
      <c r="K92" s="184">
        <f>'BS 2025'!F27</f>
        <v>-21200</v>
      </c>
      <c r="L92" s="184">
        <f>'BS 2025'!G27</f>
        <v>-20000</v>
      </c>
      <c r="M92" s="184">
        <f>'BS 2025'!H27</f>
        <v>-18800</v>
      </c>
      <c r="N92" s="184">
        <f>'BS 2025'!I27</f>
        <v>-17600</v>
      </c>
      <c r="O92" s="184">
        <f>'BS 2025'!J27</f>
        <v>-16400</v>
      </c>
      <c r="P92" s="184">
        <f>'BS 2025'!K27</f>
        <v>-15200</v>
      </c>
      <c r="Q92" s="184">
        <f>'BS 2025'!L27</f>
        <v>-14000</v>
      </c>
      <c r="R92" s="184">
        <f>'BS 2025'!M27</f>
        <v>-12800</v>
      </c>
      <c r="S92" s="184">
        <f>'BS 2025'!N27</f>
        <v>-11600</v>
      </c>
      <c r="T92" s="184">
        <f>'BS 2025'!O27</f>
        <v>-10400</v>
      </c>
      <c r="U92" s="184">
        <f>'BS 2025'!P27</f>
        <v>-9200</v>
      </c>
      <c r="V92" s="184">
        <f>'BS 2025'!Q27</f>
        <v>-8000</v>
      </c>
    </row>
    <row r="93" spans="2:22" x14ac:dyDescent="0.3">
      <c r="B93" t="s">
        <v>53</v>
      </c>
      <c r="E93" s="184">
        <f>'Statements Summary 2023'!E91</f>
        <v>-51121</v>
      </c>
      <c r="F93" s="184">
        <f>'Statements Summary 2023'!F91</f>
        <v>-39429</v>
      </c>
      <c r="G93" s="184">
        <f>'Statements Summary 2023'!G91</f>
        <v>-25771</v>
      </c>
      <c r="H93" s="184">
        <f>'Statements Summary 2023'!H91</f>
        <v>-19120</v>
      </c>
      <c r="I93" s="184">
        <f>'Statements Summary 2023'!I91</f>
        <v>-19060</v>
      </c>
      <c r="K93" s="184">
        <f>'BS 2025'!F32</f>
        <v>-38231</v>
      </c>
      <c r="L93" s="184">
        <f>'BS 2025'!G32</f>
        <v>-37087</v>
      </c>
      <c r="M93" s="184">
        <f>'BS 2025'!H32</f>
        <v>-34810</v>
      </c>
      <c r="N93" s="184">
        <f>'BS 2025'!I32</f>
        <v>-33572</v>
      </c>
      <c r="O93" s="184">
        <f>'BS 2025'!J32</f>
        <v>-33377</v>
      </c>
      <c r="P93" s="184">
        <f>'BS 2025'!K32</f>
        <v>-32309</v>
      </c>
      <c r="Q93" s="184">
        <f>'BS 2025'!L32</f>
        <v>-31093</v>
      </c>
      <c r="R93" s="184">
        <f>'BS 2025'!M32</f>
        <v>-30341</v>
      </c>
      <c r="S93" s="184">
        <f>'BS 2025'!N32</f>
        <v>-28725</v>
      </c>
      <c r="T93" s="184">
        <f>'BS 2025'!O32</f>
        <v>-28081</v>
      </c>
      <c r="U93" s="184">
        <f>'BS 2025'!P32</f>
        <v>-26629</v>
      </c>
      <c r="V93" s="184">
        <f>'BS 2025'!Q32</f>
        <v>-25771</v>
      </c>
    </row>
    <row r="94" spans="2:22" x14ac:dyDescent="0.3">
      <c r="B94" t="s">
        <v>54</v>
      </c>
      <c r="E94" s="184">
        <f>'Statements Summary 2023'!E92</f>
        <v>669403</v>
      </c>
      <c r="F94" s="184">
        <f>'Statements Summary 2023'!F92</f>
        <v>1498367</v>
      </c>
      <c r="G94" s="184">
        <f>'Statements Summary 2023'!G92</f>
        <v>2393300</v>
      </c>
      <c r="H94" s="184">
        <f>'Statements Summary 2023'!H92</f>
        <v>3357082</v>
      </c>
      <c r="I94" s="184">
        <f>'Statements Summary 2023'!I92</f>
        <v>4396874</v>
      </c>
      <c r="K94" s="184">
        <f>'BS 2025'!F33</f>
        <v>1566400</v>
      </c>
      <c r="L94" s="184">
        <f>'BS 2025'!G33</f>
        <v>1640268</v>
      </c>
      <c r="M94" s="184">
        <f>'BS 2025'!H33</f>
        <v>1710068</v>
      </c>
      <c r="N94" s="184">
        <f>'BS 2025'!I33</f>
        <v>1780156</v>
      </c>
      <c r="O94" s="184">
        <f>'BS 2025'!J33</f>
        <v>1854504</v>
      </c>
      <c r="P94" s="184">
        <f>'BS 2025'!K33</f>
        <v>1929620</v>
      </c>
      <c r="Q94" s="184">
        <f>'BS 2025'!L33</f>
        <v>2004912</v>
      </c>
      <c r="R94" s="184">
        <f>'BS 2025'!M33</f>
        <v>2082236</v>
      </c>
      <c r="S94" s="184">
        <f>'BS 2025'!N33</f>
        <v>2158136</v>
      </c>
      <c r="T94" s="184">
        <f>'BS 2025'!O33</f>
        <v>2236500</v>
      </c>
      <c r="U94" s="184">
        <f>'BS 2025'!P33</f>
        <v>2314096</v>
      </c>
      <c r="V94" s="184">
        <f>'BS 2025'!Q33</f>
        <v>2393300</v>
      </c>
    </row>
    <row r="95" spans="2:22" x14ac:dyDescent="0.3">
      <c r="B95" t="s">
        <v>55</v>
      </c>
      <c r="E95" s="184">
        <f>'Statements Summary 2023'!E93</f>
        <v>662004</v>
      </c>
      <c r="F95" s="184">
        <f>'Statements Summary 2023'!F93</f>
        <v>1470756</v>
      </c>
      <c r="G95" s="184">
        <f>'Statements Summary 2023'!G93</f>
        <v>2333740</v>
      </c>
      <c r="H95" s="184">
        <f>'Statements Summary 2023'!H93</f>
        <v>3292122</v>
      </c>
      <c r="I95" s="184">
        <f>'Statements Summary 2023'!I93</f>
        <v>4323334</v>
      </c>
      <c r="K95" s="184">
        <f>'BS 2025'!F14</f>
        <v>1541050</v>
      </c>
      <c r="L95" s="184">
        <f>'BS 2025'!G14</f>
        <v>1611808</v>
      </c>
      <c r="M95" s="184">
        <f>'BS 2025'!H14</f>
        <v>1678498</v>
      </c>
      <c r="N95" s="184">
        <f>'BS 2025'!I14</f>
        <v>1745476</v>
      </c>
      <c r="O95" s="184">
        <f>'BS 2025'!J14</f>
        <v>1816714</v>
      </c>
      <c r="P95" s="184">
        <f>'BS 2025'!K14</f>
        <v>1888720</v>
      </c>
      <c r="Q95" s="184">
        <f>'BS 2025'!L14</f>
        <v>1960902</v>
      </c>
      <c r="R95" s="184">
        <f>'BS 2025'!M14</f>
        <v>2035116</v>
      </c>
      <c r="S95" s="184">
        <f>'BS 2025'!N14</f>
        <v>2107906</v>
      </c>
      <c r="T95" s="184">
        <f>'BS 2025'!O14</f>
        <v>2183160</v>
      </c>
      <c r="U95" s="184">
        <f>'BS 2025'!P14</f>
        <v>2257646</v>
      </c>
      <c r="V95" s="184">
        <f>'BS 2025'!Q14</f>
        <v>2333740</v>
      </c>
    </row>
    <row r="96" spans="2:22" x14ac:dyDescent="0.3">
      <c r="B96" t="s">
        <v>56</v>
      </c>
      <c r="E96" s="184" t="str">
        <f>'Statements Summary 2023'!E94</f>
        <v>-</v>
      </c>
      <c r="F96" s="184" t="str">
        <f>'Statements Summary 2023'!F94</f>
        <v>-</v>
      </c>
      <c r="G96" s="184" t="str">
        <f>'Statements Summary 2023'!G94</f>
        <v>-</v>
      </c>
      <c r="H96" s="184" t="str">
        <f>'Statements Summary 2023'!H94</f>
        <v>-</v>
      </c>
      <c r="I96" s="184" t="str">
        <f>'Statements Summary 2023'!I94</f>
        <v>-</v>
      </c>
      <c r="K96" s="184" t="s">
        <v>197</v>
      </c>
      <c r="L96" s="184" t="s">
        <v>197</v>
      </c>
      <c r="M96" s="184" t="s">
        <v>197</v>
      </c>
      <c r="N96" s="184" t="s">
        <v>197</v>
      </c>
      <c r="O96" s="184" t="s">
        <v>197</v>
      </c>
      <c r="P96" s="184" t="s">
        <v>197</v>
      </c>
      <c r="Q96" s="184" t="s">
        <v>197</v>
      </c>
      <c r="R96" s="184" t="s">
        <v>197</v>
      </c>
      <c r="S96" s="184" t="s">
        <v>197</v>
      </c>
      <c r="T96" s="184" t="s">
        <v>197</v>
      </c>
      <c r="U96" s="184" t="s">
        <v>197</v>
      </c>
      <c r="V96" s="184" t="s">
        <v>197</v>
      </c>
    </row>
    <row r="97" spans="2:22" x14ac:dyDescent="0.3">
      <c r="B97" t="s">
        <v>57</v>
      </c>
      <c r="E97" s="184">
        <f>'Statements Summary 2023'!E95</f>
        <v>0</v>
      </c>
      <c r="F97" s="184">
        <f>'Statements Summary 2023'!F95</f>
        <v>0</v>
      </c>
      <c r="G97" s="184">
        <f>'Statements Summary 2023'!G95</f>
        <v>0</v>
      </c>
      <c r="H97" s="184">
        <f>'Statements Summary 2023'!H95</f>
        <v>0</v>
      </c>
      <c r="I97" s="184">
        <f>'Statements Summary 2023'!I95</f>
        <v>0</v>
      </c>
      <c r="K97" s="184" t="s">
        <v>197</v>
      </c>
      <c r="L97" s="184" t="s">
        <v>197</v>
      </c>
      <c r="M97" s="184" t="s">
        <v>197</v>
      </c>
      <c r="N97" s="184" t="s">
        <v>197</v>
      </c>
      <c r="O97" s="184" t="s">
        <v>197</v>
      </c>
      <c r="P97" s="184" t="s">
        <v>197</v>
      </c>
      <c r="Q97" s="184" t="s">
        <v>197</v>
      </c>
      <c r="R97" s="184" t="s">
        <v>197</v>
      </c>
      <c r="S97" s="184" t="s">
        <v>197</v>
      </c>
      <c r="T97" s="184" t="s">
        <v>197</v>
      </c>
      <c r="U97" s="184" t="s">
        <v>197</v>
      </c>
      <c r="V97" s="184"/>
    </row>
    <row r="98" spans="2:22" x14ac:dyDescent="0.3">
      <c r="B98" t="s">
        <v>58</v>
      </c>
      <c r="E98" s="184">
        <f>'Statements Summary 2023'!E96</f>
        <v>669403</v>
      </c>
      <c r="F98" s="184">
        <f>'Statements Summary 2023'!F96</f>
        <v>1498367</v>
      </c>
      <c r="G98" s="184">
        <f>'Statements Summary 2023'!G96</f>
        <v>2393300</v>
      </c>
      <c r="H98" s="184">
        <f>'Statements Summary 2023'!H96</f>
        <v>3357082</v>
      </c>
      <c r="I98" s="184">
        <f>'Statements Summary 2023'!I96</f>
        <v>4396874</v>
      </c>
      <c r="K98" s="184">
        <f>K94</f>
        <v>1566400</v>
      </c>
      <c r="L98" s="184">
        <f t="shared" ref="L98:V98" si="12">L94</f>
        <v>1640268</v>
      </c>
      <c r="M98" s="184">
        <f t="shared" si="12"/>
        <v>1710068</v>
      </c>
      <c r="N98" s="184">
        <f t="shared" si="12"/>
        <v>1780156</v>
      </c>
      <c r="O98" s="184">
        <f t="shared" si="12"/>
        <v>1854504</v>
      </c>
      <c r="P98" s="184">
        <f t="shared" si="12"/>
        <v>1929620</v>
      </c>
      <c r="Q98" s="184">
        <f t="shared" si="12"/>
        <v>2004912</v>
      </c>
      <c r="R98" s="184">
        <f t="shared" si="12"/>
        <v>2082236</v>
      </c>
      <c r="S98" s="184">
        <f t="shared" si="12"/>
        <v>2158136</v>
      </c>
      <c r="T98" s="184">
        <f t="shared" si="12"/>
        <v>2236500</v>
      </c>
      <c r="U98" s="184">
        <f t="shared" si="12"/>
        <v>2314096</v>
      </c>
      <c r="V98" s="184">
        <f t="shared" si="12"/>
        <v>2393300</v>
      </c>
    </row>
    <row r="99" spans="2:22" x14ac:dyDescent="0.3">
      <c r="B99" t="s">
        <v>59</v>
      </c>
      <c r="E99" s="184">
        <f>'Statements Summary 2023'!E97</f>
        <v>669403</v>
      </c>
      <c r="F99" s="184">
        <f>'Statements Summary 2023'!F97</f>
        <v>1498367</v>
      </c>
      <c r="G99" s="184">
        <f>'Statements Summary 2023'!G97</f>
        <v>2393300</v>
      </c>
      <c r="H99" s="184">
        <f>'Statements Summary 2023'!H97</f>
        <v>3357082</v>
      </c>
      <c r="I99" s="184">
        <f>'Statements Summary 2023'!I97</f>
        <v>4396874</v>
      </c>
      <c r="K99" s="184">
        <f>K98</f>
        <v>1566400</v>
      </c>
      <c r="L99" s="184">
        <f t="shared" ref="L99:V99" si="13">L98</f>
        <v>1640268</v>
      </c>
      <c r="M99" s="184">
        <f t="shared" si="13"/>
        <v>1710068</v>
      </c>
      <c r="N99" s="184">
        <f t="shared" si="13"/>
        <v>1780156</v>
      </c>
      <c r="O99" s="184">
        <f t="shared" si="13"/>
        <v>1854504</v>
      </c>
      <c r="P99" s="184">
        <f t="shared" si="13"/>
        <v>1929620</v>
      </c>
      <c r="Q99" s="184">
        <f t="shared" si="13"/>
        <v>2004912</v>
      </c>
      <c r="R99" s="184">
        <f t="shared" si="13"/>
        <v>2082236</v>
      </c>
      <c r="S99" s="184">
        <f t="shared" si="13"/>
        <v>2158136</v>
      </c>
      <c r="T99" s="184">
        <f t="shared" si="13"/>
        <v>2236500</v>
      </c>
      <c r="U99" s="184">
        <f t="shared" si="13"/>
        <v>2314096</v>
      </c>
      <c r="V99" s="184">
        <f t="shared" si="13"/>
        <v>2393300</v>
      </c>
    </row>
    <row r="101" spans="2:22" x14ac:dyDescent="0.3">
      <c r="B101" s="162" t="s">
        <v>273</v>
      </c>
      <c r="C101" s="135"/>
      <c r="D101" s="135"/>
      <c r="E101" s="135"/>
      <c r="F101" s="135"/>
      <c r="G101" s="135"/>
      <c r="H101" s="135"/>
      <c r="I101" s="135"/>
      <c r="K101" s="364" t="s">
        <v>276</v>
      </c>
      <c r="L101" s="364"/>
      <c r="M101" s="364"/>
      <c r="N101" s="364"/>
      <c r="O101" s="364"/>
      <c r="P101" s="364"/>
      <c r="Q101" s="364"/>
      <c r="R101" s="364"/>
      <c r="S101" s="364"/>
      <c r="T101" s="364"/>
      <c r="U101" s="364"/>
      <c r="V101" s="364"/>
    </row>
  </sheetData>
  <mergeCells count="6">
    <mergeCell ref="K2:V2"/>
    <mergeCell ref="K19:V19"/>
    <mergeCell ref="K67:V67"/>
    <mergeCell ref="K85:V85"/>
    <mergeCell ref="K101:V101"/>
    <mergeCell ref="K42:V4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BBD8-C99D-49C4-9883-A147560EF4BD}">
  <sheetPr codeName="Sheet26"/>
  <dimension ref="A1:AP110"/>
  <sheetViews>
    <sheetView showGridLines="0" topLeftCell="A52" workbookViewId="0">
      <selection activeCell="F86" activeCellId="3" sqref="F46:Q46 F47:Q47 F67:Q67 F86:Q86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8.88671875" style="117"/>
    <col min="8" max="8" width="10" bestFit="1" customWidth="1"/>
    <col min="9" max="9" width="9.88671875" customWidth="1"/>
    <col min="10" max="10" width="10" bestFit="1" customWidth="1"/>
    <col min="11" max="11" width="10.6640625" bestFit="1" customWidth="1"/>
    <col min="12" max="12" width="9.77734375" bestFit="1" customWidth="1"/>
    <col min="13" max="13" width="9.5546875" bestFit="1" customWidth="1"/>
    <col min="14" max="14" width="9.5546875" customWidth="1"/>
    <col min="15" max="19" width="9.5546875" bestFit="1" customWidth="1"/>
    <col min="20" max="20" width="9.3320312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22" t="s">
        <v>145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42" x14ac:dyDescent="0.3">
      <c r="A3" s="9"/>
      <c r="B3" s="9" t="s">
        <v>147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42" x14ac:dyDescent="0.3">
      <c r="A5" s="131"/>
      <c r="B5" s="134" t="s">
        <v>177</v>
      </c>
      <c r="C5" s="131"/>
      <c r="D5" s="131"/>
      <c r="E5" s="131"/>
      <c r="F5" s="181">
        <v>2026</v>
      </c>
      <c r="G5" s="181">
        <v>2026</v>
      </c>
      <c r="H5" s="181">
        <v>2026</v>
      </c>
      <c r="I5" s="181">
        <v>2026</v>
      </c>
      <c r="J5" s="181">
        <v>2026</v>
      </c>
      <c r="K5" s="181">
        <v>2026</v>
      </c>
      <c r="L5" s="181">
        <v>2026</v>
      </c>
      <c r="M5" s="181">
        <v>2026</v>
      </c>
      <c r="N5" s="181">
        <v>2026</v>
      </c>
      <c r="O5" s="181">
        <v>2026</v>
      </c>
      <c r="P5" s="181">
        <v>2026</v>
      </c>
      <c r="Q5" s="181">
        <v>2026</v>
      </c>
      <c r="R5" s="181">
        <v>2027</v>
      </c>
      <c r="S5" s="181">
        <v>2027</v>
      </c>
      <c r="T5" s="181">
        <v>2027</v>
      </c>
      <c r="U5" s="162" t="s">
        <v>70</v>
      </c>
    </row>
    <row r="6" spans="1:42" ht="15" thickBot="1" x14ac:dyDescent="0.35">
      <c r="A6" s="133"/>
      <c r="B6" s="141" t="s">
        <v>63</v>
      </c>
      <c r="C6" s="133"/>
      <c r="D6" s="133"/>
      <c r="E6" s="133"/>
      <c r="F6" s="180" t="s">
        <v>25</v>
      </c>
      <c r="G6" s="180" t="s">
        <v>26</v>
      </c>
      <c r="H6" s="180" t="s">
        <v>27</v>
      </c>
      <c r="I6" s="180" t="s">
        <v>28</v>
      </c>
      <c r="J6" s="180" t="s">
        <v>29</v>
      </c>
      <c r="K6" s="180" t="s">
        <v>30</v>
      </c>
      <c r="L6" s="180" t="s">
        <v>31</v>
      </c>
      <c r="M6" s="180" t="s">
        <v>32</v>
      </c>
      <c r="N6" s="180" t="s">
        <v>33</v>
      </c>
      <c r="O6" s="180" t="s">
        <v>34</v>
      </c>
      <c r="P6" s="180" t="s">
        <v>35</v>
      </c>
      <c r="Q6" s="180" t="s">
        <v>36</v>
      </c>
      <c r="R6" s="180" t="s">
        <v>25</v>
      </c>
      <c r="S6" s="180" t="s">
        <v>26</v>
      </c>
      <c r="T6" s="180" t="s">
        <v>27</v>
      </c>
      <c r="U6" s="147"/>
    </row>
    <row r="7" spans="1:42" s="116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1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25" t="s">
        <v>283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x14ac:dyDescent="0.3">
      <c r="A9" s="9"/>
      <c r="B9" s="9"/>
      <c r="C9" s="12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x14ac:dyDescent="0.3">
      <c r="A10" s="9"/>
      <c r="B10" s="9"/>
      <c r="C10" s="125" t="s">
        <v>2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42" ht="10.199999999999999" customHeight="1" x14ac:dyDescent="0.3">
      <c r="A11" s="9"/>
      <c r="B11" s="9"/>
      <c r="C11" s="12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42" x14ac:dyDescent="0.3">
      <c r="A12" s="9"/>
      <c r="B12" s="9"/>
      <c r="C12" s="126" t="str">
        <f>'IS 2025'!C12</f>
        <v>Equipment 1</v>
      </c>
      <c r="D12" s="9"/>
      <c r="E12" s="9"/>
      <c r="F12" s="139">
        <v>2817.5</v>
      </c>
      <c r="G12" s="139">
        <v>2898</v>
      </c>
      <c r="H12" s="139">
        <v>2978.5</v>
      </c>
      <c r="I12" s="139">
        <f>'Days Total Hire Sheet 2026'!AT94</f>
        <v>1480</v>
      </c>
      <c r="J12" s="139">
        <f>'Days Total Hire Sheet 2026'!AV94</f>
        <v>1520</v>
      </c>
      <c r="K12" s="139">
        <f>'Days Total Hire Sheet 2026'!AX94</f>
        <v>1480</v>
      </c>
      <c r="L12" s="139">
        <f>'Days Total Hire Sheet 2026'!BA94</f>
        <v>1600</v>
      </c>
      <c r="M12" s="139">
        <f>'Days Total Hire Sheet 2026'!BC94</f>
        <v>1560</v>
      </c>
      <c r="N12" s="139">
        <f>'Days Total Hire Sheet 2026'!BE94</f>
        <v>1680</v>
      </c>
      <c r="O12" s="139">
        <f>'Days Total Hire Sheet 2026'!BH94</f>
        <v>1680</v>
      </c>
      <c r="P12" s="139">
        <f>'Days Total Hire Sheet 2026'!BJ94</f>
        <v>1680</v>
      </c>
      <c r="Q12" s="139">
        <f>'Days Total Hire Sheet 2026'!BL94</f>
        <v>1680</v>
      </c>
      <c r="R12" s="139">
        <f>'Days Total Hire Sheet 2027'!AM94</f>
        <v>1680</v>
      </c>
      <c r="S12" s="139">
        <f>'Days Total Hire Sheet 2027'!AO94</f>
        <v>1680</v>
      </c>
      <c r="T12" s="139">
        <f>'Days Total Hire Sheet 2027'!AQ94</f>
        <v>1680</v>
      </c>
      <c r="U12" s="9"/>
    </row>
    <row r="13" spans="1:42" x14ac:dyDescent="0.3">
      <c r="A13" s="9"/>
      <c r="B13" s="9"/>
      <c r="C13" s="126" t="str">
        <f>'IS 2025'!C13</f>
        <v>Equipment 2</v>
      </c>
      <c r="D13" s="9"/>
      <c r="E13" s="9"/>
      <c r="F13" s="139">
        <v>2986.5</v>
      </c>
      <c r="G13" s="139">
        <v>2986.5</v>
      </c>
      <c r="H13" s="139">
        <v>3077</v>
      </c>
      <c r="I13" s="139">
        <f>'Days Total Hire Sheet 2026'!AT95</f>
        <v>1530</v>
      </c>
      <c r="J13" s="139">
        <f>'Days Total Hire Sheet 2026'!AV95</f>
        <v>1485</v>
      </c>
      <c r="K13" s="139">
        <f>'Days Total Hire Sheet 2026'!AX95</f>
        <v>1575</v>
      </c>
      <c r="L13" s="139">
        <f>'Days Total Hire Sheet 2026'!BA95</f>
        <v>1710</v>
      </c>
      <c r="M13" s="139">
        <f>'Days Total Hire Sheet 2026'!BC95</f>
        <v>2070</v>
      </c>
      <c r="N13" s="139">
        <f>'Days Total Hire Sheet 2026'!BE95</f>
        <v>2025</v>
      </c>
      <c r="O13" s="139">
        <f>'Days Total Hire Sheet 2026'!BH95</f>
        <v>1980</v>
      </c>
      <c r="P13" s="139">
        <f>'Days Total Hire Sheet 2026'!BJ95</f>
        <v>1980</v>
      </c>
      <c r="Q13" s="139">
        <f>'Days Total Hire Sheet 2026'!BL95</f>
        <v>1935</v>
      </c>
      <c r="R13" s="139">
        <f>'Days Total Hire Sheet 2027'!AM95</f>
        <v>1935</v>
      </c>
      <c r="S13" s="139">
        <f>'Days Total Hire Sheet 2027'!AO95</f>
        <v>1935</v>
      </c>
      <c r="T13" s="139">
        <f>'Days Total Hire Sheet 2027'!AQ95</f>
        <v>1935</v>
      </c>
      <c r="U13" s="9"/>
    </row>
    <row r="14" spans="1:42" x14ac:dyDescent="0.3">
      <c r="A14" s="9"/>
      <c r="B14" s="9"/>
      <c r="C14" s="126" t="str">
        <f>'IS 2025'!C14</f>
        <v>Equipment 3</v>
      </c>
      <c r="D14" s="9"/>
      <c r="E14" s="9"/>
      <c r="F14" s="139">
        <v>3247</v>
      </c>
      <c r="G14" s="139">
        <v>3247</v>
      </c>
      <c r="H14" s="139">
        <v>3247</v>
      </c>
      <c r="I14" s="139">
        <f>'Days Total Hire Sheet 2026'!AT96</f>
        <v>1530</v>
      </c>
      <c r="J14" s="139">
        <f>'Days Total Hire Sheet 2026'!AV96</f>
        <v>1485</v>
      </c>
      <c r="K14" s="139">
        <f>'Days Total Hire Sheet 2026'!AX96</f>
        <v>1485</v>
      </c>
      <c r="L14" s="139">
        <f>'Days Total Hire Sheet 2026'!BA96</f>
        <v>1980</v>
      </c>
      <c r="M14" s="139">
        <f>'Days Total Hire Sheet 2026'!BC96</f>
        <v>1980</v>
      </c>
      <c r="N14" s="139">
        <f>'Days Total Hire Sheet 2026'!BE96</f>
        <v>1980</v>
      </c>
      <c r="O14" s="139">
        <f>'Days Total Hire Sheet 2026'!BH96</f>
        <v>1980</v>
      </c>
      <c r="P14" s="139">
        <f>'Days Total Hire Sheet 2026'!BJ96</f>
        <v>1980</v>
      </c>
      <c r="Q14" s="139">
        <f>'Days Total Hire Sheet 2026'!BL96</f>
        <v>1980</v>
      </c>
      <c r="R14" s="139">
        <f>'Days Total Hire Sheet 2027'!AM96</f>
        <v>1980</v>
      </c>
      <c r="S14" s="139">
        <f>'Days Total Hire Sheet 2027'!AO96</f>
        <v>1980</v>
      </c>
      <c r="T14" s="139">
        <f>'Days Total Hire Sheet 2027'!AQ96</f>
        <v>1980</v>
      </c>
      <c r="U14" s="9"/>
    </row>
    <row r="15" spans="1:42" x14ac:dyDescent="0.3">
      <c r="A15" s="9"/>
      <c r="B15" s="9"/>
      <c r="C15" s="126" t="str">
        <f>'IS 2025'!C15</f>
        <v>Equipment 4</v>
      </c>
      <c r="D15" s="9"/>
      <c r="E15" s="9"/>
      <c r="F15" s="139">
        <v>2576</v>
      </c>
      <c r="G15" s="139">
        <v>2656.5</v>
      </c>
      <c r="H15" s="139">
        <v>2576</v>
      </c>
      <c r="I15" s="139">
        <f>'Days Total Hire Sheet 2026'!AT97</f>
        <v>1760</v>
      </c>
      <c r="J15" s="139">
        <f>'Days Total Hire Sheet 2026'!AV97</f>
        <v>1760</v>
      </c>
      <c r="K15" s="139">
        <f>'Days Total Hire Sheet 2026'!AX97</f>
        <v>1760</v>
      </c>
      <c r="L15" s="139">
        <f>'Days Total Hire Sheet 2026'!BA97</f>
        <v>2255</v>
      </c>
      <c r="M15" s="139">
        <f>'Days Total Hire Sheet 2026'!BC97</f>
        <v>2255</v>
      </c>
      <c r="N15" s="139">
        <f>'Days Total Hire Sheet 2026'!BE97</f>
        <v>2255</v>
      </c>
      <c r="O15" s="139">
        <f>'Days Total Hire Sheet 2026'!BH97</f>
        <v>2255</v>
      </c>
      <c r="P15" s="139">
        <f>'Days Total Hire Sheet 2026'!BJ97</f>
        <v>2255</v>
      </c>
      <c r="Q15" s="139">
        <f>'Days Total Hire Sheet 2026'!BL97</f>
        <v>2255</v>
      </c>
      <c r="R15" s="139">
        <f>'Days Total Hire Sheet 2027'!AM97</f>
        <v>2255</v>
      </c>
      <c r="S15" s="139">
        <f>'Days Total Hire Sheet 2027'!AO97</f>
        <v>2255</v>
      </c>
      <c r="T15" s="139">
        <f>'Days Total Hire Sheet 2027'!AQ97</f>
        <v>2255</v>
      </c>
      <c r="U15" s="9"/>
    </row>
    <row r="16" spans="1:42" x14ac:dyDescent="0.3">
      <c r="A16" s="9"/>
      <c r="B16" s="9"/>
      <c r="C16" s="126" t="str">
        <f>'IS 2025'!C16</f>
        <v>Equipment 5</v>
      </c>
      <c r="D16" s="9"/>
      <c r="E16" s="9"/>
      <c r="F16" s="139">
        <v>2495.5</v>
      </c>
      <c r="G16" s="139">
        <v>2576</v>
      </c>
      <c r="H16" s="139">
        <v>2495.5</v>
      </c>
      <c r="I16" s="139">
        <f>'Days Total Hire Sheet 2026'!AT98</f>
        <v>1815</v>
      </c>
      <c r="J16" s="139">
        <f>'Days Total Hire Sheet 2026'!AV98</f>
        <v>1705</v>
      </c>
      <c r="K16" s="139">
        <f>'Days Total Hire Sheet 2026'!AX98</f>
        <v>1815</v>
      </c>
      <c r="L16" s="139">
        <f>'Days Total Hire Sheet 2026'!BA98</f>
        <v>1815</v>
      </c>
      <c r="M16" s="139">
        <f>'Days Total Hire Sheet 2026'!BC98</f>
        <v>1815</v>
      </c>
      <c r="N16" s="139">
        <f>'Days Total Hire Sheet 2026'!BE98</f>
        <v>1815</v>
      </c>
      <c r="O16" s="139">
        <f>'Days Total Hire Sheet 2026'!BH98</f>
        <v>1815</v>
      </c>
      <c r="P16" s="139">
        <f>'Days Total Hire Sheet 2026'!BJ98</f>
        <v>1815</v>
      </c>
      <c r="Q16" s="139">
        <f>'Days Total Hire Sheet 2026'!BL98</f>
        <v>1815</v>
      </c>
      <c r="R16" s="139">
        <f>'Days Total Hire Sheet 2027'!AM98</f>
        <v>1815</v>
      </c>
      <c r="S16" s="139">
        <f>'Days Total Hire Sheet 2027'!AO98</f>
        <v>1815</v>
      </c>
      <c r="T16" s="139">
        <f>'Days Total Hire Sheet 2027'!AQ98</f>
        <v>1815</v>
      </c>
      <c r="U16" s="9"/>
    </row>
    <row r="17" spans="1:21" x14ac:dyDescent="0.3">
      <c r="A17" s="9"/>
      <c r="B17" s="9"/>
      <c r="C17" s="126" t="str">
        <f>'IS 2025'!C17</f>
        <v>Equipment 6</v>
      </c>
      <c r="D17" s="9"/>
      <c r="E17" s="9"/>
      <c r="F17" s="139">
        <v>3618</v>
      </c>
      <c r="G17" s="139">
        <v>3618</v>
      </c>
      <c r="H17" s="139">
        <v>3618</v>
      </c>
      <c r="I17" s="139">
        <f>'Days Total Hire Sheet 2026'!AT99</f>
        <v>2160</v>
      </c>
      <c r="J17" s="139">
        <f>'Days Total Hire Sheet 2026'!AV99</f>
        <v>2160</v>
      </c>
      <c r="K17" s="139">
        <f>'Days Total Hire Sheet 2026'!AX99</f>
        <v>2160</v>
      </c>
      <c r="L17" s="139">
        <f>'Days Total Hire Sheet 2026'!BA99</f>
        <v>2160</v>
      </c>
      <c r="M17" s="139">
        <f>'Days Total Hire Sheet 2026'!BC99</f>
        <v>2160</v>
      </c>
      <c r="N17" s="139">
        <f>'Days Total Hire Sheet 2026'!BE99</f>
        <v>2160</v>
      </c>
      <c r="O17" s="139">
        <f>'Days Total Hire Sheet 2026'!BH99</f>
        <v>2160</v>
      </c>
      <c r="P17" s="139">
        <f>'Days Total Hire Sheet 2026'!BJ99</f>
        <v>2160</v>
      </c>
      <c r="Q17" s="139">
        <f>'Days Total Hire Sheet 2026'!BL99</f>
        <v>2160</v>
      </c>
      <c r="R17" s="139">
        <f>'Days Total Hire Sheet 2027'!AM99</f>
        <v>2160</v>
      </c>
      <c r="S17" s="139">
        <f>'Days Total Hire Sheet 2027'!AO99</f>
        <v>2160</v>
      </c>
      <c r="T17" s="139">
        <f>'Days Total Hire Sheet 2027'!AQ99</f>
        <v>2160</v>
      </c>
      <c r="U17" s="9"/>
    </row>
    <row r="18" spans="1:21" x14ac:dyDescent="0.3">
      <c r="A18" s="9"/>
      <c r="B18" s="9"/>
      <c r="C18" s="126" t="str">
        <f>'IS 2025'!C18</f>
        <v>Equipment 7</v>
      </c>
      <c r="D18" s="9"/>
      <c r="E18" s="9"/>
      <c r="F18" s="139">
        <v>2737</v>
      </c>
      <c r="G18" s="139">
        <v>2737</v>
      </c>
      <c r="H18" s="139">
        <v>2737</v>
      </c>
      <c r="I18" s="139">
        <f>'Days Total Hire Sheet 2026'!AT100</f>
        <v>1870</v>
      </c>
      <c r="J18" s="139">
        <f>'Days Total Hire Sheet 2026'!AV100</f>
        <v>1870</v>
      </c>
      <c r="K18" s="139">
        <f>'Days Total Hire Sheet 2026'!AX100</f>
        <v>2145</v>
      </c>
      <c r="L18" s="139">
        <f>'Days Total Hire Sheet 2026'!BA100</f>
        <v>2145</v>
      </c>
      <c r="M18" s="139">
        <f>'Days Total Hire Sheet 2026'!BC100</f>
        <v>2145</v>
      </c>
      <c r="N18" s="139">
        <f>'Days Total Hire Sheet 2026'!BE100</f>
        <v>2145</v>
      </c>
      <c r="O18" s="139">
        <f>'Days Total Hire Sheet 2026'!BH100</f>
        <v>1705</v>
      </c>
      <c r="P18" s="139">
        <f>'Days Total Hire Sheet 2026'!BJ100</f>
        <v>1650</v>
      </c>
      <c r="Q18" s="139">
        <f>'Days Total Hire Sheet 2026'!BL100</f>
        <v>1705</v>
      </c>
      <c r="R18" s="139">
        <f>'Days Total Hire Sheet 2027'!AM100</f>
        <v>1705</v>
      </c>
      <c r="S18" s="139">
        <f>'Days Total Hire Sheet 2027'!AO100</f>
        <v>1705</v>
      </c>
      <c r="T18" s="139">
        <f>'Days Total Hire Sheet 2027'!AQ100</f>
        <v>1705</v>
      </c>
      <c r="U18" s="9"/>
    </row>
    <row r="19" spans="1:21" x14ac:dyDescent="0.3">
      <c r="A19" s="9"/>
      <c r="B19" s="9"/>
      <c r="C19" s="126" t="str">
        <f>'IS 2025'!C19</f>
        <v>Equipment 8</v>
      </c>
      <c r="D19" s="9"/>
      <c r="E19" s="9"/>
      <c r="F19" s="139">
        <v>1996.5</v>
      </c>
      <c r="G19" s="139">
        <v>1996.5</v>
      </c>
      <c r="H19" s="139">
        <v>1996.5</v>
      </c>
      <c r="I19" s="139">
        <f>'Days Total Hire Sheet 2026'!AT101</f>
        <v>2145</v>
      </c>
      <c r="J19" s="139">
        <f>'Days Total Hire Sheet 2026'!AV101</f>
        <v>2145</v>
      </c>
      <c r="K19" s="139">
        <f>'Days Total Hire Sheet 2026'!AX101</f>
        <v>2145</v>
      </c>
      <c r="L19" s="139">
        <f>'Days Total Hire Sheet 2026'!BA101</f>
        <v>2145</v>
      </c>
      <c r="M19" s="139">
        <f>'Days Total Hire Sheet 2026'!BC101</f>
        <v>2145</v>
      </c>
      <c r="N19" s="139">
        <f>'Days Total Hire Sheet 2026'!BE101</f>
        <v>2145</v>
      </c>
      <c r="O19" s="139">
        <f>'Days Total Hire Sheet 2026'!BH101</f>
        <v>2145</v>
      </c>
      <c r="P19" s="139">
        <f>'Days Total Hire Sheet 2026'!BJ101</f>
        <v>2145</v>
      </c>
      <c r="Q19" s="139">
        <f>'Days Total Hire Sheet 2026'!BL101</f>
        <v>2145</v>
      </c>
      <c r="R19" s="139">
        <f>'Days Total Hire Sheet 2027'!AM101</f>
        <v>2145</v>
      </c>
      <c r="S19" s="139">
        <f>'Days Total Hire Sheet 2027'!AO101</f>
        <v>2145</v>
      </c>
      <c r="T19" s="139">
        <f>'Days Total Hire Sheet 2027'!AQ101</f>
        <v>2145</v>
      </c>
      <c r="U19" s="9"/>
    </row>
    <row r="20" spans="1:21" x14ac:dyDescent="0.3">
      <c r="A20" s="9"/>
      <c r="B20" s="9"/>
      <c r="C20" s="126" t="str">
        <f>'IS 2025'!C20</f>
        <v>Equipment 9</v>
      </c>
      <c r="D20" s="9"/>
      <c r="E20" s="9"/>
      <c r="F20" s="139">
        <v>2737</v>
      </c>
      <c r="G20" s="139">
        <v>2737</v>
      </c>
      <c r="H20" s="139">
        <v>2737</v>
      </c>
      <c r="I20" s="139">
        <f>'Days Total Hire Sheet 2026'!AT102</f>
        <v>2380</v>
      </c>
      <c r="J20" s="139">
        <f>'Days Total Hire Sheet 2026'!AV102</f>
        <v>2380</v>
      </c>
      <c r="K20" s="139">
        <f>'Days Total Hire Sheet 2026'!AX102</f>
        <v>2380</v>
      </c>
      <c r="L20" s="139">
        <f>'Days Total Hire Sheet 2026'!BA102</f>
        <v>2870</v>
      </c>
      <c r="M20" s="139">
        <f>'Days Total Hire Sheet 2026'!BC102</f>
        <v>2870</v>
      </c>
      <c r="N20" s="139">
        <f>'Days Total Hire Sheet 2026'!BE102</f>
        <v>2870</v>
      </c>
      <c r="O20" s="139">
        <f>'Days Total Hire Sheet 2026'!BH102</f>
        <v>2870</v>
      </c>
      <c r="P20" s="139">
        <f>'Days Total Hire Sheet 2026'!BJ102</f>
        <v>2870</v>
      </c>
      <c r="Q20" s="139">
        <f>'Days Total Hire Sheet 2026'!BL102</f>
        <v>2870</v>
      </c>
      <c r="R20" s="139">
        <f>'Days Total Hire Sheet 2027'!AM102</f>
        <v>2870</v>
      </c>
      <c r="S20" s="139">
        <f>'Days Total Hire Sheet 2027'!AO102</f>
        <v>2870</v>
      </c>
      <c r="T20" s="139">
        <f>'Days Total Hire Sheet 2027'!AQ102</f>
        <v>3220</v>
      </c>
      <c r="U20" s="9"/>
    </row>
    <row r="21" spans="1:21" x14ac:dyDescent="0.3">
      <c r="A21" s="9"/>
      <c r="B21" s="9"/>
      <c r="C21" s="126" t="str">
        <f>'IS 2025'!C21</f>
        <v>Equipment 10</v>
      </c>
      <c r="D21" s="9"/>
      <c r="E21" s="9"/>
      <c r="F21" s="139">
        <v>2817.5</v>
      </c>
      <c r="G21" s="139">
        <v>2817.5</v>
      </c>
      <c r="H21" s="139">
        <v>2817.5</v>
      </c>
      <c r="I21" s="139">
        <f>'Days Total Hire Sheet 2026'!AT103</f>
        <v>2450</v>
      </c>
      <c r="J21" s="139">
        <f>'Days Total Hire Sheet 2026'!AV103</f>
        <v>2450</v>
      </c>
      <c r="K21" s="139">
        <f>'Days Total Hire Sheet 2026'!AX103</f>
        <v>2450</v>
      </c>
      <c r="L21" s="139">
        <f>'Days Total Hire Sheet 2026'!BA103</f>
        <v>3150</v>
      </c>
      <c r="M21" s="139">
        <f>'Days Total Hire Sheet 2026'!BC103</f>
        <v>3150</v>
      </c>
      <c r="N21" s="139">
        <f>'Days Total Hire Sheet 2026'!BE103</f>
        <v>3150</v>
      </c>
      <c r="O21" s="139">
        <f>'Days Total Hire Sheet 2026'!BH103</f>
        <v>3150</v>
      </c>
      <c r="P21" s="139">
        <f>'Days Total Hire Sheet 2026'!BJ103</f>
        <v>3150</v>
      </c>
      <c r="Q21" s="139">
        <f>'Days Total Hire Sheet 2026'!BL103</f>
        <v>3150</v>
      </c>
      <c r="R21" s="139">
        <f>'Days Total Hire Sheet 2027'!AM103</f>
        <v>3150</v>
      </c>
      <c r="S21" s="139">
        <f>'Days Total Hire Sheet 2027'!AO103</f>
        <v>3150</v>
      </c>
      <c r="T21" s="139">
        <f>'Days Total Hire Sheet 2027'!AQ103</f>
        <v>3150</v>
      </c>
      <c r="U21" s="9"/>
    </row>
    <row r="22" spans="1:21" x14ac:dyDescent="0.3">
      <c r="A22" s="9"/>
      <c r="B22" s="9"/>
      <c r="C22" s="126" t="str">
        <f>'IS 2025'!C22</f>
        <v>Equipment 11</v>
      </c>
      <c r="D22" s="9"/>
      <c r="E22" s="9"/>
      <c r="F22" s="139">
        <v>2898</v>
      </c>
      <c r="G22" s="139">
        <v>2817.5</v>
      </c>
      <c r="H22" s="139">
        <v>2817.5</v>
      </c>
      <c r="I22" s="139">
        <f>'Days Total Hire Sheet 2026'!AT104</f>
        <v>2975</v>
      </c>
      <c r="J22" s="139">
        <f>'Days Total Hire Sheet 2026'!AV104</f>
        <v>2975</v>
      </c>
      <c r="K22" s="139">
        <f>'Days Total Hire Sheet 2026'!AX104</f>
        <v>2975</v>
      </c>
      <c r="L22" s="139">
        <f>'Days Total Hire Sheet 2026'!BA104</f>
        <v>3230</v>
      </c>
      <c r="M22" s="139">
        <f>'Days Total Hire Sheet 2026'!BC104</f>
        <v>3230</v>
      </c>
      <c r="N22" s="139">
        <f>'Days Total Hire Sheet 2026'!BE104</f>
        <v>3230</v>
      </c>
      <c r="O22" s="139">
        <f>'Days Total Hire Sheet 2026'!BH104</f>
        <v>3230</v>
      </c>
      <c r="P22" s="139">
        <f>'Days Total Hire Sheet 2026'!BJ104</f>
        <v>3230</v>
      </c>
      <c r="Q22" s="139">
        <f>'Days Total Hire Sheet 2026'!BL104</f>
        <v>3230</v>
      </c>
      <c r="R22" s="139">
        <f>'Days Total Hire Sheet 2027'!AM104</f>
        <v>3230</v>
      </c>
      <c r="S22" s="139">
        <f>'Days Total Hire Sheet 2027'!AO104</f>
        <v>3230</v>
      </c>
      <c r="T22" s="139">
        <f>'Days Total Hire Sheet 2027'!AQ104</f>
        <v>3230</v>
      </c>
      <c r="U22" s="9"/>
    </row>
    <row r="23" spans="1:21" x14ac:dyDescent="0.3">
      <c r="A23" s="9"/>
      <c r="B23" s="9"/>
      <c r="C23" s="126" t="str">
        <f>'IS 2025'!C23</f>
        <v>Equipment 12</v>
      </c>
      <c r="D23" s="9"/>
      <c r="E23" s="9"/>
      <c r="F23" s="139">
        <v>3139.5</v>
      </c>
      <c r="G23" s="139">
        <v>3220</v>
      </c>
      <c r="H23" s="139">
        <v>3220</v>
      </c>
      <c r="I23" s="139">
        <f>'Days Total Hire Sheet 2026'!AT105</f>
        <v>3400</v>
      </c>
      <c r="J23" s="139">
        <f>'Days Total Hire Sheet 2026'!AV105</f>
        <v>3400</v>
      </c>
      <c r="K23" s="139">
        <f>'Days Total Hire Sheet 2026'!AX105</f>
        <v>3400</v>
      </c>
      <c r="L23" s="139">
        <f>'Days Total Hire Sheet 2026'!BA105</f>
        <v>3400</v>
      </c>
      <c r="M23" s="139">
        <f>'Days Total Hire Sheet 2026'!BC105</f>
        <v>3400</v>
      </c>
      <c r="N23" s="139">
        <f>'Days Total Hire Sheet 2026'!BE105</f>
        <v>3400</v>
      </c>
      <c r="O23" s="139">
        <f>'Days Total Hire Sheet 2026'!BH105</f>
        <v>3400</v>
      </c>
      <c r="P23" s="139">
        <f>'Days Total Hire Sheet 2026'!BJ105</f>
        <v>3400</v>
      </c>
      <c r="Q23" s="139">
        <f>'Days Total Hire Sheet 2026'!BL105</f>
        <v>3485</v>
      </c>
      <c r="R23" s="139">
        <f>'Days Total Hire Sheet 2027'!AM105</f>
        <v>3485</v>
      </c>
      <c r="S23" s="139">
        <f>'Days Total Hire Sheet 2027'!AO105</f>
        <v>3485</v>
      </c>
      <c r="T23" s="139">
        <f>'Days Total Hire Sheet 2027'!AQ105</f>
        <v>3485</v>
      </c>
      <c r="U23" s="9"/>
    </row>
    <row r="24" spans="1:21" x14ac:dyDescent="0.3">
      <c r="A24" s="9"/>
      <c r="B24" s="9"/>
      <c r="C24" s="126" t="str">
        <f>'IS 2025'!C24</f>
        <v>Equipment 13</v>
      </c>
      <c r="D24" s="9"/>
      <c r="E24" s="9"/>
      <c r="F24" s="139">
        <v>2415</v>
      </c>
      <c r="G24" s="139">
        <v>2334.5</v>
      </c>
      <c r="H24" s="139">
        <v>2576</v>
      </c>
      <c r="I24" s="139">
        <f>'Days Total Hire Sheet 2026'!AT106</f>
        <v>2610</v>
      </c>
      <c r="J24" s="139">
        <f>'Days Total Hire Sheet 2026'!AV106</f>
        <v>2610</v>
      </c>
      <c r="K24" s="139">
        <f>'Days Total Hire Sheet 2026'!AX106</f>
        <v>2790</v>
      </c>
      <c r="L24" s="139">
        <f>'Days Total Hire Sheet 2026'!BA106</f>
        <v>2610</v>
      </c>
      <c r="M24" s="139">
        <f>'Days Total Hire Sheet 2026'!BC106</f>
        <v>2610</v>
      </c>
      <c r="N24" s="139">
        <f>'Days Total Hire Sheet 2026'!BE106</f>
        <v>2610</v>
      </c>
      <c r="O24" s="139">
        <f>'Days Total Hire Sheet 2026'!BH106</f>
        <v>2610</v>
      </c>
      <c r="P24" s="139">
        <f>'Days Total Hire Sheet 2026'!BJ106</f>
        <v>2610</v>
      </c>
      <c r="Q24" s="139">
        <f>'Days Total Hire Sheet 2026'!BL106</f>
        <v>2880</v>
      </c>
      <c r="R24" s="139">
        <f>'Days Total Hire Sheet 2027'!AM106</f>
        <v>2880</v>
      </c>
      <c r="S24" s="139">
        <f>'Days Total Hire Sheet 2027'!AO106</f>
        <v>2880</v>
      </c>
      <c r="T24" s="139">
        <f>'Days Total Hire Sheet 2027'!AQ106</f>
        <v>2880</v>
      </c>
      <c r="U24" s="9"/>
    </row>
    <row r="25" spans="1:21" x14ac:dyDescent="0.3">
      <c r="A25" s="9"/>
      <c r="B25" s="9"/>
      <c r="C25" s="126" t="str">
        <f>'IS 2025'!C25</f>
        <v>Equipment 14</v>
      </c>
      <c r="D25" s="9"/>
      <c r="E25" s="9"/>
      <c r="F25" s="139">
        <v>2656.5</v>
      </c>
      <c r="G25" s="139">
        <v>2656.5</v>
      </c>
      <c r="H25" s="139">
        <v>2656.5</v>
      </c>
      <c r="I25" s="139">
        <f>'Days Total Hire Sheet 2026'!AT107</f>
        <v>4125</v>
      </c>
      <c r="J25" s="139">
        <f>'Days Total Hire Sheet 2026'!AV107</f>
        <v>4125</v>
      </c>
      <c r="K25" s="139">
        <f>'Days Total Hire Sheet 2026'!AX107</f>
        <v>4125</v>
      </c>
      <c r="L25" s="139">
        <f>'Days Total Hire Sheet 2026'!BA107</f>
        <v>4125</v>
      </c>
      <c r="M25" s="139">
        <f>'Days Total Hire Sheet 2026'!BC107</f>
        <v>4125</v>
      </c>
      <c r="N25" s="139">
        <f>'Days Total Hire Sheet 2026'!BE107</f>
        <v>4125</v>
      </c>
      <c r="O25" s="139">
        <f>'Days Total Hire Sheet 2026'!BH107</f>
        <v>4125</v>
      </c>
      <c r="P25" s="139">
        <f>'Days Total Hire Sheet 2026'!BJ107</f>
        <v>4125</v>
      </c>
      <c r="Q25" s="139">
        <f>'Days Total Hire Sheet 2026'!BL107</f>
        <v>4125</v>
      </c>
      <c r="R25" s="139">
        <f>'Days Total Hire Sheet 2027'!AM107</f>
        <v>4125</v>
      </c>
      <c r="S25" s="139">
        <f>'Days Total Hire Sheet 2027'!AO107</f>
        <v>4125</v>
      </c>
      <c r="T25" s="139">
        <f>'Days Total Hire Sheet 2027'!AQ107</f>
        <v>4125</v>
      </c>
      <c r="U25" s="9"/>
    </row>
    <row r="26" spans="1:21" x14ac:dyDescent="0.3">
      <c r="A26" s="9"/>
      <c r="B26" s="9"/>
      <c r="C26" s="126" t="str">
        <f>'IS 2025'!C26</f>
        <v>Equipment 15</v>
      </c>
      <c r="D26" s="9"/>
      <c r="E26" s="9"/>
      <c r="F26" s="139">
        <v>3139.5</v>
      </c>
      <c r="G26" s="139">
        <v>3139.5</v>
      </c>
      <c r="H26" s="139">
        <v>3139.5</v>
      </c>
      <c r="I26" s="139">
        <f>'Days Total Hire Sheet 2026'!AT108</f>
        <v>8775</v>
      </c>
      <c r="J26" s="139">
        <f>'Days Total Hire Sheet 2026'!AV108</f>
        <v>8775</v>
      </c>
      <c r="K26" s="139">
        <f>'Days Total Hire Sheet 2026'!AX108</f>
        <v>8775</v>
      </c>
      <c r="L26" s="139">
        <f>'Days Total Hire Sheet 2026'!BA108</f>
        <v>8775</v>
      </c>
      <c r="M26" s="139">
        <f>'Days Total Hire Sheet 2026'!BC108</f>
        <v>8775</v>
      </c>
      <c r="N26" s="139">
        <f>'Days Total Hire Sheet 2026'!BE108</f>
        <v>8775</v>
      </c>
      <c r="O26" s="139">
        <f>'Days Total Hire Sheet 2026'!BH108</f>
        <v>8775</v>
      </c>
      <c r="P26" s="139">
        <f>'Days Total Hire Sheet 2026'!BJ108</f>
        <v>8775</v>
      </c>
      <c r="Q26" s="139">
        <f>'Days Total Hire Sheet 2026'!BL108</f>
        <v>8775</v>
      </c>
      <c r="R26" s="139">
        <f>'Days Total Hire Sheet 2027'!AM108</f>
        <v>8775</v>
      </c>
      <c r="S26" s="139">
        <f>'Days Total Hire Sheet 2027'!AO108</f>
        <v>8775</v>
      </c>
      <c r="T26" s="139">
        <f>'Days Total Hire Sheet 2027'!AQ108</f>
        <v>8775</v>
      </c>
      <c r="U26" s="9"/>
    </row>
    <row r="27" spans="1:21" x14ac:dyDescent="0.3">
      <c r="A27" s="9"/>
      <c r="B27" s="9"/>
      <c r="C27" s="126" t="str">
        <f>'IS 2025'!C27</f>
        <v>Equipment 16</v>
      </c>
      <c r="D27" s="9"/>
      <c r="E27" s="9"/>
      <c r="F27" s="139">
        <v>2817.5</v>
      </c>
      <c r="G27" s="139">
        <v>2898</v>
      </c>
      <c r="H27" s="139">
        <v>2978.5</v>
      </c>
      <c r="I27" s="139">
        <f>'Days Total Hire Sheet 2026'!AT109</f>
        <v>1480</v>
      </c>
      <c r="J27" s="139">
        <f>'Days Total Hire Sheet 2026'!AV109</f>
        <v>1520</v>
      </c>
      <c r="K27" s="139">
        <f>'Days Total Hire Sheet 2026'!AX109</f>
        <v>1480</v>
      </c>
      <c r="L27" s="139">
        <f>'Days Total Hire Sheet 2026'!BA109</f>
        <v>1600</v>
      </c>
      <c r="M27" s="139">
        <f>'Days Total Hire Sheet 2026'!BC109</f>
        <v>1560</v>
      </c>
      <c r="N27" s="139">
        <f>'Days Total Hire Sheet 2026'!BE109</f>
        <v>1680</v>
      </c>
      <c r="O27" s="139">
        <f>'Days Total Hire Sheet 2026'!BH109</f>
        <v>1680</v>
      </c>
      <c r="P27" s="139">
        <f>'Days Total Hire Sheet 2026'!BJ109</f>
        <v>1680</v>
      </c>
      <c r="Q27" s="139">
        <f>'Days Total Hire Sheet 2026'!BL109</f>
        <v>1680</v>
      </c>
      <c r="R27" s="139">
        <f>'Days Total Hire Sheet 2027'!AM109</f>
        <v>1680</v>
      </c>
      <c r="S27" s="139">
        <f>'Days Total Hire Sheet 2027'!AO109</f>
        <v>1680</v>
      </c>
      <c r="T27" s="139">
        <f>'Days Total Hire Sheet 2027'!AQ109</f>
        <v>1680</v>
      </c>
      <c r="U27" s="9"/>
    </row>
    <row r="28" spans="1:21" x14ac:dyDescent="0.3">
      <c r="A28" s="9"/>
      <c r="B28" s="9"/>
      <c r="C28" s="126" t="str">
        <f>'IS 2025'!C28</f>
        <v>Equipment 17</v>
      </c>
      <c r="D28" s="9"/>
      <c r="E28" s="9"/>
      <c r="F28" s="139">
        <v>2986.5</v>
      </c>
      <c r="G28" s="139">
        <v>2986.5</v>
      </c>
      <c r="H28" s="139">
        <v>3077</v>
      </c>
      <c r="I28" s="139">
        <f>'Days Total Hire Sheet 2026'!AT110</f>
        <v>1530</v>
      </c>
      <c r="J28" s="139">
        <f>'Days Total Hire Sheet 2026'!AV110</f>
        <v>1485</v>
      </c>
      <c r="K28" s="139">
        <f>'Days Total Hire Sheet 2026'!AX110</f>
        <v>1575</v>
      </c>
      <c r="L28" s="139">
        <f>'Days Total Hire Sheet 2026'!BA110</f>
        <v>1710</v>
      </c>
      <c r="M28" s="139">
        <f>'Days Total Hire Sheet 2026'!BC110</f>
        <v>2070</v>
      </c>
      <c r="N28" s="139">
        <f>'Days Total Hire Sheet 2026'!BE110</f>
        <v>2025</v>
      </c>
      <c r="O28" s="139">
        <f>'Days Total Hire Sheet 2026'!BH110</f>
        <v>1980</v>
      </c>
      <c r="P28" s="139">
        <f>'Days Total Hire Sheet 2026'!BJ110</f>
        <v>1980</v>
      </c>
      <c r="Q28" s="139">
        <f>'Days Total Hire Sheet 2026'!BL110</f>
        <v>1935</v>
      </c>
      <c r="R28" s="139">
        <f>'Days Total Hire Sheet 2027'!AM110</f>
        <v>1935</v>
      </c>
      <c r="S28" s="139">
        <f>'Days Total Hire Sheet 2027'!AO110</f>
        <v>1935</v>
      </c>
      <c r="T28" s="139">
        <f>'Days Total Hire Sheet 2027'!AQ110</f>
        <v>1935</v>
      </c>
      <c r="U28" s="9"/>
    </row>
    <row r="29" spans="1:21" x14ac:dyDescent="0.3">
      <c r="A29" s="9"/>
      <c r="B29" s="9"/>
      <c r="C29" s="126" t="str">
        <f>'IS 2025'!C29</f>
        <v>Equipment 18</v>
      </c>
      <c r="D29" s="9"/>
      <c r="E29" s="9"/>
      <c r="F29" s="139">
        <v>3247</v>
      </c>
      <c r="G29" s="139">
        <v>3247</v>
      </c>
      <c r="H29" s="139">
        <v>3247</v>
      </c>
      <c r="I29" s="139">
        <f>'Days Total Hire Sheet 2026'!AT111</f>
        <v>1530</v>
      </c>
      <c r="J29" s="139">
        <f>'Days Total Hire Sheet 2026'!AV111</f>
        <v>1485</v>
      </c>
      <c r="K29" s="139">
        <f>'Days Total Hire Sheet 2026'!AX111</f>
        <v>1485</v>
      </c>
      <c r="L29" s="139">
        <f>'Days Total Hire Sheet 2026'!BA111</f>
        <v>1980</v>
      </c>
      <c r="M29" s="139">
        <f>'Days Total Hire Sheet 2026'!BC111</f>
        <v>1980</v>
      </c>
      <c r="N29" s="139">
        <f>'Days Total Hire Sheet 2026'!BE111</f>
        <v>1980</v>
      </c>
      <c r="O29" s="139">
        <f>'Days Total Hire Sheet 2026'!BH111</f>
        <v>1980</v>
      </c>
      <c r="P29" s="139">
        <f>'Days Total Hire Sheet 2026'!BJ111</f>
        <v>1980</v>
      </c>
      <c r="Q29" s="139">
        <f>'Days Total Hire Sheet 2026'!BL111</f>
        <v>1980</v>
      </c>
      <c r="R29" s="139">
        <f>'Days Total Hire Sheet 2027'!AM111</f>
        <v>1980</v>
      </c>
      <c r="S29" s="139">
        <f>'Days Total Hire Sheet 2027'!AO111</f>
        <v>1980</v>
      </c>
      <c r="T29" s="139">
        <f>'Days Total Hire Sheet 2027'!AQ111</f>
        <v>1980</v>
      </c>
      <c r="U29" s="9"/>
    </row>
    <row r="30" spans="1:21" x14ac:dyDescent="0.3">
      <c r="A30" s="9"/>
      <c r="B30" s="9"/>
      <c r="C30" s="126" t="str">
        <f>'IS 2025'!C30</f>
        <v>Equipment 19</v>
      </c>
      <c r="D30" s="9"/>
      <c r="E30" s="9"/>
      <c r="F30" s="139">
        <v>2576</v>
      </c>
      <c r="G30" s="139">
        <v>2656.5</v>
      </c>
      <c r="H30" s="139">
        <v>2576</v>
      </c>
      <c r="I30" s="139">
        <f>'Days Total Hire Sheet 2026'!AT112</f>
        <v>1760</v>
      </c>
      <c r="J30" s="139">
        <f>'Days Total Hire Sheet 2026'!AV112</f>
        <v>1760</v>
      </c>
      <c r="K30" s="139">
        <f>'Days Total Hire Sheet 2026'!AX112</f>
        <v>1760</v>
      </c>
      <c r="L30" s="139">
        <f>'Days Total Hire Sheet 2026'!BA112</f>
        <v>2255</v>
      </c>
      <c r="M30" s="139">
        <f>'Days Total Hire Sheet 2026'!BC112</f>
        <v>2255</v>
      </c>
      <c r="N30" s="139">
        <f>'Days Total Hire Sheet 2026'!BE112</f>
        <v>2255</v>
      </c>
      <c r="O30" s="139">
        <f>'Days Total Hire Sheet 2026'!BH112</f>
        <v>2255</v>
      </c>
      <c r="P30" s="139">
        <f>'Days Total Hire Sheet 2026'!BJ112</f>
        <v>2255</v>
      </c>
      <c r="Q30" s="139">
        <f>'Days Total Hire Sheet 2026'!BL112</f>
        <v>2255</v>
      </c>
      <c r="R30" s="139">
        <f>'Days Total Hire Sheet 2027'!AM112</f>
        <v>2255</v>
      </c>
      <c r="S30" s="139">
        <f>'Days Total Hire Sheet 2027'!AO112</f>
        <v>2255</v>
      </c>
      <c r="T30" s="139">
        <f>'Days Total Hire Sheet 2027'!AQ112</f>
        <v>2255</v>
      </c>
      <c r="U30" s="9"/>
    </row>
    <row r="31" spans="1:21" x14ac:dyDescent="0.3">
      <c r="A31" s="9"/>
      <c r="B31" s="9"/>
      <c r="C31" s="126" t="str">
        <f>'IS 2025'!C31</f>
        <v>Equipment 20</v>
      </c>
      <c r="D31" s="9"/>
      <c r="E31" s="9"/>
      <c r="F31" s="139">
        <v>2495.5</v>
      </c>
      <c r="G31" s="139">
        <v>2576</v>
      </c>
      <c r="H31" s="139">
        <v>2495.5</v>
      </c>
      <c r="I31" s="139">
        <f>'Days Total Hire Sheet 2026'!AT113</f>
        <v>1815</v>
      </c>
      <c r="J31" s="139">
        <f>'Days Total Hire Sheet 2026'!AV113</f>
        <v>1705</v>
      </c>
      <c r="K31" s="139">
        <f>'Days Total Hire Sheet 2026'!AX113</f>
        <v>1815</v>
      </c>
      <c r="L31" s="139">
        <f>'Days Total Hire Sheet 2026'!BA113</f>
        <v>1815</v>
      </c>
      <c r="M31" s="139">
        <f>'Days Total Hire Sheet 2026'!BC113</f>
        <v>1815</v>
      </c>
      <c r="N31" s="139">
        <f>'Days Total Hire Sheet 2026'!BE113</f>
        <v>1815</v>
      </c>
      <c r="O31" s="139">
        <f>'Days Total Hire Sheet 2026'!BH113</f>
        <v>1815</v>
      </c>
      <c r="P31" s="139">
        <f>'Days Total Hire Sheet 2026'!BJ113</f>
        <v>1815</v>
      </c>
      <c r="Q31" s="139">
        <f>'Days Total Hire Sheet 2026'!BL113</f>
        <v>1815</v>
      </c>
      <c r="R31" s="139">
        <f>'Days Total Hire Sheet 2027'!AM113</f>
        <v>1815</v>
      </c>
      <c r="S31" s="139">
        <f>'Days Total Hire Sheet 2027'!AO113</f>
        <v>1815</v>
      </c>
      <c r="T31" s="139">
        <f>'Days Total Hire Sheet 2027'!AQ113</f>
        <v>1815</v>
      </c>
      <c r="U31" s="9"/>
    </row>
    <row r="32" spans="1:21" x14ac:dyDescent="0.3">
      <c r="A32" s="9"/>
      <c r="B32" s="9"/>
      <c r="C32" s="126" t="str">
        <f>'IS 2025'!C32</f>
        <v>Equipment 21</v>
      </c>
      <c r="D32" s="9"/>
      <c r="E32" s="9"/>
      <c r="F32" s="139">
        <v>3618</v>
      </c>
      <c r="G32" s="139">
        <v>3618</v>
      </c>
      <c r="H32" s="139">
        <v>3618</v>
      </c>
      <c r="I32" s="139">
        <f>'Days Total Hire Sheet 2026'!AT114</f>
        <v>2160</v>
      </c>
      <c r="J32" s="139">
        <f>'Days Total Hire Sheet 2026'!AV114</f>
        <v>2160</v>
      </c>
      <c r="K32" s="139">
        <f>'Days Total Hire Sheet 2026'!AX114</f>
        <v>2160</v>
      </c>
      <c r="L32" s="139">
        <f>'Days Total Hire Sheet 2026'!BA114</f>
        <v>2160</v>
      </c>
      <c r="M32" s="139">
        <f>'Days Total Hire Sheet 2026'!BC114</f>
        <v>2160</v>
      </c>
      <c r="N32" s="139">
        <f>'Days Total Hire Sheet 2026'!BE114</f>
        <v>2160</v>
      </c>
      <c r="O32" s="139">
        <f>'Days Total Hire Sheet 2026'!BH114</f>
        <v>2160</v>
      </c>
      <c r="P32" s="139">
        <f>'Days Total Hire Sheet 2026'!BJ114</f>
        <v>2160</v>
      </c>
      <c r="Q32" s="139">
        <f>'Days Total Hire Sheet 2026'!BL114</f>
        <v>2160</v>
      </c>
      <c r="R32" s="139">
        <f>'Days Total Hire Sheet 2027'!AM114</f>
        <v>2160</v>
      </c>
      <c r="S32" s="139">
        <f>'Days Total Hire Sheet 2027'!AO114</f>
        <v>2160</v>
      </c>
      <c r="T32" s="139">
        <f>'Days Total Hire Sheet 2027'!AQ114</f>
        <v>2160</v>
      </c>
      <c r="U32" s="9"/>
    </row>
    <row r="33" spans="1:21" x14ac:dyDescent="0.3">
      <c r="A33" s="9"/>
      <c r="B33" s="9"/>
      <c r="C33" s="126" t="str">
        <f>'IS 2025'!C33</f>
        <v>Equipment 22</v>
      </c>
      <c r="D33" s="9"/>
      <c r="E33" s="9"/>
      <c r="F33" s="139">
        <v>2737</v>
      </c>
      <c r="G33" s="139">
        <v>2737</v>
      </c>
      <c r="H33" s="139">
        <v>2737</v>
      </c>
      <c r="I33" s="139">
        <f>'Days Total Hire Sheet 2026'!AT115</f>
        <v>1870</v>
      </c>
      <c r="J33" s="139">
        <f>'Days Total Hire Sheet 2026'!AV115</f>
        <v>1870</v>
      </c>
      <c r="K33" s="139">
        <f>'Days Total Hire Sheet 2026'!AX115</f>
        <v>2145</v>
      </c>
      <c r="L33" s="139">
        <f>'Days Total Hire Sheet 2026'!BA115</f>
        <v>2145</v>
      </c>
      <c r="M33" s="139">
        <f>'Days Total Hire Sheet 2026'!BC115</f>
        <v>2145</v>
      </c>
      <c r="N33" s="139">
        <f>'Days Total Hire Sheet 2026'!BE115</f>
        <v>2145</v>
      </c>
      <c r="O33" s="139">
        <f>'Days Total Hire Sheet 2026'!BH115</f>
        <v>1705</v>
      </c>
      <c r="P33" s="139">
        <f>'Days Total Hire Sheet 2026'!BJ115</f>
        <v>1650</v>
      </c>
      <c r="Q33" s="139">
        <f>'Days Total Hire Sheet 2026'!BL115</f>
        <v>1705</v>
      </c>
      <c r="R33" s="139">
        <f>'Days Total Hire Sheet 2027'!AM115</f>
        <v>1705</v>
      </c>
      <c r="S33" s="139">
        <f>'Days Total Hire Sheet 2027'!AO115</f>
        <v>1705</v>
      </c>
      <c r="T33" s="139">
        <f>'Days Total Hire Sheet 2027'!AQ115</f>
        <v>1705</v>
      </c>
      <c r="U33" s="9"/>
    </row>
    <row r="34" spans="1:21" x14ac:dyDescent="0.3">
      <c r="A34" s="9"/>
      <c r="B34" s="9"/>
      <c r="C34" s="126" t="str">
        <f>'IS 2025'!C34</f>
        <v>Equipment 23</v>
      </c>
      <c r="D34" s="9"/>
      <c r="E34" s="9"/>
      <c r="F34" s="139">
        <v>1996.5</v>
      </c>
      <c r="G34" s="139">
        <v>1996.5</v>
      </c>
      <c r="H34" s="139">
        <v>1996.5</v>
      </c>
      <c r="I34" s="139">
        <f>'Days Total Hire Sheet 2026'!AT116</f>
        <v>2145</v>
      </c>
      <c r="J34" s="139">
        <f>'Days Total Hire Sheet 2026'!AV116</f>
        <v>2145</v>
      </c>
      <c r="K34" s="139">
        <f>'Days Total Hire Sheet 2026'!AX116</f>
        <v>2145</v>
      </c>
      <c r="L34" s="139">
        <f>'Days Total Hire Sheet 2026'!BA116</f>
        <v>2145</v>
      </c>
      <c r="M34" s="139">
        <f>'Days Total Hire Sheet 2026'!BC116</f>
        <v>2145</v>
      </c>
      <c r="N34" s="139">
        <f>'Days Total Hire Sheet 2026'!BE116</f>
        <v>2145</v>
      </c>
      <c r="O34" s="139">
        <f>'Days Total Hire Sheet 2026'!BH116</f>
        <v>2145</v>
      </c>
      <c r="P34" s="139">
        <f>'Days Total Hire Sheet 2026'!BJ116</f>
        <v>2145</v>
      </c>
      <c r="Q34" s="139">
        <f>'Days Total Hire Sheet 2026'!BL116</f>
        <v>2145</v>
      </c>
      <c r="R34" s="139">
        <f>'Days Total Hire Sheet 2027'!AM116</f>
        <v>2145</v>
      </c>
      <c r="S34" s="139">
        <f>'Days Total Hire Sheet 2027'!AO116</f>
        <v>2145</v>
      </c>
      <c r="T34" s="139">
        <f>'Days Total Hire Sheet 2027'!AQ116</f>
        <v>2145</v>
      </c>
      <c r="U34" s="9"/>
    </row>
    <row r="35" spans="1:21" x14ac:dyDescent="0.3">
      <c r="A35" s="9"/>
      <c r="B35" s="9"/>
      <c r="C35" s="126" t="str">
        <f>'IS 2025'!C35</f>
        <v>Equipment 24</v>
      </c>
      <c r="D35" s="9"/>
      <c r="E35" s="9"/>
      <c r="F35" s="139">
        <v>2737</v>
      </c>
      <c r="G35" s="139">
        <v>2737</v>
      </c>
      <c r="H35" s="139">
        <v>2737</v>
      </c>
      <c r="I35" s="139">
        <f>'Days Total Hire Sheet 2026'!AT117</f>
        <v>2380</v>
      </c>
      <c r="J35" s="139">
        <f>'Days Total Hire Sheet 2026'!AV117</f>
        <v>2380</v>
      </c>
      <c r="K35" s="139">
        <f>'Days Total Hire Sheet 2026'!AX117</f>
        <v>2380</v>
      </c>
      <c r="L35" s="139">
        <f>'Days Total Hire Sheet 2026'!BA117</f>
        <v>2870</v>
      </c>
      <c r="M35" s="139">
        <f>'Days Total Hire Sheet 2026'!BC117</f>
        <v>2870</v>
      </c>
      <c r="N35" s="139">
        <f>'Days Total Hire Sheet 2026'!BE117</f>
        <v>2870</v>
      </c>
      <c r="O35" s="139">
        <f>'Days Total Hire Sheet 2026'!BH117</f>
        <v>2870</v>
      </c>
      <c r="P35" s="139">
        <f>'Days Total Hire Sheet 2026'!BJ117</f>
        <v>2870</v>
      </c>
      <c r="Q35" s="139">
        <f>'Days Total Hire Sheet 2026'!BL117</f>
        <v>2870</v>
      </c>
      <c r="R35" s="139">
        <f>'Days Total Hire Sheet 2027'!AM117</f>
        <v>2870</v>
      </c>
      <c r="S35" s="139">
        <f>'Days Total Hire Sheet 2027'!AO117</f>
        <v>2870</v>
      </c>
      <c r="T35" s="139">
        <f>'Days Total Hire Sheet 2027'!AQ117</f>
        <v>3220</v>
      </c>
      <c r="U35" s="9"/>
    </row>
    <row r="36" spans="1:21" x14ac:dyDescent="0.3">
      <c r="A36" s="9"/>
      <c r="B36" s="9"/>
      <c r="C36" s="126" t="str">
        <f>'IS 2025'!C36</f>
        <v>Equipment 25</v>
      </c>
      <c r="D36" s="9"/>
      <c r="E36" s="9"/>
      <c r="F36" s="139">
        <v>2817.5</v>
      </c>
      <c r="G36" s="139">
        <v>2817.5</v>
      </c>
      <c r="H36" s="139">
        <v>2817.5</v>
      </c>
      <c r="I36" s="139">
        <f>'Days Total Hire Sheet 2026'!AT118</f>
        <v>2450</v>
      </c>
      <c r="J36" s="139">
        <f>'Days Total Hire Sheet 2026'!AV118</f>
        <v>2450</v>
      </c>
      <c r="K36" s="139">
        <f>'Days Total Hire Sheet 2026'!AX118</f>
        <v>2450</v>
      </c>
      <c r="L36" s="139">
        <f>'Days Total Hire Sheet 2026'!BA118</f>
        <v>3150</v>
      </c>
      <c r="M36" s="139">
        <f>'Days Total Hire Sheet 2026'!BC118</f>
        <v>3150</v>
      </c>
      <c r="N36" s="139">
        <f>'Days Total Hire Sheet 2026'!BE118</f>
        <v>3150</v>
      </c>
      <c r="O36" s="139">
        <f>'Days Total Hire Sheet 2026'!BH118</f>
        <v>3150</v>
      </c>
      <c r="P36" s="139">
        <f>'Days Total Hire Sheet 2026'!BJ118</f>
        <v>3150</v>
      </c>
      <c r="Q36" s="139">
        <f>'Days Total Hire Sheet 2026'!BL118</f>
        <v>3150</v>
      </c>
      <c r="R36" s="139">
        <f>'Days Total Hire Sheet 2027'!AM118</f>
        <v>3150</v>
      </c>
      <c r="S36" s="139">
        <f>'Days Total Hire Sheet 2027'!AO118</f>
        <v>3150</v>
      </c>
      <c r="T36" s="139">
        <f>'Days Total Hire Sheet 2027'!AQ118</f>
        <v>3150</v>
      </c>
      <c r="U36" s="9"/>
    </row>
    <row r="37" spans="1:21" x14ac:dyDescent="0.3">
      <c r="A37" s="9"/>
      <c r="B37" s="9"/>
      <c r="C37" s="126" t="str">
        <f>'IS 2025'!C37</f>
        <v>Equipment 26</v>
      </c>
      <c r="D37" s="9"/>
      <c r="E37" s="9"/>
      <c r="F37" s="139">
        <v>2898</v>
      </c>
      <c r="G37" s="139">
        <v>2817.5</v>
      </c>
      <c r="H37" s="139">
        <v>2817.5</v>
      </c>
      <c r="I37" s="139">
        <f>'Days Total Hire Sheet 2026'!AT119</f>
        <v>2975</v>
      </c>
      <c r="J37" s="139">
        <f>'Days Total Hire Sheet 2026'!AV119</f>
        <v>2975</v>
      </c>
      <c r="K37" s="139">
        <f>'Days Total Hire Sheet 2026'!AX119</f>
        <v>2975</v>
      </c>
      <c r="L37" s="139">
        <f>'Days Total Hire Sheet 2026'!BA119</f>
        <v>3230</v>
      </c>
      <c r="M37" s="139">
        <f>'Days Total Hire Sheet 2026'!BC119</f>
        <v>3230</v>
      </c>
      <c r="N37" s="139">
        <f>'Days Total Hire Sheet 2026'!BE119</f>
        <v>3230</v>
      </c>
      <c r="O37" s="139">
        <f>'Days Total Hire Sheet 2026'!BH119</f>
        <v>3230</v>
      </c>
      <c r="P37" s="139">
        <f>'Days Total Hire Sheet 2026'!BJ119</f>
        <v>3230</v>
      </c>
      <c r="Q37" s="139">
        <f>'Days Total Hire Sheet 2026'!BL119</f>
        <v>3230</v>
      </c>
      <c r="R37" s="139">
        <f>'Days Total Hire Sheet 2027'!AM119</f>
        <v>3230</v>
      </c>
      <c r="S37" s="139">
        <f>'Days Total Hire Sheet 2027'!AO119</f>
        <v>3230</v>
      </c>
      <c r="T37" s="139">
        <f>'Days Total Hire Sheet 2027'!AQ119</f>
        <v>3230</v>
      </c>
      <c r="U37" s="9"/>
    </row>
    <row r="38" spans="1:21" x14ac:dyDescent="0.3">
      <c r="A38" s="9"/>
      <c r="B38" s="9"/>
      <c r="C38" s="126" t="str">
        <f>'IS 2025'!C38</f>
        <v>Equipment 27</v>
      </c>
      <c r="D38" s="9"/>
      <c r="E38" s="9"/>
      <c r="F38" s="139">
        <v>3139.5</v>
      </c>
      <c r="G38" s="139">
        <v>3220</v>
      </c>
      <c r="H38" s="139">
        <v>3220</v>
      </c>
      <c r="I38" s="139">
        <f>'Days Total Hire Sheet 2026'!AT120</f>
        <v>3400</v>
      </c>
      <c r="J38" s="139">
        <f>'Days Total Hire Sheet 2026'!AV120</f>
        <v>3400</v>
      </c>
      <c r="K38" s="139">
        <f>'Days Total Hire Sheet 2026'!AX120</f>
        <v>3400</v>
      </c>
      <c r="L38" s="139">
        <f>'Days Total Hire Sheet 2026'!BA120</f>
        <v>3400</v>
      </c>
      <c r="M38" s="139">
        <f>'Days Total Hire Sheet 2026'!BC120</f>
        <v>3400</v>
      </c>
      <c r="N38" s="139">
        <f>'Days Total Hire Sheet 2026'!BE120</f>
        <v>3400</v>
      </c>
      <c r="O38" s="139">
        <f>'Days Total Hire Sheet 2026'!BH120</f>
        <v>3400</v>
      </c>
      <c r="P38" s="139">
        <f>'Days Total Hire Sheet 2026'!BJ120</f>
        <v>3400</v>
      </c>
      <c r="Q38" s="139">
        <f>'Days Total Hire Sheet 2026'!BL120</f>
        <v>3485</v>
      </c>
      <c r="R38" s="139">
        <f>'Days Total Hire Sheet 2027'!AM120</f>
        <v>3485</v>
      </c>
      <c r="S38" s="139">
        <f>'Days Total Hire Sheet 2027'!AO120</f>
        <v>3485</v>
      </c>
      <c r="T38" s="139">
        <f>'Days Total Hire Sheet 2027'!AQ120</f>
        <v>3485</v>
      </c>
      <c r="U38" s="9"/>
    </row>
    <row r="39" spans="1:21" x14ac:dyDescent="0.3">
      <c r="A39" s="9"/>
      <c r="B39" s="9"/>
      <c r="C39" s="126" t="str">
        <f>'IS 2025'!C39</f>
        <v>Equipment 28</v>
      </c>
      <c r="D39" s="9"/>
      <c r="E39" s="9"/>
      <c r="F39" s="139">
        <v>2415</v>
      </c>
      <c r="G39" s="139">
        <v>2334.5</v>
      </c>
      <c r="H39" s="139">
        <v>2576</v>
      </c>
      <c r="I39" s="139">
        <f>'Days Total Hire Sheet 2026'!AT121</f>
        <v>2610</v>
      </c>
      <c r="J39" s="139">
        <f>'Days Total Hire Sheet 2026'!AV121</f>
        <v>2610</v>
      </c>
      <c r="K39" s="139">
        <f>'Days Total Hire Sheet 2026'!AX121</f>
        <v>2790</v>
      </c>
      <c r="L39" s="139">
        <f>'Days Total Hire Sheet 2026'!BA121</f>
        <v>2610</v>
      </c>
      <c r="M39" s="139">
        <f>'Days Total Hire Sheet 2026'!BC121</f>
        <v>2610</v>
      </c>
      <c r="N39" s="139">
        <f>'Days Total Hire Sheet 2026'!BE121</f>
        <v>2610</v>
      </c>
      <c r="O39" s="139">
        <f>'Days Total Hire Sheet 2026'!BH121</f>
        <v>2610</v>
      </c>
      <c r="P39" s="139">
        <f>'Days Total Hire Sheet 2026'!BJ121</f>
        <v>2610</v>
      </c>
      <c r="Q39" s="139">
        <f>'Days Total Hire Sheet 2026'!BL121</f>
        <v>2880</v>
      </c>
      <c r="R39" s="139">
        <f>'Days Total Hire Sheet 2027'!AM121</f>
        <v>2880</v>
      </c>
      <c r="S39" s="139">
        <f>'Days Total Hire Sheet 2027'!AO121</f>
        <v>2880</v>
      </c>
      <c r="T39" s="139">
        <f>'Days Total Hire Sheet 2027'!AQ121</f>
        <v>2880</v>
      </c>
      <c r="U39" s="9"/>
    </row>
    <row r="40" spans="1:21" x14ac:dyDescent="0.3">
      <c r="A40" s="9"/>
      <c r="B40" s="9"/>
      <c r="C40" s="126" t="str">
        <f>'IS 2025'!C40</f>
        <v>Equipment 29</v>
      </c>
      <c r="D40" s="9"/>
      <c r="E40" s="9"/>
      <c r="F40" s="139">
        <v>2656.5</v>
      </c>
      <c r="G40" s="139">
        <v>2656.5</v>
      </c>
      <c r="H40" s="139">
        <v>2656.5</v>
      </c>
      <c r="I40" s="139">
        <f>'Days Total Hire Sheet 2026'!AT122</f>
        <v>4125</v>
      </c>
      <c r="J40" s="139">
        <f>'Days Total Hire Sheet 2026'!AV122</f>
        <v>4125</v>
      </c>
      <c r="K40" s="139">
        <f>'Days Total Hire Sheet 2026'!AX122</f>
        <v>4125</v>
      </c>
      <c r="L40" s="139">
        <f>'Days Total Hire Sheet 2026'!BA122</f>
        <v>4125</v>
      </c>
      <c r="M40" s="139">
        <f>'Days Total Hire Sheet 2026'!BC122</f>
        <v>4125</v>
      </c>
      <c r="N40" s="139">
        <f>'Days Total Hire Sheet 2026'!BE122</f>
        <v>4125</v>
      </c>
      <c r="O40" s="139">
        <f>'Days Total Hire Sheet 2026'!BH122</f>
        <v>4125</v>
      </c>
      <c r="P40" s="139">
        <f>'Days Total Hire Sheet 2026'!BJ122</f>
        <v>4125</v>
      </c>
      <c r="Q40" s="139">
        <f>'Days Total Hire Sheet 2026'!BL122</f>
        <v>4125</v>
      </c>
      <c r="R40" s="139">
        <f>'Days Total Hire Sheet 2027'!AM122</f>
        <v>4125</v>
      </c>
      <c r="S40" s="139">
        <f>'Days Total Hire Sheet 2027'!AO122</f>
        <v>4125</v>
      </c>
      <c r="T40" s="139">
        <f>'Days Total Hire Sheet 2027'!AQ122</f>
        <v>4125</v>
      </c>
      <c r="U40" s="9"/>
    </row>
    <row r="41" spans="1:21" x14ac:dyDescent="0.3">
      <c r="A41" s="9"/>
      <c r="B41" s="9"/>
      <c r="C41" s="126" t="str">
        <f>'IS 2025'!C41</f>
        <v>Equipment 30</v>
      </c>
      <c r="D41" s="9"/>
      <c r="E41" s="9"/>
      <c r="F41" s="139">
        <v>3139.5</v>
      </c>
      <c r="G41" s="139">
        <v>3139.5</v>
      </c>
      <c r="H41" s="139">
        <v>3139.5</v>
      </c>
      <c r="I41" s="139">
        <f>'Days Total Hire Sheet 2026'!AT123</f>
        <v>8775</v>
      </c>
      <c r="J41" s="139">
        <f>'Days Total Hire Sheet 2026'!AV123</f>
        <v>8775</v>
      </c>
      <c r="K41" s="139">
        <f>'Days Total Hire Sheet 2026'!AX123</f>
        <v>8775</v>
      </c>
      <c r="L41" s="139">
        <f>'Days Total Hire Sheet 2026'!BA123</f>
        <v>8775</v>
      </c>
      <c r="M41" s="139">
        <f>'Days Total Hire Sheet 2026'!BC123</f>
        <v>8775</v>
      </c>
      <c r="N41" s="139">
        <f>'Days Total Hire Sheet 2026'!BE123</f>
        <v>8775</v>
      </c>
      <c r="O41" s="139">
        <f>'Days Total Hire Sheet 2026'!BH123</f>
        <v>8775</v>
      </c>
      <c r="P41" s="139">
        <f>'Days Total Hire Sheet 2026'!BJ123</f>
        <v>8775</v>
      </c>
      <c r="Q41" s="139">
        <f>'Days Total Hire Sheet 2026'!BL123</f>
        <v>8775</v>
      </c>
      <c r="R41" s="139">
        <f>'Days Total Hire Sheet 2027'!AM123</f>
        <v>8775</v>
      </c>
      <c r="S41" s="139">
        <f>'Days Total Hire Sheet 2027'!AO123</f>
        <v>8775</v>
      </c>
      <c r="T41" s="139">
        <f>'Days Total Hire Sheet 2027'!AQ123</f>
        <v>8775</v>
      </c>
      <c r="U41" s="9"/>
    </row>
    <row r="42" spans="1:21" x14ac:dyDescent="0.3">
      <c r="A42" s="9"/>
      <c r="B42" s="9"/>
      <c r="C42" s="126" t="str">
        <f>'IS 2025'!C42</f>
        <v>Equipment 31</v>
      </c>
      <c r="D42" s="9"/>
      <c r="E42" s="9"/>
      <c r="F42" s="139">
        <v>2415</v>
      </c>
      <c r="G42" s="139">
        <v>2334.5</v>
      </c>
      <c r="H42" s="139">
        <v>2576</v>
      </c>
      <c r="I42" s="139">
        <f>'Days Total Hire Sheet 2026'!AT124</f>
        <v>2610</v>
      </c>
      <c r="J42" s="139">
        <f>'Days Total Hire Sheet 2026'!AV124</f>
        <v>2610</v>
      </c>
      <c r="K42" s="139">
        <f>'Days Total Hire Sheet 2026'!AX124</f>
        <v>2790</v>
      </c>
      <c r="L42" s="139">
        <f>'Days Total Hire Sheet 2026'!BA124</f>
        <v>2610</v>
      </c>
      <c r="M42" s="139">
        <f>'Days Total Hire Sheet 2026'!BC124</f>
        <v>2610</v>
      </c>
      <c r="N42" s="139">
        <f>'Days Total Hire Sheet 2026'!BE124</f>
        <v>2610</v>
      </c>
      <c r="O42" s="139">
        <f>'Days Total Hire Sheet 2026'!BH124</f>
        <v>2610</v>
      </c>
      <c r="P42" s="139">
        <f>'Days Total Hire Sheet 2026'!BJ124</f>
        <v>2610</v>
      </c>
      <c r="Q42" s="139">
        <f>'Days Total Hire Sheet 2026'!BL124</f>
        <v>2880</v>
      </c>
      <c r="R42" s="139">
        <f>'Days Total Hire Sheet 2027'!AM124</f>
        <v>2880</v>
      </c>
      <c r="S42" s="139">
        <f>'Days Total Hire Sheet 2027'!AO124</f>
        <v>2880</v>
      </c>
      <c r="T42" s="139">
        <f>'Days Total Hire Sheet 2027'!AQ124</f>
        <v>2880</v>
      </c>
      <c r="U42" s="9"/>
    </row>
    <row r="43" spans="1:21" x14ac:dyDescent="0.3">
      <c r="A43" s="9"/>
      <c r="B43" s="9"/>
      <c r="C43" s="126" t="str">
        <f>'IS 2025'!C43</f>
        <v>Equipment 32</v>
      </c>
      <c r="D43" s="9"/>
      <c r="E43" s="9"/>
      <c r="F43" s="139">
        <v>2656.5</v>
      </c>
      <c r="G43" s="139">
        <v>2656.5</v>
      </c>
      <c r="H43" s="139">
        <v>2656.5</v>
      </c>
      <c r="I43" s="139">
        <f>'Days Total Hire Sheet 2026'!AT125</f>
        <v>4125</v>
      </c>
      <c r="J43" s="139">
        <f>'Days Total Hire Sheet 2026'!AV125</f>
        <v>4125</v>
      </c>
      <c r="K43" s="139">
        <f>'Days Total Hire Sheet 2026'!AX125</f>
        <v>4125</v>
      </c>
      <c r="L43" s="139">
        <f>'Days Total Hire Sheet 2026'!BA125</f>
        <v>4125</v>
      </c>
      <c r="M43" s="139">
        <f>'Days Total Hire Sheet 2026'!BC125</f>
        <v>4125</v>
      </c>
      <c r="N43" s="139">
        <f>'Days Total Hire Sheet 2026'!BE125</f>
        <v>4125</v>
      </c>
      <c r="O43" s="139">
        <f>'Days Total Hire Sheet 2026'!BH125</f>
        <v>4125</v>
      </c>
      <c r="P43" s="139">
        <f>'Days Total Hire Sheet 2026'!BJ125</f>
        <v>4125</v>
      </c>
      <c r="Q43" s="139">
        <f>'Days Total Hire Sheet 2026'!BL125</f>
        <v>4125</v>
      </c>
      <c r="R43" s="139">
        <f>'Days Total Hire Sheet 2027'!AM125</f>
        <v>4125</v>
      </c>
      <c r="S43" s="139">
        <f>'Days Total Hire Sheet 2027'!AO125</f>
        <v>4125</v>
      </c>
      <c r="T43" s="139">
        <f>'Days Total Hire Sheet 2027'!AQ125</f>
        <v>4125</v>
      </c>
      <c r="U43" s="9"/>
    </row>
    <row r="44" spans="1:21" x14ac:dyDescent="0.3">
      <c r="A44" s="9"/>
      <c r="B44" s="9"/>
      <c r="C44" s="126" t="str">
        <f>'IS 2025'!C44</f>
        <v>Equipment 33</v>
      </c>
      <c r="D44" s="9"/>
      <c r="E44" s="9"/>
      <c r="F44" s="139">
        <v>3139.5</v>
      </c>
      <c r="G44" s="139">
        <v>3139.5</v>
      </c>
      <c r="H44" s="139">
        <v>3139.5</v>
      </c>
      <c r="I44" s="139">
        <f>'Days Total Hire Sheet 2026'!AT126</f>
        <v>8775</v>
      </c>
      <c r="J44" s="139">
        <f>'Days Total Hire Sheet 2026'!AV126</f>
        <v>8775</v>
      </c>
      <c r="K44" s="139">
        <f>'Days Total Hire Sheet 2026'!AX126</f>
        <v>8775</v>
      </c>
      <c r="L44" s="139">
        <f>'Days Total Hire Sheet 2026'!BA126</f>
        <v>8775</v>
      </c>
      <c r="M44" s="139">
        <f>'Days Total Hire Sheet 2026'!BC126</f>
        <v>8775</v>
      </c>
      <c r="N44" s="139">
        <f>'Days Total Hire Sheet 2026'!BE126</f>
        <v>8775</v>
      </c>
      <c r="O44" s="139">
        <f>'Days Total Hire Sheet 2026'!BH126</f>
        <v>8775</v>
      </c>
      <c r="P44" s="139">
        <f>'Days Total Hire Sheet 2026'!BJ126</f>
        <v>8775</v>
      </c>
      <c r="Q44" s="139">
        <f>'Days Total Hire Sheet 2026'!BL126</f>
        <v>8775</v>
      </c>
      <c r="R44" s="139">
        <f>'Days Total Hire Sheet 2027'!AM126</f>
        <v>8775</v>
      </c>
      <c r="S44" s="139">
        <f>'Days Total Hire Sheet 2027'!AO126</f>
        <v>8775</v>
      </c>
      <c r="T44" s="139">
        <f>'Days Total Hire Sheet 2027'!AQ126</f>
        <v>8775</v>
      </c>
      <c r="U44" s="9"/>
    </row>
    <row r="45" spans="1:21" x14ac:dyDescent="0.3">
      <c r="A45" s="9"/>
      <c r="B45" s="9"/>
      <c r="C45" s="126"/>
      <c r="D45" s="9"/>
      <c r="E45" s="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8"/>
      <c r="S45" s="138"/>
      <c r="T45" s="138"/>
      <c r="U45" s="9"/>
    </row>
    <row r="46" spans="1:21" x14ac:dyDescent="0.3">
      <c r="A46" s="131"/>
      <c r="B46" s="131"/>
      <c r="C46" s="134" t="s">
        <v>119</v>
      </c>
      <c r="D46" s="131"/>
      <c r="E46" s="131"/>
      <c r="F46" s="132">
        <f>SUM(F12:F44)</f>
        <v>92765</v>
      </c>
      <c r="G46" s="132">
        <f t="shared" ref="G46:T46" si="0">SUM(G12:G44)</f>
        <v>93006.5</v>
      </c>
      <c r="H46" s="132">
        <f t="shared" si="0"/>
        <v>93751</v>
      </c>
      <c r="I46" s="132">
        <f t="shared" si="0"/>
        <v>97520</v>
      </c>
      <c r="J46" s="132">
        <f t="shared" si="0"/>
        <v>97200</v>
      </c>
      <c r="K46" s="132">
        <f t="shared" si="0"/>
        <v>98610</v>
      </c>
      <c r="L46" s="132">
        <f t="shared" si="0"/>
        <v>103450</v>
      </c>
      <c r="M46" s="132">
        <f t="shared" si="0"/>
        <v>104090</v>
      </c>
      <c r="N46" s="132">
        <f t="shared" si="0"/>
        <v>104240</v>
      </c>
      <c r="O46" s="132">
        <f t="shared" si="0"/>
        <v>103270</v>
      </c>
      <c r="P46" s="132">
        <f t="shared" si="0"/>
        <v>103160</v>
      </c>
      <c r="Q46" s="132">
        <f t="shared" si="0"/>
        <v>104160</v>
      </c>
      <c r="R46" s="132">
        <f t="shared" si="0"/>
        <v>104160</v>
      </c>
      <c r="S46" s="132">
        <f t="shared" si="0"/>
        <v>104160</v>
      </c>
      <c r="T46" s="132">
        <f t="shared" si="0"/>
        <v>104860</v>
      </c>
      <c r="U46" s="143">
        <f>SUM(F46:Q46)</f>
        <v>1195222.5</v>
      </c>
    </row>
    <row r="47" spans="1:21" x14ac:dyDescent="0.3">
      <c r="A47" s="133"/>
      <c r="B47" s="133"/>
      <c r="C47" s="141" t="s">
        <v>120</v>
      </c>
      <c r="D47" s="133"/>
      <c r="E47" s="133"/>
      <c r="F47" s="142">
        <v>-4800</v>
      </c>
      <c r="G47" s="142">
        <v>-4800</v>
      </c>
      <c r="H47" s="142">
        <v>-4800</v>
      </c>
      <c r="I47" s="142">
        <v>-4800</v>
      </c>
      <c r="J47" s="142">
        <v>-4800</v>
      </c>
      <c r="K47" s="142">
        <v>-4800</v>
      </c>
      <c r="L47" s="142">
        <v>-4800</v>
      </c>
      <c r="M47" s="142">
        <v>-4800</v>
      </c>
      <c r="N47" s="142">
        <v>-4800</v>
      </c>
      <c r="O47" s="142">
        <v>-5100</v>
      </c>
      <c r="P47" s="142">
        <v>-5100</v>
      </c>
      <c r="Q47" s="142">
        <v>-5100</v>
      </c>
      <c r="R47" s="142">
        <v>-5100</v>
      </c>
      <c r="S47" s="142">
        <v>-5100</v>
      </c>
      <c r="T47" s="142">
        <v>-5100</v>
      </c>
      <c r="U47" s="137">
        <f t="shared" ref="U47:U92" si="1">SUM(F47:Q47)</f>
        <v>-58500</v>
      </c>
    </row>
    <row r="48" spans="1:21" x14ac:dyDescent="0.3">
      <c r="A48" s="9"/>
      <c r="B48" s="9"/>
      <c r="C48" s="126" t="s">
        <v>208</v>
      </c>
      <c r="D48" s="9"/>
      <c r="E48" s="9"/>
      <c r="F48" s="123">
        <v>-2050</v>
      </c>
      <c r="G48" s="123">
        <v>-2050</v>
      </c>
      <c r="H48" s="123">
        <v>-2050</v>
      </c>
      <c r="I48" s="123">
        <v>-2050</v>
      </c>
      <c r="J48" s="123">
        <v>-2050</v>
      </c>
      <c r="K48" s="123">
        <v>-2050</v>
      </c>
      <c r="L48" s="123">
        <v>-2050</v>
      </c>
      <c r="M48" s="123">
        <v>-2050</v>
      </c>
      <c r="N48" s="123">
        <v>-2050</v>
      </c>
      <c r="O48" s="123">
        <v>-2050</v>
      </c>
      <c r="P48" s="123">
        <v>-2050</v>
      </c>
      <c r="Q48" s="123">
        <v>-2050</v>
      </c>
      <c r="R48" s="123">
        <v>-2050</v>
      </c>
      <c r="S48" s="123">
        <v>-2050</v>
      </c>
      <c r="T48" s="123">
        <v>-2050</v>
      </c>
      <c r="U48" s="139">
        <f t="shared" si="1"/>
        <v>-24600</v>
      </c>
    </row>
    <row r="49" spans="1:21" x14ac:dyDescent="0.3">
      <c r="A49" s="9"/>
      <c r="B49" s="9"/>
      <c r="C49" s="126" t="s">
        <v>209</v>
      </c>
      <c r="D49" s="9"/>
      <c r="E49" s="9"/>
      <c r="F49" s="124">
        <v>-700</v>
      </c>
      <c r="G49" s="124">
        <v>-700</v>
      </c>
      <c r="H49" s="124">
        <v>-700</v>
      </c>
      <c r="I49" s="124">
        <v>-700</v>
      </c>
      <c r="J49" s="124">
        <v>-700</v>
      </c>
      <c r="K49" s="124">
        <v>-700</v>
      </c>
      <c r="L49" s="124">
        <v>-700</v>
      </c>
      <c r="M49" s="124">
        <v>-700</v>
      </c>
      <c r="N49" s="124">
        <v>-700</v>
      </c>
      <c r="O49" s="124">
        <v>-700</v>
      </c>
      <c r="P49" s="124">
        <v>-700</v>
      </c>
      <c r="Q49" s="124">
        <v>-700</v>
      </c>
      <c r="R49" s="124">
        <v>-700</v>
      </c>
      <c r="S49" s="124">
        <v>-700</v>
      </c>
      <c r="T49" s="124">
        <v>-700</v>
      </c>
      <c r="U49" s="139">
        <f t="shared" si="1"/>
        <v>-8400</v>
      </c>
    </row>
    <row r="50" spans="1:21" x14ac:dyDescent="0.3">
      <c r="A50" s="9"/>
      <c r="B50" s="9"/>
      <c r="C50" s="126" t="s">
        <v>210</v>
      </c>
      <c r="D50" s="9"/>
      <c r="E50" s="9"/>
      <c r="F50" s="124">
        <v>-125</v>
      </c>
      <c r="G50" s="124">
        <v>-125</v>
      </c>
      <c r="H50" s="124">
        <v>-125</v>
      </c>
      <c r="I50" s="124">
        <v>-125</v>
      </c>
      <c r="J50" s="124">
        <v>-125</v>
      </c>
      <c r="K50" s="124">
        <v>-125</v>
      </c>
      <c r="L50" s="124">
        <v>-125</v>
      </c>
      <c r="M50" s="124">
        <v>-125</v>
      </c>
      <c r="N50" s="124">
        <v>-125</v>
      </c>
      <c r="O50" s="124">
        <v>-125</v>
      </c>
      <c r="P50" s="124">
        <v>-125</v>
      </c>
      <c r="Q50" s="124">
        <v>-125</v>
      </c>
      <c r="R50" s="124">
        <v>-125</v>
      </c>
      <c r="S50" s="124">
        <v>-125</v>
      </c>
      <c r="T50" s="124">
        <v>-125</v>
      </c>
      <c r="U50" s="139">
        <f t="shared" si="1"/>
        <v>-1500</v>
      </c>
    </row>
    <row r="51" spans="1:21" x14ac:dyDescent="0.3">
      <c r="A51" s="9"/>
      <c r="B51" s="9"/>
      <c r="C51" s="126" t="s">
        <v>211</v>
      </c>
      <c r="D51" s="9"/>
      <c r="E51" s="9"/>
      <c r="F51" s="124">
        <v>-65</v>
      </c>
      <c r="G51" s="124">
        <v>-65</v>
      </c>
      <c r="H51" s="124">
        <v>-65</v>
      </c>
      <c r="I51" s="124">
        <v>-65</v>
      </c>
      <c r="J51" s="124">
        <v>-65</v>
      </c>
      <c r="K51" s="124">
        <v>-65</v>
      </c>
      <c r="L51" s="124">
        <v>-65</v>
      </c>
      <c r="M51" s="124">
        <v>-65</v>
      </c>
      <c r="N51" s="124">
        <v>-65</v>
      </c>
      <c r="O51" s="124">
        <v>-65</v>
      </c>
      <c r="P51" s="124">
        <v>-65</v>
      </c>
      <c r="Q51" s="124">
        <v>-65</v>
      </c>
      <c r="R51" s="124">
        <v>-65</v>
      </c>
      <c r="S51" s="124">
        <v>-65</v>
      </c>
      <c r="T51" s="124">
        <v>-65</v>
      </c>
      <c r="U51" s="139">
        <f t="shared" si="1"/>
        <v>-780</v>
      </c>
    </row>
    <row r="52" spans="1:21" x14ac:dyDescent="0.3">
      <c r="A52" s="9"/>
      <c r="B52" s="9"/>
      <c r="C52" s="126" t="s">
        <v>212</v>
      </c>
      <c r="D52" s="9"/>
      <c r="E52" s="9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</row>
    <row r="53" spans="1:21" x14ac:dyDescent="0.3">
      <c r="A53" s="9"/>
      <c r="B53" s="9"/>
      <c r="C53" s="126" t="s">
        <v>213</v>
      </c>
      <c r="D53" s="9"/>
      <c r="E53" s="9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1"/>
    </row>
    <row r="54" spans="1:21" x14ac:dyDescent="0.3">
      <c r="A54" s="9"/>
      <c r="B54" s="9"/>
      <c r="C54" s="124"/>
      <c r="D54" s="9"/>
      <c r="E54" s="9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1"/>
    </row>
    <row r="55" spans="1:21" x14ac:dyDescent="0.3">
      <c r="A55" s="144"/>
      <c r="B55" s="144"/>
      <c r="C55" s="145" t="s">
        <v>4</v>
      </c>
      <c r="D55" s="144"/>
      <c r="E55" s="144"/>
      <c r="F55" s="146">
        <f>SUM(F46+F47)</f>
        <v>87965</v>
      </c>
      <c r="G55" s="146">
        <f t="shared" ref="G55:T55" si="2">SUM(G46+G47)</f>
        <v>88206.5</v>
      </c>
      <c r="H55" s="146">
        <f t="shared" si="2"/>
        <v>88951</v>
      </c>
      <c r="I55" s="146">
        <f t="shared" si="2"/>
        <v>92720</v>
      </c>
      <c r="J55" s="146">
        <f t="shared" si="2"/>
        <v>92400</v>
      </c>
      <c r="K55" s="146">
        <f t="shared" si="2"/>
        <v>93810</v>
      </c>
      <c r="L55" s="146">
        <f t="shared" si="2"/>
        <v>98650</v>
      </c>
      <c r="M55" s="146">
        <f t="shared" si="2"/>
        <v>99290</v>
      </c>
      <c r="N55" s="146">
        <f t="shared" si="2"/>
        <v>99440</v>
      </c>
      <c r="O55" s="146">
        <f t="shared" si="2"/>
        <v>98170</v>
      </c>
      <c r="P55" s="146">
        <f t="shared" si="2"/>
        <v>98060</v>
      </c>
      <c r="Q55" s="146">
        <f t="shared" si="2"/>
        <v>99060</v>
      </c>
      <c r="R55" s="146">
        <f t="shared" si="2"/>
        <v>99060</v>
      </c>
      <c r="S55" s="146">
        <f t="shared" si="2"/>
        <v>99060</v>
      </c>
      <c r="T55" s="146">
        <f t="shared" si="2"/>
        <v>99760</v>
      </c>
      <c r="U55" s="270">
        <f t="shared" si="1"/>
        <v>1136722.5</v>
      </c>
    </row>
    <row r="56" spans="1:21" ht="15" customHeight="1" x14ac:dyDescent="0.3">
      <c r="A56" s="9"/>
      <c r="B56" s="9"/>
      <c r="C56" s="124"/>
      <c r="D56" s="9"/>
      <c r="E56" s="9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1"/>
    </row>
    <row r="57" spans="1:21" ht="15" customHeight="1" x14ac:dyDescent="0.3">
      <c r="A57" s="9"/>
      <c r="B57" s="9"/>
      <c r="C57" s="125" t="s">
        <v>5</v>
      </c>
      <c r="D57" s="9"/>
      <c r="E57" s="9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1"/>
    </row>
    <row r="58" spans="1:21" ht="15" customHeight="1" x14ac:dyDescent="0.3">
      <c r="A58" s="9"/>
      <c r="B58" s="9"/>
      <c r="C58" s="126" t="s">
        <v>121</v>
      </c>
      <c r="D58" s="9"/>
      <c r="E58" s="9"/>
      <c r="F58" s="139">
        <v>-250</v>
      </c>
      <c r="G58" s="139">
        <v>-250</v>
      </c>
      <c r="H58" s="139">
        <v>-250</v>
      </c>
      <c r="I58" s="139">
        <v>-250</v>
      </c>
      <c r="J58" s="139">
        <v>-250</v>
      </c>
      <c r="K58" s="139">
        <v>-250</v>
      </c>
      <c r="L58" s="139">
        <v>-250</v>
      </c>
      <c r="M58" s="139">
        <v>-250</v>
      </c>
      <c r="N58" s="139">
        <v>-250</v>
      </c>
      <c r="O58" s="139">
        <v>-250</v>
      </c>
      <c r="P58" s="139">
        <v>-250</v>
      </c>
      <c r="Q58" s="139">
        <v>-250</v>
      </c>
      <c r="R58" s="139">
        <v>-250</v>
      </c>
      <c r="S58" s="139">
        <v>-250</v>
      </c>
      <c r="T58" s="139">
        <v>-250</v>
      </c>
      <c r="U58" s="139">
        <f t="shared" si="1"/>
        <v>-3000</v>
      </c>
    </row>
    <row r="59" spans="1:21" ht="15" customHeight="1" x14ac:dyDescent="0.3">
      <c r="A59" s="9"/>
      <c r="B59" s="9"/>
      <c r="C59" s="126" t="s">
        <v>122</v>
      </c>
      <c r="D59" s="9"/>
      <c r="E59" s="9"/>
      <c r="F59" s="139">
        <v>-340</v>
      </c>
      <c r="G59" s="139">
        <v>-340</v>
      </c>
      <c r="H59" s="139">
        <v>-340</v>
      </c>
      <c r="I59" s="139">
        <v>-340</v>
      </c>
      <c r="J59" s="139">
        <v>-340</v>
      </c>
      <c r="K59" s="139">
        <v>-340</v>
      </c>
      <c r="L59" s="139">
        <v>-340</v>
      </c>
      <c r="M59" s="139">
        <v>-340</v>
      </c>
      <c r="N59" s="139">
        <v>-340</v>
      </c>
      <c r="O59" s="139">
        <v>-340</v>
      </c>
      <c r="P59" s="139">
        <v>-340</v>
      </c>
      <c r="Q59" s="139">
        <v>-340</v>
      </c>
      <c r="R59" s="139">
        <v>-340</v>
      </c>
      <c r="S59" s="139">
        <v>-340</v>
      </c>
      <c r="T59" s="139">
        <v>-340</v>
      </c>
      <c r="U59" s="139">
        <f t="shared" si="1"/>
        <v>-4080</v>
      </c>
    </row>
    <row r="60" spans="1:21" ht="15" customHeight="1" x14ac:dyDescent="0.3">
      <c r="A60" s="9"/>
      <c r="B60" s="9"/>
      <c r="C60" s="126" t="s">
        <v>123</v>
      </c>
      <c r="D60" s="9"/>
      <c r="E60" s="9"/>
      <c r="F60" s="139">
        <v>-120</v>
      </c>
      <c r="G60" s="139">
        <v>-120</v>
      </c>
      <c r="H60" s="139">
        <v>-120</v>
      </c>
      <c r="I60" s="139">
        <v>-120</v>
      </c>
      <c r="J60" s="139">
        <v>-120</v>
      </c>
      <c r="K60" s="139">
        <v>-120</v>
      </c>
      <c r="L60" s="139">
        <v>-120</v>
      </c>
      <c r="M60" s="139">
        <v>-120</v>
      </c>
      <c r="N60" s="139">
        <v>-120</v>
      </c>
      <c r="O60" s="139">
        <v>-120</v>
      </c>
      <c r="P60" s="139">
        <v>-120</v>
      </c>
      <c r="Q60" s="139">
        <v>-120</v>
      </c>
      <c r="R60" s="139">
        <v>-120</v>
      </c>
      <c r="S60" s="139">
        <v>-120</v>
      </c>
      <c r="T60" s="139">
        <v>-120</v>
      </c>
      <c r="U60" s="139">
        <f t="shared" si="1"/>
        <v>-1440</v>
      </c>
    </row>
    <row r="61" spans="1:21" ht="15" customHeight="1" x14ac:dyDescent="0.3">
      <c r="A61" s="9"/>
      <c r="B61" s="9"/>
      <c r="C61" s="126" t="s">
        <v>124</v>
      </c>
      <c r="D61" s="9"/>
      <c r="E61" s="9"/>
      <c r="F61" s="311">
        <v>-65</v>
      </c>
      <c r="G61" s="311">
        <v>-65</v>
      </c>
      <c r="H61" s="311">
        <v>-65</v>
      </c>
      <c r="I61" s="311">
        <v>-65</v>
      </c>
      <c r="J61" s="311">
        <v>-65</v>
      </c>
      <c r="K61" s="311">
        <v>-65</v>
      </c>
      <c r="L61" s="311">
        <v>-65</v>
      </c>
      <c r="M61" s="311">
        <v>-65</v>
      </c>
      <c r="N61" s="311">
        <v>-65</v>
      </c>
      <c r="O61" s="311">
        <v>-65</v>
      </c>
      <c r="P61" s="311">
        <v>-65</v>
      </c>
      <c r="Q61" s="311">
        <v>-65</v>
      </c>
      <c r="R61" s="311">
        <v>-65</v>
      </c>
      <c r="S61" s="311">
        <v>-65</v>
      </c>
      <c r="T61" s="311">
        <v>-65</v>
      </c>
      <c r="U61" s="139">
        <f t="shared" si="1"/>
        <v>-780</v>
      </c>
    </row>
    <row r="62" spans="1:21" ht="15" customHeight="1" x14ac:dyDescent="0.3">
      <c r="A62" s="9"/>
      <c r="B62" s="9"/>
      <c r="C62" s="126" t="s">
        <v>125</v>
      </c>
      <c r="D62" s="9"/>
      <c r="E62" s="9"/>
      <c r="F62" s="140" t="s">
        <v>148</v>
      </c>
      <c r="G62" s="140" t="s">
        <v>148</v>
      </c>
      <c r="H62" s="140" t="s">
        <v>148</v>
      </c>
      <c r="I62" s="140" t="s">
        <v>148</v>
      </c>
      <c r="J62" s="140" t="s">
        <v>148</v>
      </c>
      <c r="K62" s="140" t="s">
        <v>148</v>
      </c>
      <c r="L62" s="140" t="s">
        <v>148</v>
      </c>
      <c r="M62" s="140" t="s">
        <v>148</v>
      </c>
      <c r="N62" s="140" t="s">
        <v>148</v>
      </c>
      <c r="O62" s="140" t="s">
        <v>148</v>
      </c>
      <c r="P62" s="140" t="s">
        <v>148</v>
      </c>
      <c r="Q62" s="140" t="s">
        <v>148</v>
      </c>
      <c r="R62" s="140" t="s">
        <v>148</v>
      </c>
      <c r="S62" s="140" t="s">
        <v>148</v>
      </c>
      <c r="T62" s="140" t="s">
        <v>148</v>
      </c>
      <c r="U62" s="121"/>
    </row>
    <row r="63" spans="1:21" ht="15" customHeight="1" x14ac:dyDescent="0.3">
      <c r="A63" s="9"/>
      <c r="B63" s="9"/>
      <c r="C63" s="126" t="s">
        <v>126</v>
      </c>
      <c r="D63" s="9"/>
      <c r="E63" s="9"/>
      <c r="F63" s="140" t="s">
        <v>148</v>
      </c>
      <c r="G63" s="140" t="s">
        <v>148</v>
      </c>
      <c r="H63" s="140" t="s">
        <v>148</v>
      </c>
      <c r="I63" s="140" t="s">
        <v>148</v>
      </c>
      <c r="J63" s="140" t="s">
        <v>148</v>
      </c>
      <c r="K63" s="140" t="s">
        <v>148</v>
      </c>
      <c r="L63" s="140" t="s">
        <v>148</v>
      </c>
      <c r="M63" s="140" t="s">
        <v>148</v>
      </c>
      <c r="N63" s="140" t="s">
        <v>148</v>
      </c>
      <c r="O63" s="140" t="s">
        <v>148</v>
      </c>
      <c r="P63" s="140" t="s">
        <v>148</v>
      </c>
      <c r="Q63" s="140" t="s">
        <v>148</v>
      </c>
      <c r="R63" s="140" t="s">
        <v>148</v>
      </c>
      <c r="S63" s="140" t="s">
        <v>148</v>
      </c>
      <c r="T63" s="140" t="s">
        <v>148</v>
      </c>
      <c r="U63" s="121"/>
    </row>
    <row r="64" spans="1:21" ht="15" customHeight="1" x14ac:dyDescent="0.3">
      <c r="A64" s="9"/>
      <c r="B64" s="9"/>
      <c r="C64" s="126" t="s">
        <v>127</v>
      </c>
      <c r="D64" s="9"/>
      <c r="E64" s="9"/>
      <c r="F64" s="140" t="s">
        <v>148</v>
      </c>
      <c r="G64" s="140" t="s">
        <v>148</v>
      </c>
      <c r="H64" s="140" t="s">
        <v>148</v>
      </c>
      <c r="I64" s="140" t="s">
        <v>148</v>
      </c>
      <c r="J64" s="140" t="s">
        <v>148</v>
      </c>
      <c r="K64" s="140" t="s">
        <v>148</v>
      </c>
      <c r="L64" s="140" t="s">
        <v>148</v>
      </c>
      <c r="M64" s="140" t="s">
        <v>148</v>
      </c>
      <c r="N64" s="140" t="s">
        <v>148</v>
      </c>
      <c r="O64" s="140" t="s">
        <v>148</v>
      </c>
      <c r="P64" s="140" t="s">
        <v>148</v>
      </c>
      <c r="Q64" s="140" t="s">
        <v>148</v>
      </c>
      <c r="R64" s="140" t="s">
        <v>148</v>
      </c>
      <c r="S64" s="140" t="s">
        <v>148</v>
      </c>
      <c r="T64" s="140" t="s">
        <v>148</v>
      </c>
      <c r="U64" s="121"/>
    </row>
    <row r="65" spans="1:21" ht="15" customHeight="1" x14ac:dyDescent="0.3">
      <c r="A65" s="9"/>
      <c r="B65" s="9"/>
      <c r="C65" s="126" t="s">
        <v>128</v>
      </c>
      <c r="D65" s="9"/>
      <c r="E65" s="9"/>
      <c r="F65" s="140" t="s">
        <v>148</v>
      </c>
      <c r="G65" s="140" t="s">
        <v>148</v>
      </c>
      <c r="H65" s="140" t="s">
        <v>148</v>
      </c>
      <c r="I65" s="140" t="s">
        <v>148</v>
      </c>
      <c r="J65" s="140" t="s">
        <v>148</v>
      </c>
      <c r="K65" s="140" t="s">
        <v>148</v>
      </c>
      <c r="L65" s="140" t="s">
        <v>148</v>
      </c>
      <c r="M65" s="140" t="s">
        <v>148</v>
      </c>
      <c r="N65" s="140" t="s">
        <v>148</v>
      </c>
      <c r="O65" s="140" t="s">
        <v>148</v>
      </c>
      <c r="P65" s="140" t="s">
        <v>148</v>
      </c>
      <c r="Q65" s="140" t="s">
        <v>148</v>
      </c>
      <c r="R65" s="140" t="s">
        <v>148</v>
      </c>
      <c r="S65" s="140" t="s">
        <v>148</v>
      </c>
      <c r="T65" s="140" t="s">
        <v>148</v>
      </c>
      <c r="U65" s="121"/>
    </row>
    <row r="66" spans="1:21" x14ac:dyDescent="0.3">
      <c r="A66" s="135"/>
      <c r="B66" s="135"/>
      <c r="C66" s="162" t="s">
        <v>129</v>
      </c>
      <c r="D66" s="135"/>
      <c r="E66" s="135"/>
      <c r="F66" s="143">
        <f t="shared" ref="F66:H66" si="3">SUM(F58:F65)</f>
        <v>-775</v>
      </c>
      <c r="G66" s="143">
        <f t="shared" si="3"/>
        <v>-775</v>
      </c>
      <c r="H66" s="143">
        <f t="shared" si="3"/>
        <v>-775</v>
      </c>
      <c r="I66" s="143">
        <f t="shared" ref="I66:T66" si="4">SUM(I58:I65)</f>
        <v>-775</v>
      </c>
      <c r="J66" s="143">
        <f t="shared" si="4"/>
        <v>-775</v>
      </c>
      <c r="K66" s="143">
        <f t="shared" si="4"/>
        <v>-775</v>
      </c>
      <c r="L66" s="143">
        <f t="shared" si="4"/>
        <v>-775</v>
      </c>
      <c r="M66" s="143">
        <f t="shared" si="4"/>
        <v>-775</v>
      </c>
      <c r="N66" s="143">
        <f t="shared" si="4"/>
        <v>-775</v>
      </c>
      <c r="O66" s="143">
        <f t="shared" si="4"/>
        <v>-775</v>
      </c>
      <c r="P66" s="143">
        <f t="shared" si="4"/>
        <v>-775</v>
      </c>
      <c r="Q66" s="143">
        <f t="shared" si="4"/>
        <v>-775</v>
      </c>
      <c r="R66" s="143">
        <f t="shared" si="4"/>
        <v>-775</v>
      </c>
      <c r="S66" s="143">
        <f t="shared" si="4"/>
        <v>-775</v>
      </c>
      <c r="T66" s="143">
        <f t="shared" si="4"/>
        <v>-775</v>
      </c>
      <c r="U66" s="143">
        <f t="shared" si="1"/>
        <v>-9300</v>
      </c>
    </row>
    <row r="67" spans="1:21" x14ac:dyDescent="0.3">
      <c r="A67" s="136"/>
      <c r="B67" s="136"/>
      <c r="C67" s="173" t="s">
        <v>130</v>
      </c>
      <c r="D67" s="136"/>
      <c r="E67" s="136"/>
      <c r="F67" s="137">
        <v>-5111</v>
      </c>
      <c r="G67" s="137">
        <v>-5111</v>
      </c>
      <c r="H67" s="137">
        <v>-5111</v>
      </c>
      <c r="I67" s="137">
        <v>-5111</v>
      </c>
      <c r="J67" s="137">
        <v>-5111</v>
      </c>
      <c r="K67" s="137">
        <v>-5111</v>
      </c>
      <c r="L67" s="137">
        <v>-5111</v>
      </c>
      <c r="M67" s="137">
        <v>-5111</v>
      </c>
      <c r="N67" s="137">
        <v>-5111</v>
      </c>
      <c r="O67" s="137">
        <v>-5111</v>
      </c>
      <c r="P67" s="137">
        <v>-5111</v>
      </c>
      <c r="Q67" s="137">
        <v>-5111</v>
      </c>
      <c r="R67" s="137">
        <v>-5111</v>
      </c>
      <c r="S67" s="137">
        <v>-5111</v>
      </c>
      <c r="T67" s="137">
        <v>-5111</v>
      </c>
      <c r="U67" s="137">
        <f t="shared" si="1"/>
        <v>-61332</v>
      </c>
    </row>
    <row r="68" spans="1:21" x14ac:dyDescent="0.3">
      <c r="A68" s="9"/>
      <c r="B68" s="9"/>
      <c r="C68" s="124"/>
      <c r="D68" s="9"/>
      <c r="E68" s="9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1"/>
    </row>
    <row r="69" spans="1:21" x14ac:dyDescent="0.3">
      <c r="A69" s="9"/>
      <c r="B69" s="9"/>
      <c r="C69" s="125" t="s">
        <v>24</v>
      </c>
      <c r="D69" s="9"/>
      <c r="E69" s="9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1"/>
    </row>
    <row r="70" spans="1:21" x14ac:dyDescent="0.3">
      <c r="A70" s="9"/>
      <c r="B70" s="9"/>
      <c r="C70" s="124" t="s">
        <v>71</v>
      </c>
      <c r="D70" s="9"/>
      <c r="E70" s="9"/>
      <c r="F70" s="139">
        <v>-900</v>
      </c>
      <c r="G70" s="139">
        <v>-900</v>
      </c>
      <c r="H70" s="139">
        <v>-900</v>
      </c>
      <c r="I70" s="139">
        <v>-900</v>
      </c>
      <c r="J70" s="139">
        <v>-900</v>
      </c>
      <c r="K70" s="139">
        <v>-900</v>
      </c>
      <c r="L70" s="139">
        <v>-900</v>
      </c>
      <c r="M70" s="139">
        <v>-900</v>
      </c>
      <c r="N70" s="139">
        <v>-900</v>
      </c>
      <c r="O70" s="139">
        <v>-900</v>
      </c>
      <c r="P70" s="139">
        <v>-900</v>
      </c>
      <c r="Q70" s="139">
        <v>-900</v>
      </c>
      <c r="R70" s="139">
        <v>-900</v>
      </c>
      <c r="S70" s="139">
        <v>-900</v>
      </c>
      <c r="T70" s="139">
        <v>-900</v>
      </c>
      <c r="U70" s="139">
        <f t="shared" si="1"/>
        <v>-10800</v>
      </c>
    </row>
    <row r="71" spans="1:21" x14ac:dyDescent="0.3">
      <c r="A71" s="9"/>
      <c r="B71" s="9"/>
      <c r="C71" s="124" t="s">
        <v>261</v>
      </c>
      <c r="D71" s="9"/>
      <c r="E71" s="9"/>
      <c r="F71" s="139">
        <v>-1010</v>
      </c>
      <c r="G71" s="139">
        <v>-1010</v>
      </c>
      <c r="H71" s="139">
        <v>-1010</v>
      </c>
      <c r="I71" s="139">
        <v>-1010</v>
      </c>
      <c r="J71" s="139">
        <v>-1010</v>
      </c>
      <c r="K71" s="139">
        <v>-1010</v>
      </c>
      <c r="L71" s="139">
        <v>-1010</v>
      </c>
      <c r="M71" s="139">
        <v>-1010</v>
      </c>
      <c r="N71" s="139">
        <v>-1010</v>
      </c>
      <c r="O71" s="139">
        <v>-1010</v>
      </c>
      <c r="P71" s="139">
        <v>-1010</v>
      </c>
      <c r="Q71" s="139">
        <v>-1010</v>
      </c>
      <c r="R71" s="139">
        <v>-1010</v>
      </c>
      <c r="S71" s="139">
        <v>-1010</v>
      </c>
      <c r="T71" s="139">
        <v>-1010</v>
      </c>
      <c r="U71" s="139">
        <f t="shared" si="1"/>
        <v>-12120</v>
      </c>
    </row>
    <row r="72" spans="1:21" x14ac:dyDescent="0.3">
      <c r="A72" s="9"/>
      <c r="B72" s="9"/>
      <c r="C72" s="124" t="s">
        <v>131</v>
      </c>
      <c r="D72" s="9"/>
      <c r="E72" s="9"/>
      <c r="F72" s="139">
        <v>-175</v>
      </c>
      <c r="G72" s="139">
        <v>-175</v>
      </c>
      <c r="H72" s="139">
        <v>-175</v>
      </c>
      <c r="I72" s="139">
        <v>-175</v>
      </c>
      <c r="J72" s="139">
        <v>-175</v>
      </c>
      <c r="K72" s="139">
        <v>-175</v>
      </c>
      <c r="L72" s="139">
        <v>-175</v>
      </c>
      <c r="M72" s="139">
        <v>-175</v>
      </c>
      <c r="N72" s="139">
        <v>-175</v>
      </c>
      <c r="O72" s="139">
        <v>-175</v>
      </c>
      <c r="P72" s="139">
        <v>-175</v>
      </c>
      <c r="Q72" s="139">
        <v>-175</v>
      </c>
      <c r="R72" s="139">
        <v>-175</v>
      </c>
      <c r="S72" s="139">
        <v>-175</v>
      </c>
      <c r="T72" s="139">
        <v>-175</v>
      </c>
      <c r="U72" s="139">
        <f t="shared" si="1"/>
        <v>-2100</v>
      </c>
    </row>
    <row r="73" spans="1:21" x14ac:dyDescent="0.3">
      <c r="A73" s="9"/>
      <c r="B73" s="9"/>
      <c r="C73" s="124" t="s">
        <v>262</v>
      </c>
      <c r="D73" s="9"/>
      <c r="E73" s="9"/>
      <c r="F73" s="139">
        <v>-350</v>
      </c>
      <c r="G73" s="139">
        <v>-350</v>
      </c>
      <c r="H73" s="139">
        <v>-350</v>
      </c>
      <c r="I73" s="139">
        <v>-350</v>
      </c>
      <c r="J73" s="139">
        <v>-350</v>
      </c>
      <c r="K73" s="139">
        <v>-350</v>
      </c>
      <c r="L73" s="139">
        <v>-350</v>
      </c>
      <c r="M73" s="139">
        <v>-350</v>
      </c>
      <c r="N73" s="139">
        <v>-350</v>
      </c>
      <c r="O73" s="139">
        <v>-350</v>
      </c>
      <c r="P73" s="139">
        <v>-350</v>
      </c>
      <c r="Q73" s="139">
        <v>-350</v>
      </c>
      <c r="R73" s="139">
        <v>-350</v>
      </c>
      <c r="S73" s="139">
        <v>-350</v>
      </c>
      <c r="T73" s="139">
        <v>-350</v>
      </c>
      <c r="U73" s="139">
        <f t="shared" si="1"/>
        <v>-4200</v>
      </c>
    </row>
    <row r="74" spans="1:21" x14ac:dyDescent="0.3">
      <c r="A74" s="9"/>
      <c r="B74" s="9"/>
      <c r="C74" s="124" t="s">
        <v>238</v>
      </c>
      <c r="D74" s="9"/>
      <c r="E74" s="9"/>
      <c r="F74" s="139">
        <v>-250</v>
      </c>
      <c r="G74" s="139">
        <v>-250</v>
      </c>
      <c r="H74" s="139">
        <v>-250</v>
      </c>
      <c r="I74" s="139">
        <v>-250</v>
      </c>
      <c r="J74" s="139">
        <v>-250</v>
      </c>
      <c r="K74" s="139">
        <v>-250</v>
      </c>
      <c r="L74" s="139">
        <v>-250</v>
      </c>
      <c r="M74" s="139">
        <v>-250</v>
      </c>
      <c r="N74" s="139">
        <v>-250</v>
      </c>
      <c r="O74" s="139">
        <v>-250</v>
      </c>
      <c r="P74" s="139">
        <v>-250</v>
      </c>
      <c r="Q74" s="139">
        <v>-250</v>
      </c>
      <c r="R74" s="139">
        <v>-250</v>
      </c>
      <c r="S74" s="139">
        <v>-250</v>
      </c>
      <c r="T74" s="139">
        <v>-250</v>
      </c>
      <c r="U74" s="139">
        <f t="shared" si="1"/>
        <v>-3000</v>
      </c>
    </row>
    <row r="75" spans="1:21" x14ac:dyDescent="0.3">
      <c r="A75" s="9"/>
      <c r="B75" s="9"/>
      <c r="C75" s="124" t="s">
        <v>132</v>
      </c>
      <c r="D75" s="9"/>
      <c r="E75" s="9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9"/>
    </row>
    <row r="76" spans="1:21" x14ac:dyDescent="0.3">
      <c r="A76" s="9"/>
      <c r="B76" s="9"/>
      <c r="C76" s="126" t="s">
        <v>133</v>
      </c>
      <c r="D76" s="9"/>
      <c r="E76" s="9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1"/>
    </row>
    <row r="77" spans="1:21" x14ac:dyDescent="0.3">
      <c r="A77" s="9"/>
      <c r="B77" s="9"/>
      <c r="C77" s="126" t="s">
        <v>134</v>
      </c>
      <c r="D77" s="9"/>
      <c r="E77" s="9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1"/>
    </row>
    <row r="78" spans="1:21" x14ac:dyDescent="0.3">
      <c r="A78" s="9"/>
      <c r="B78" s="9"/>
      <c r="C78" s="126" t="s">
        <v>135</v>
      </c>
      <c r="D78" s="9"/>
      <c r="E78" s="9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1"/>
    </row>
    <row r="79" spans="1:21" x14ac:dyDescent="0.3">
      <c r="A79" s="9"/>
      <c r="B79" s="9"/>
      <c r="C79" s="126" t="s">
        <v>136</v>
      </c>
      <c r="D79" s="9"/>
      <c r="E79" s="9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1"/>
    </row>
    <row r="80" spans="1:21" x14ac:dyDescent="0.3">
      <c r="A80" s="9"/>
      <c r="B80" s="9"/>
      <c r="C80" s="126" t="s">
        <v>137</v>
      </c>
      <c r="D80" s="9"/>
      <c r="E80" s="9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1"/>
    </row>
    <row r="81" spans="1:21" x14ac:dyDescent="0.3">
      <c r="A81" s="9"/>
      <c r="B81" s="9"/>
      <c r="C81" s="126" t="s">
        <v>138</v>
      </c>
      <c r="D81" s="9"/>
      <c r="E81" s="9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1"/>
    </row>
    <row r="82" spans="1:21" x14ac:dyDescent="0.3">
      <c r="A82" s="9"/>
      <c r="B82" s="9"/>
      <c r="C82" s="126" t="s">
        <v>139</v>
      </c>
      <c r="D82" s="9"/>
      <c r="E82" s="9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1"/>
    </row>
    <row r="83" spans="1:21" x14ac:dyDescent="0.3">
      <c r="A83" s="9"/>
      <c r="B83" s="9"/>
      <c r="C83" s="126" t="s">
        <v>140</v>
      </c>
      <c r="D83" s="9"/>
      <c r="E83" s="9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1"/>
    </row>
    <row r="84" spans="1:21" x14ac:dyDescent="0.3">
      <c r="A84" s="9"/>
      <c r="B84" s="9"/>
      <c r="C84" s="126" t="s">
        <v>141</v>
      </c>
      <c r="D84" s="9"/>
      <c r="E84" s="9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1"/>
    </row>
    <row r="85" spans="1:21" s="100" customFormat="1" ht="14.4" customHeight="1" x14ac:dyDescent="0.3">
      <c r="A85" s="149"/>
      <c r="B85" s="149"/>
      <c r="C85" s="150" t="s">
        <v>142</v>
      </c>
      <c r="D85" s="149"/>
      <c r="E85" s="149"/>
      <c r="F85" s="151">
        <f t="shared" ref="F85:H85" si="5">SUM(F70:F84)</f>
        <v>-2685</v>
      </c>
      <c r="G85" s="151">
        <f t="shared" si="5"/>
        <v>-2685</v>
      </c>
      <c r="H85" s="151">
        <f t="shared" si="5"/>
        <v>-2685</v>
      </c>
      <c r="I85" s="151">
        <f t="shared" ref="I85:T85" si="6">SUM(I70:I84)</f>
        <v>-2685</v>
      </c>
      <c r="J85" s="151">
        <f t="shared" si="6"/>
        <v>-2685</v>
      </c>
      <c r="K85" s="151">
        <f t="shared" si="6"/>
        <v>-2685</v>
      </c>
      <c r="L85" s="151">
        <f t="shared" si="6"/>
        <v>-2685</v>
      </c>
      <c r="M85" s="151">
        <f t="shared" si="6"/>
        <v>-2685</v>
      </c>
      <c r="N85" s="151">
        <f t="shared" si="6"/>
        <v>-2685</v>
      </c>
      <c r="O85" s="151">
        <f t="shared" si="6"/>
        <v>-2685</v>
      </c>
      <c r="P85" s="151">
        <f t="shared" si="6"/>
        <v>-2685</v>
      </c>
      <c r="Q85" s="151">
        <f t="shared" si="6"/>
        <v>-2685</v>
      </c>
      <c r="R85" s="151">
        <f t="shared" si="6"/>
        <v>-2685</v>
      </c>
      <c r="S85" s="151">
        <f t="shared" si="6"/>
        <v>-2685</v>
      </c>
      <c r="T85" s="151">
        <f t="shared" si="6"/>
        <v>-2685</v>
      </c>
      <c r="U85" s="143">
        <f t="shared" si="1"/>
        <v>-32220</v>
      </c>
    </row>
    <row r="86" spans="1:21" s="100" customFormat="1" ht="14.4" customHeight="1" x14ac:dyDescent="0.3">
      <c r="A86" s="152"/>
      <c r="B86" s="152"/>
      <c r="C86" s="153" t="s">
        <v>6</v>
      </c>
      <c r="D86" s="152"/>
      <c r="E86" s="152"/>
      <c r="F86" s="154">
        <f>F46+F47+F66+F85</f>
        <v>84505</v>
      </c>
      <c r="G86" s="154">
        <f>G46+G47+G66+G85</f>
        <v>84746.5</v>
      </c>
      <c r="H86" s="154">
        <f t="shared" ref="H86:T86" si="7">H46+H47+H66+H85</f>
        <v>85491</v>
      </c>
      <c r="I86" s="154">
        <f t="shared" si="7"/>
        <v>89260</v>
      </c>
      <c r="J86" s="154">
        <f t="shared" si="7"/>
        <v>88940</v>
      </c>
      <c r="K86" s="154">
        <f t="shared" si="7"/>
        <v>90350</v>
      </c>
      <c r="L86" s="154">
        <f t="shared" si="7"/>
        <v>95190</v>
      </c>
      <c r="M86" s="154">
        <f t="shared" si="7"/>
        <v>95830</v>
      </c>
      <c r="N86" s="154">
        <f t="shared" si="7"/>
        <v>95980</v>
      </c>
      <c r="O86" s="154">
        <f t="shared" si="7"/>
        <v>94710</v>
      </c>
      <c r="P86" s="154">
        <f t="shared" si="7"/>
        <v>94600</v>
      </c>
      <c r="Q86" s="154">
        <f t="shared" si="7"/>
        <v>95600</v>
      </c>
      <c r="R86" s="154">
        <f t="shared" si="7"/>
        <v>95600</v>
      </c>
      <c r="S86" s="154">
        <f t="shared" si="7"/>
        <v>95600</v>
      </c>
      <c r="T86" s="154">
        <f t="shared" si="7"/>
        <v>96300</v>
      </c>
      <c r="U86" s="137">
        <f t="shared" si="1"/>
        <v>1095202.5</v>
      </c>
    </row>
    <row r="87" spans="1:21" s="100" customFormat="1" ht="14.4" customHeight="1" x14ac:dyDescent="0.3">
      <c r="A87" s="98"/>
      <c r="B87" s="98"/>
      <c r="C87" s="127" t="s">
        <v>143</v>
      </c>
      <c r="D87" s="98"/>
      <c r="E87" s="98"/>
      <c r="F87" s="316">
        <v>-710</v>
      </c>
      <c r="G87" s="316">
        <v>-710</v>
      </c>
      <c r="H87" s="316">
        <v>-710</v>
      </c>
      <c r="I87" s="316">
        <v>-710</v>
      </c>
      <c r="J87" s="316">
        <v>-710</v>
      </c>
      <c r="K87" s="316">
        <v>-710</v>
      </c>
      <c r="L87" s="316">
        <v>-710</v>
      </c>
      <c r="M87" s="316">
        <v>-710</v>
      </c>
      <c r="N87" s="316">
        <v>-710</v>
      </c>
      <c r="O87" s="316">
        <v>-710</v>
      </c>
      <c r="P87" s="316">
        <v>-710</v>
      </c>
      <c r="Q87" s="316">
        <v>-710</v>
      </c>
      <c r="R87" s="316">
        <v>-710</v>
      </c>
      <c r="S87" s="316">
        <v>-710</v>
      </c>
      <c r="T87" s="316">
        <v>-710</v>
      </c>
      <c r="U87" s="316">
        <f t="shared" si="1"/>
        <v>-8520</v>
      </c>
    </row>
    <row r="88" spans="1:21" s="100" customFormat="1" ht="25.05" customHeight="1" x14ac:dyDescent="0.3">
      <c r="A88" s="98"/>
      <c r="B88" s="98"/>
      <c r="C88" s="127" t="s">
        <v>8</v>
      </c>
      <c r="D88" s="98"/>
      <c r="E88" s="98"/>
      <c r="F88" s="316">
        <f>F86+F87</f>
        <v>83795</v>
      </c>
      <c r="G88" s="316">
        <f t="shared" ref="G88:T88" si="8">G86+G87</f>
        <v>84036.5</v>
      </c>
      <c r="H88" s="316">
        <f t="shared" si="8"/>
        <v>84781</v>
      </c>
      <c r="I88" s="316">
        <f t="shared" si="8"/>
        <v>88550</v>
      </c>
      <c r="J88" s="316">
        <f t="shared" si="8"/>
        <v>88230</v>
      </c>
      <c r="K88" s="316">
        <f t="shared" si="8"/>
        <v>89640</v>
      </c>
      <c r="L88" s="316">
        <f t="shared" si="8"/>
        <v>94480</v>
      </c>
      <c r="M88" s="316">
        <f t="shared" si="8"/>
        <v>95120</v>
      </c>
      <c r="N88" s="316">
        <f t="shared" si="8"/>
        <v>95270</v>
      </c>
      <c r="O88" s="316">
        <f t="shared" si="8"/>
        <v>94000</v>
      </c>
      <c r="P88" s="316">
        <f t="shared" si="8"/>
        <v>93890</v>
      </c>
      <c r="Q88" s="316">
        <f t="shared" si="8"/>
        <v>94890</v>
      </c>
      <c r="R88" s="316">
        <f t="shared" si="8"/>
        <v>94890</v>
      </c>
      <c r="S88" s="316">
        <f t="shared" si="8"/>
        <v>94890</v>
      </c>
      <c r="T88" s="316">
        <f t="shared" si="8"/>
        <v>95590</v>
      </c>
      <c r="U88" s="316">
        <f t="shared" si="1"/>
        <v>1086682.5</v>
      </c>
    </row>
    <row r="89" spans="1:21" s="100" customFormat="1" ht="25.05" customHeight="1" x14ac:dyDescent="0.3">
      <c r="A89" s="98"/>
      <c r="B89" s="98"/>
      <c r="C89" s="128" t="s">
        <v>144</v>
      </c>
      <c r="D89" s="129"/>
      <c r="E89" s="98"/>
      <c r="F89" s="316">
        <f>('BS 2026'!F27*0.2)</f>
        <v>-1360</v>
      </c>
      <c r="G89" s="316">
        <f>('BS 2026'!G27*0.2)</f>
        <v>-1120</v>
      </c>
      <c r="H89" s="316">
        <f>('BS 2026'!H27*0.2)</f>
        <v>-880</v>
      </c>
      <c r="I89" s="316">
        <f>('BS 2026'!I27*0.2)</f>
        <v>-640</v>
      </c>
      <c r="J89" s="316">
        <f>('BS 2026'!J27*0.2)</f>
        <v>-400</v>
      </c>
      <c r="K89" s="316">
        <f>('BS 2026'!K27*0.2)</f>
        <v>0</v>
      </c>
      <c r="L89" s="316">
        <f>('BS 2026'!L27*0.2)</f>
        <v>0</v>
      </c>
      <c r="M89" s="316">
        <f>('BS 2026'!M27*0.2)</f>
        <v>0</v>
      </c>
      <c r="N89" s="316">
        <f>('BS 2026'!N27*0.2)</f>
        <v>0</v>
      </c>
      <c r="O89" s="316">
        <f>('BS 2026'!O27*0.2)</f>
        <v>0</v>
      </c>
      <c r="P89" s="316">
        <f>('BS 2026'!P27*0.2)</f>
        <v>0</v>
      </c>
      <c r="Q89" s="316">
        <f>('BS 2026'!Q27*0.2)</f>
        <v>0</v>
      </c>
      <c r="R89" s="316">
        <f>('BS 2026'!R27*0.2)</f>
        <v>0</v>
      </c>
      <c r="S89" s="316">
        <f>('BS 2026'!S27*0.2)</f>
        <v>0</v>
      </c>
      <c r="T89" s="316">
        <f>('BS 2026'!T27*0.2)</f>
        <v>0</v>
      </c>
      <c r="U89" s="316">
        <f t="shared" si="1"/>
        <v>-4400</v>
      </c>
    </row>
    <row r="90" spans="1:21" s="100" customFormat="1" ht="25.05" customHeight="1" x14ac:dyDescent="0.3">
      <c r="A90" s="98"/>
      <c r="B90" s="98"/>
      <c r="C90" s="127" t="s">
        <v>10</v>
      </c>
      <c r="D90" s="98"/>
      <c r="E90" s="98"/>
      <c r="F90" s="316">
        <f>F86</f>
        <v>84505</v>
      </c>
      <c r="G90" s="316">
        <f t="shared" ref="G90:T90" si="9">G86</f>
        <v>84746.5</v>
      </c>
      <c r="H90" s="316">
        <f t="shared" si="9"/>
        <v>85491</v>
      </c>
      <c r="I90" s="316">
        <f t="shared" si="9"/>
        <v>89260</v>
      </c>
      <c r="J90" s="316">
        <f t="shared" si="9"/>
        <v>88940</v>
      </c>
      <c r="K90" s="316">
        <f t="shared" si="9"/>
        <v>90350</v>
      </c>
      <c r="L90" s="316">
        <f t="shared" si="9"/>
        <v>95190</v>
      </c>
      <c r="M90" s="316">
        <f t="shared" si="9"/>
        <v>95830</v>
      </c>
      <c r="N90" s="316">
        <f t="shared" si="9"/>
        <v>95980</v>
      </c>
      <c r="O90" s="316">
        <f t="shared" si="9"/>
        <v>94710</v>
      </c>
      <c r="P90" s="316">
        <f t="shared" si="9"/>
        <v>94600</v>
      </c>
      <c r="Q90" s="316">
        <f t="shared" si="9"/>
        <v>95600</v>
      </c>
      <c r="R90" s="316">
        <f t="shared" si="9"/>
        <v>95600</v>
      </c>
      <c r="S90" s="316">
        <f t="shared" si="9"/>
        <v>95600</v>
      </c>
      <c r="T90" s="316">
        <f t="shared" si="9"/>
        <v>96300</v>
      </c>
      <c r="U90" s="316">
        <f t="shared" si="1"/>
        <v>1095202.5</v>
      </c>
    </row>
    <row r="91" spans="1:21" s="100" customFormat="1" ht="25.05" customHeight="1" x14ac:dyDescent="0.3">
      <c r="A91" s="98"/>
      <c r="B91" s="98"/>
      <c r="C91" s="128" t="s">
        <v>11</v>
      </c>
      <c r="D91" s="98"/>
      <c r="E91" s="98"/>
      <c r="F91" s="316">
        <f>(F90*0.2)*-1</f>
        <v>-16901</v>
      </c>
      <c r="G91" s="316">
        <f t="shared" ref="G91:T91" si="10">(G90*0.2)*-1</f>
        <v>-16949.3</v>
      </c>
      <c r="H91" s="316">
        <f t="shared" si="10"/>
        <v>-17098.2</v>
      </c>
      <c r="I91" s="316">
        <f t="shared" si="10"/>
        <v>-17852</v>
      </c>
      <c r="J91" s="316">
        <f t="shared" si="10"/>
        <v>-17788</v>
      </c>
      <c r="K91" s="316">
        <f t="shared" si="10"/>
        <v>-18070</v>
      </c>
      <c r="L91" s="316">
        <f t="shared" si="10"/>
        <v>-19038</v>
      </c>
      <c r="M91" s="316">
        <f t="shared" si="10"/>
        <v>-19166</v>
      </c>
      <c r="N91" s="316">
        <f t="shared" si="10"/>
        <v>-19196</v>
      </c>
      <c r="O91" s="316">
        <f t="shared" si="10"/>
        <v>-18942</v>
      </c>
      <c r="P91" s="316">
        <f t="shared" si="10"/>
        <v>-18920</v>
      </c>
      <c r="Q91" s="316">
        <f t="shared" si="10"/>
        <v>-19120</v>
      </c>
      <c r="R91" s="316">
        <f t="shared" si="10"/>
        <v>-19120</v>
      </c>
      <c r="S91" s="316">
        <f t="shared" si="10"/>
        <v>-19120</v>
      </c>
      <c r="T91" s="316">
        <f t="shared" si="10"/>
        <v>-19260</v>
      </c>
      <c r="U91" s="316">
        <f t="shared" si="1"/>
        <v>-219040.5</v>
      </c>
    </row>
    <row r="92" spans="1:21" s="100" customFormat="1" ht="14.4" customHeight="1" x14ac:dyDescent="0.3">
      <c r="A92" s="155"/>
      <c r="B92" s="155"/>
      <c r="C92" s="156" t="s">
        <v>12</v>
      </c>
      <c r="D92" s="155"/>
      <c r="E92" s="155"/>
      <c r="F92" s="272">
        <f t="shared" ref="F92" si="11">F90+F91</f>
        <v>67604</v>
      </c>
      <c r="G92" s="272">
        <f t="shared" ref="G92" si="12">G90+G91</f>
        <v>67797.2</v>
      </c>
      <c r="H92" s="272">
        <f t="shared" ref="H92" si="13">H90+H91</f>
        <v>68392.800000000003</v>
      </c>
      <c r="I92" s="272">
        <f t="shared" ref="I92" si="14">I90+I91</f>
        <v>71408</v>
      </c>
      <c r="J92" s="272">
        <f t="shared" ref="J92" si="15">J90+J91</f>
        <v>71152</v>
      </c>
      <c r="K92" s="272">
        <f t="shared" ref="K92" si="16">K90+K91</f>
        <v>72280</v>
      </c>
      <c r="L92" s="272">
        <f t="shared" ref="L92" si="17">L90+L91</f>
        <v>76152</v>
      </c>
      <c r="M92" s="272">
        <f t="shared" ref="M92" si="18">M90+M91</f>
        <v>76664</v>
      </c>
      <c r="N92" s="272">
        <f t="shared" ref="N92" si="19">N90+N91</f>
        <v>76784</v>
      </c>
      <c r="O92" s="272">
        <f t="shared" ref="O92" si="20">O90+O91</f>
        <v>75768</v>
      </c>
      <c r="P92" s="272">
        <f t="shared" ref="P92" si="21">P90+P91</f>
        <v>75680</v>
      </c>
      <c r="Q92" s="272">
        <f t="shared" ref="Q92" si="22">Q90+Q91</f>
        <v>76480</v>
      </c>
      <c r="R92" s="272">
        <f t="shared" ref="R92" si="23">R90+R91</f>
        <v>76480</v>
      </c>
      <c r="S92" s="272">
        <f t="shared" ref="S92" si="24">S90+S91</f>
        <v>76480</v>
      </c>
      <c r="T92" s="272">
        <f t="shared" ref="T92" si="25">T90+T91</f>
        <v>77040</v>
      </c>
      <c r="U92" s="273">
        <f t="shared" si="1"/>
        <v>876162</v>
      </c>
    </row>
    <row r="93" spans="1:21" x14ac:dyDescent="0.3">
      <c r="F93"/>
    </row>
    <row r="94" spans="1:21" x14ac:dyDescent="0.3">
      <c r="F94"/>
    </row>
    <row r="95" spans="1:21" x14ac:dyDescent="0.3">
      <c r="F95"/>
    </row>
    <row r="96" spans="1:21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</sheetData>
  <phoneticPr fontId="7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30ABF-517D-41B9-B86A-39352A6E64E0}">
  <sheetPr codeName="Sheet33"/>
  <dimension ref="A2:V88"/>
  <sheetViews>
    <sheetView showGridLines="0" topLeftCell="B2" workbookViewId="0">
      <selection activeCell="G11" sqref="G11:U11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20" t="s">
        <v>149</v>
      </c>
      <c r="C2" s="119"/>
      <c r="D2" s="9"/>
    </row>
    <row r="3" spans="1:22" x14ac:dyDescent="0.3">
      <c r="A3" s="118" t="s">
        <v>150</v>
      </c>
      <c r="C3" s="13"/>
    </row>
    <row r="4" spans="1:22" x14ac:dyDescent="0.3">
      <c r="A4" s="118" t="s">
        <v>151</v>
      </c>
      <c r="C4" s="13"/>
    </row>
    <row r="6" spans="1:22" x14ac:dyDescent="0.3">
      <c r="B6" s="13" t="s">
        <v>199</v>
      </c>
    </row>
    <row r="7" spans="1:22" x14ac:dyDescent="0.3">
      <c r="A7" s="130"/>
      <c r="B7" s="162" t="s">
        <v>63</v>
      </c>
      <c r="C7" s="135"/>
      <c r="D7" s="135"/>
      <c r="E7" s="135"/>
      <c r="F7" s="135"/>
      <c r="G7" s="163">
        <v>46023</v>
      </c>
      <c r="H7" s="163">
        <v>46054</v>
      </c>
      <c r="I7" s="163">
        <v>46082</v>
      </c>
      <c r="J7" s="163">
        <v>46113</v>
      </c>
      <c r="K7" s="163">
        <v>46143</v>
      </c>
      <c r="L7" s="163">
        <v>46174</v>
      </c>
      <c r="M7" s="163">
        <v>46204</v>
      </c>
      <c r="N7" s="163">
        <v>46235</v>
      </c>
      <c r="O7" s="163">
        <v>46266</v>
      </c>
      <c r="P7" s="163">
        <v>46296</v>
      </c>
      <c r="Q7" s="163">
        <v>46327</v>
      </c>
      <c r="R7" s="163">
        <v>46357</v>
      </c>
      <c r="S7" s="163">
        <v>46388</v>
      </c>
      <c r="T7" s="163">
        <v>46419</v>
      </c>
      <c r="U7" s="163">
        <v>46447</v>
      </c>
      <c r="V7" s="164" t="s">
        <v>70</v>
      </c>
    </row>
    <row r="9" spans="1:22" x14ac:dyDescent="0.3">
      <c r="B9" s="13" t="s">
        <v>285</v>
      </c>
    </row>
    <row r="10" spans="1:22" x14ac:dyDescent="0.3">
      <c r="A10" s="135"/>
      <c r="B10" s="162" t="s">
        <v>152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</row>
    <row r="11" spans="1:22" x14ac:dyDescent="0.3">
      <c r="B11" s="317" t="s">
        <v>37</v>
      </c>
      <c r="C11" s="318"/>
      <c r="D11" s="318"/>
      <c r="E11" s="318"/>
      <c r="F11" s="318"/>
      <c r="G11" s="195">
        <f>SUM(G12:G44)</f>
        <v>92765</v>
      </c>
      <c r="H11" s="195">
        <f t="shared" ref="H11:U11" si="0">SUM(H12:H44)</f>
        <v>93006.5</v>
      </c>
      <c r="I11" s="195">
        <f t="shared" si="0"/>
        <v>93751</v>
      </c>
      <c r="J11" s="195">
        <f t="shared" si="0"/>
        <v>97520</v>
      </c>
      <c r="K11" s="195">
        <f t="shared" si="0"/>
        <v>97200</v>
      </c>
      <c r="L11" s="195">
        <f t="shared" si="0"/>
        <v>98610</v>
      </c>
      <c r="M11" s="195">
        <f t="shared" si="0"/>
        <v>103450</v>
      </c>
      <c r="N11" s="195">
        <f t="shared" si="0"/>
        <v>104090</v>
      </c>
      <c r="O11" s="195">
        <f t="shared" si="0"/>
        <v>104240</v>
      </c>
      <c r="P11" s="195">
        <f t="shared" si="0"/>
        <v>103270</v>
      </c>
      <c r="Q11" s="195">
        <f t="shared" si="0"/>
        <v>103160</v>
      </c>
      <c r="R11" s="195">
        <f t="shared" si="0"/>
        <v>104160</v>
      </c>
      <c r="S11" s="195">
        <f t="shared" si="0"/>
        <v>104160</v>
      </c>
      <c r="T11" s="195">
        <f t="shared" si="0"/>
        <v>104160</v>
      </c>
      <c r="U11" s="195">
        <f t="shared" si="0"/>
        <v>104860</v>
      </c>
      <c r="V11" s="195">
        <f>SUM(G11:R11)</f>
        <v>1195222.5</v>
      </c>
    </row>
    <row r="12" spans="1:22" x14ac:dyDescent="0.3">
      <c r="B12" s="320" t="str">
        <f>'IS 2026'!C12</f>
        <v>Equipment 1</v>
      </c>
      <c r="C12" s="318"/>
      <c r="D12" s="318"/>
      <c r="E12" s="318"/>
      <c r="F12" s="318"/>
      <c r="G12" s="195">
        <f>'IS 2026'!F12</f>
        <v>2817.5</v>
      </c>
      <c r="H12" s="195">
        <f>'IS 2026'!G12</f>
        <v>2898</v>
      </c>
      <c r="I12" s="195">
        <f>'IS 2026'!H12</f>
        <v>2978.5</v>
      </c>
      <c r="J12" s="195">
        <f>'IS 2026'!I12</f>
        <v>1480</v>
      </c>
      <c r="K12" s="195">
        <f>'IS 2026'!J12</f>
        <v>1520</v>
      </c>
      <c r="L12" s="195">
        <f>'IS 2026'!K12</f>
        <v>1480</v>
      </c>
      <c r="M12" s="195">
        <f>'IS 2026'!L12</f>
        <v>1600</v>
      </c>
      <c r="N12" s="195">
        <f>'IS 2026'!M12</f>
        <v>1560</v>
      </c>
      <c r="O12" s="195">
        <f>'IS 2026'!N12</f>
        <v>1680</v>
      </c>
      <c r="P12" s="195">
        <f>'IS 2026'!O12</f>
        <v>1680</v>
      </c>
      <c r="Q12" s="195">
        <f>'IS 2026'!P12</f>
        <v>1680</v>
      </c>
      <c r="R12" s="195">
        <f>'IS 2026'!Q12</f>
        <v>1680</v>
      </c>
      <c r="S12" s="195">
        <f>'IS 2026'!R12</f>
        <v>1680</v>
      </c>
      <c r="T12" s="195">
        <f>'IS 2026'!S12</f>
        <v>1680</v>
      </c>
      <c r="U12" s="195">
        <f>'IS 2026'!T12</f>
        <v>1680</v>
      </c>
      <c r="V12" s="318"/>
    </row>
    <row r="13" spans="1:22" x14ac:dyDescent="0.3">
      <c r="B13" s="320" t="str">
        <f>'IS 2026'!C13</f>
        <v>Equipment 2</v>
      </c>
      <c r="C13" s="318"/>
      <c r="D13" s="318"/>
      <c r="E13" s="318"/>
      <c r="F13" s="318"/>
      <c r="G13" s="195">
        <f>'IS 2026'!F13</f>
        <v>2986.5</v>
      </c>
      <c r="H13" s="195">
        <f>'IS 2026'!G13</f>
        <v>2986.5</v>
      </c>
      <c r="I13" s="195">
        <f>'IS 2026'!H13</f>
        <v>3077</v>
      </c>
      <c r="J13" s="195">
        <f>'IS 2026'!I13</f>
        <v>1530</v>
      </c>
      <c r="K13" s="195">
        <f>'IS 2026'!J13</f>
        <v>1485</v>
      </c>
      <c r="L13" s="195">
        <f>'IS 2026'!K13</f>
        <v>1575</v>
      </c>
      <c r="M13" s="195">
        <f>'IS 2026'!L13</f>
        <v>1710</v>
      </c>
      <c r="N13" s="195">
        <f>'IS 2026'!M13</f>
        <v>2070</v>
      </c>
      <c r="O13" s="195">
        <f>'IS 2026'!N13</f>
        <v>2025</v>
      </c>
      <c r="P13" s="195">
        <f>'IS 2026'!O13</f>
        <v>1980</v>
      </c>
      <c r="Q13" s="195">
        <f>'IS 2026'!P13</f>
        <v>1980</v>
      </c>
      <c r="R13" s="195">
        <f>'IS 2026'!Q13</f>
        <v>1935</v>
      </c>
      <c r="S13" s="195">
        <f>'IS 2026'!R13</f>
        <v>1935</v>
      </c>
      <c r="T13" s="195">
        <f>'IS 2026'!S13</f>
        <v>1935</v>
      </c>
      <c r="U13" s="195">
        <f>'IS 2026'!T13</f>
        <v>1935</v>
      </c>
      <c r="V13" s="318"/>
    </row>
    <row r="14" spans="1:22" x14ac:dyDescent="0.3">
      <c r="B14" s="320" t="str">
        <f>'IS 2026'!C14</f>
        <v>Equipment 3</v>
      </c>
      <c r="C14" s="318"/>
      <c r="D14" s="318"/>
      <c r="E14" s="318"/>
      <c r="F14" s="318"/>
      <c r="G14" s="195">
        <f>'IS 2026'!F14</f>
        <v>3247</v>
      </c>
      <c r="H14" s="195">
        <f>'IS 2026'!G14</f>
        <v>3247</v>
      </c>
      <c r="I14" s="195">
        <f>'IS 2026'!H14</f>
        <v>3247</v>
      </c>
      <c r="J14" s="195">
        <f>'IS 2026'!I14</f>
        <v>1530</v>
      </c>
      <c r="K14" s="195">
        <f>'IS 2026'!J14</f>
        <v>1485</v>
      </c>
      <c r="L14" s="195">
        <f>'IS 2026'!K14</f>
        <v>1485</v>
      </c>
      <c r="M14" s="195">
        <f>'IS 2026'!L14</f>
        <v>1980</v>
      </c>
      <c r="N14" s="195">
        <f>'IS 2026'!M14</f>
        <v>1980</v>
      </c>
      <c r="O14" s="195">
        <f>'IS 2026'!N14</f>
        <v>1980</v>
      </c>
      <c r="P14" s="195">
        <f>'IS 2026'!O14</f>
        <v>1980</v>
      </c>
      <c r="Q14" s="195">
        <f>'IS 2026'!P14</f>
        <v>1980</v>
      </c>
      <c r="R14" s="195">
        <f>'IS 2026'!Q14</f>
        <v>1980</v>
      </c>
      <c r="S14" s="195">
        <f>'IS 2026'!R14</f>
        <v>1980</v>
      </c>
      <c r="T14" s="195">
        <f>'IS 2026'!S14</f>
        <v>1980</v>
      </c>
      <c r="U14" s="195">
        <f>'IS 2026'!T14</f>
        <v>1980</v>
      </c>
      <c r="V14" s="318"/>
    </row>
    <row r="15" spans="1:22" x14ac:dyDescent="0.3">
      <c r="B15" s="320" t="str">
        <f>'IS 2026'!C15</f>
        <v>Equipment 4</v>
      </c>
      <c r="C15" s="318"/>
      <c r="D15" s="318"/>
      <c r="E15" s="318"/>
      <c r="F15" s="318"/>
      <c r="G15" s="195">
        <f>'IS 2026'!F15</f>
        <v>2576</v>
      </c>
      <c r="H15" s="195">
        <f>'IS 2026'!G15</f>
        <v>2656.5</v>
      </c>
      <c r="I15" s="195">
        <f>'IS 2026'!H15</f>
        <v>2576</v>
      </c>
      <c r="J15" s="195">
        <f>'IS 2026'!I15</f>
        <v>1760</v>
      </c>
      <c r="K15" s="195">
        <f>'IS 2026'!J15</f>
        <v>1760</v>
      </c>
      <c r="L15" s="195">
        <f>'IS 2026'!K15</f>
        <v>1760</v>
      </c>
      <c r="M15" s="195">
        <f>'IS 2026'!L15</f>
        <v>2255</v>
      </c>
      <c r="N15" s="195">
        <f>'IS 2026'!M15</f>
        <v>2255</v>
      </c>
      <c r="O15" s="195">
        <f>'IS 2026'!N15</f>
        <v>2255</v>
      </c>
      <c r="P15" s="195">
        <f>'IS 2026'!O15</f>
        <v>2255</v>
      </c>
      <c r="Q15" s="195">
        <f>'IS 2026'!P15</f>
        <v>2255</v>
      </c>
      <c r="R15" s="195">
        <f>'IS 2026'!Q15</f>
        <v>2255</v>
      </c>
      <c r="S15" s="195">
        <f>'IS 2026'!R15</f>
        <v>2255</v>
      </c>
      <c r="T15" s="195">
        <f>'IS 2026'!S15</f>
        <v>2255</v>
      </c>
      <c r="U15" s="195">
        <f>'IS 2026'!T15</f>
        <v>2255</v>
      </c>
      <c r="V15" s="318"/>
    </row>
    <row r="16" spans="1:22" x14ac:dyDescent="0.3">
      <c r="B16" s="320" t="str">
        <f>'IS 2026'!C16</f>
        <v>Equipment 5</v>
      </c>
      <c r="C16" s="318"/>
      <c r="D16" s="318"/>
      <c r="E16" s="318"/>
      <c r="F16" s="318"/>
      <c r="G16" s="195">
        <f>'IS 2026'!F16</f>
        <v>2495.5</v>
      </c>
      <c r="H16" s="195">
        <f>'IS 2026'!G16</f>
        <v>2576</v>
      </c>
      <c r="I16" s="195">
        <f>'IS 2026'!H16</f>
        <v>2495.5</v>
      </c>
      <c r="J16" s="195">
        <f>'IS 2026'!I16</f>
        <v>1815</v>
      </c>
      <c r="K16" s="195">
        <f>'IS 2026'!J16</f>
        <v>1705</v>
      </c>
      <c r="L16" s="195">
        <f>'IS 2026'!K16</f>
        <v>1815</v>
      </c>
      <c r="M16" s="195">
        <f>'IS 2026'!L16</f>
        <v>1815</v>
      </c>
      <c r="N16" s="195">
        <f>'IS 2026'!M16</f>
        <v>1815</v>
      </c>
      <c r="O16" s="195">
        <f>'IS 2026'!N16</f>
        <v>1815</v>
      </c>
      <c r="P16" s="195">
        <f>'IS 2026'!O16</f>
        <v>1815</v>
      </c>
      <c r="Q16" s="195">
        <f>'IS 2026'!P16</f>
        <v>1815</v>
      </c>
      <c r="R16" s="195">
        <f>'IS 2026'!Q16</f>
        <v>1815</v>
      </c>
      <c r="S16" s="195">
        <f>'IS 2026'!R16</f>
        <v>1815</v>
      </c>
      <c r="T16" s="195">
        <f>'IS 2026'!S16</f>
        <v>1815</v>
      </c>
      <c r="U16" s="195">
        <f>'IS 2026'!T16</f>
        <v>1815</v>
      </c>
      <c r="V16" s="318"/>
    </row>
    <row r="17" spans="2:22" x14ac:dyDescent="0.3">
      <c r="B17" s="320" t="str">
        <f>'IS 2026'!C17</f>
        <v>Equipment 6</v>
      </c>
      <c r="C17" s="318"/>
      <c r="D17" s="318"/>
      <c r="E17" s="318"/>
      <c r="F17" s="318"/>
      <c r="G17" s="195">
        <f>'IS 2026'!F17</f>
        <v>3618</v>
      </c>
      <c r="H17" s="195">
        <f>'IS 2026'!G17</f>
        <v>3618</v>
      </c>
      <c r="I17" s="195">
        <f>'IS 2026'!H17</f>
        <v>3618</v>
      </c>
      <c r="J17" s="195">
        <f>'IS 2026'!I17</f>
        <v>2160</v>
      </c>
      <c r="K17" s="195">
        <f>'IS 2026'!J17</f>
        <v>2160</v>
      </c>
      <c r="L17" s="195">
        <f>'IS 2026'!K17</f>
        <v>2160</v>
      </c>
      <c r="M17" s="195">
        <f>'IS 2026'!L17</f>
        <v>2160</v>
      </c>
      <c r="N17" s="195">
        <f>'IS 2026'!M17</f>
        <v>2160</v>
      </c>
      <c r="O17" s="195">
        <f>'IS 2026'!N17</f>
        <v>2160</v>
      </c>
      <c r="P17" s="195">
        <f>'IS 2026'!O17</f>
        <v>2160</v>
      </c>
      <c r="Q17" s="195">
        <f>'IS 2026'!P17</f>
        <v>2160</v>
      </c>
      <c r="R17" s="195">
        <f>'IS 2026'!Q17</f>
        <v>2160</v>
      </c>
      <c r="S17" s="195">
        <f>'IS 2026'!R17</f>
        <v>2160</v>
      </c>
      <c r="T17" s="195">
        <f>'IS 2026'!S17</f>
        <v>2160</v>
      </c>
      <c r="U17" s="195">
        <f>'IS 2026'!T17</f>
        <v>2160</v>
      </c>
      <c r="V17" s="318"/>
    </row>
    <row r="18" spans="2:22" x14ac:dyDescent="0.3">
      <c r="B18" s="320" t="str">
        <f>'IS 2026'!C18</f>
        <v>Equipment 7</v>
      </c>
      <c r="C18" s="318"/>
      <c r="D18" s="318"/>
      <c r="E18" s="318"/>
      <c r="F18" s="318"/>
      <c r="G18" s="195">
        <f>'IS 2026'!F18</f>
        <v>2737</v>
      </c>
      <c r="H18" s="195">
        <f>'IS 2026'!G18</f>
        <v>2737</v>
      </c>
      <c r="I18" s="195">
        <f>'IS 2026'!H18</f>
        <v>2737</v>
      </c>
      <c r="J18" s="195">
        <f>'IS 2026'!I18</f>
        <v>1870</v>
      </c>
      <c r="K18" s="195">
        <f>'IS 2026'!J18</f>
        <v>1870</v>
      </c>
      <c r="L18" s="195">
        <f>'IS 2026'!K18</f>
        <v>2145</v>
      </c>
      <c r="M18" s="195">
        <f>'IS 2026'!L18</f>
        <v>2145</v>
      </c>
      <c r="N18" s="195">
        <f>'IS 2026'!M18</f>
        <v>2145</v>
      </c>
      <c r="O18" s="195">
        <f>'IS 2026'!N18</f>
        <v>2145</v>
      </c>
      <c r="P18" s="195">
        <f>'IS 2026'!O18</f>
        <v>1705</v>
      </c>
      <c r="Q18" s="195">
        <f>'IS 2026'!P18</f>
        <v>1650</v>
      </c>
      <c r="R18" s="195">
        <f>'IS 2026'!Q18</f>
        <v>1705</v>
      </c>
      <c r="S18" s="195">
        <f>'IS 2026'!R18</f>
        <v>1705</v>
      </c>
      <c r="T18" s="195">
        <f>'IS 2026'!S18</f>
        <v>1705</v>
      </c>
      <c r="U18" s="195">
        <f>'IS 2026'!T18</f>
        <v>1705</v>
      </c>
      <c r="V18" s="318"/>
    </row>
    <row r="19" spans="2:22" x14ac:dyDescent="0.3">
      <c r="B19" s="320" t="str">
        <f>'IS 2026'!C19</f>
        <v>Equipment 8</v>
      </c>
      <c r="C19" s="318"/>
      <c r="D19" s="318"/>
      <c r="E19" s="318"/>
      <c r="F19" s="318"/>
      <c r="G19" s="195">
        <f>'IS 2026'!F19</f>
        <v>1996.5</v>
      </c>
      <c r="H19" s="195">
        <f>'IS 2026'!G19</f>
        <v>1996.5</v>
      </c>
      <c r="I19" s="195">
        <f>'IS 2026'!H19</f>
        <v>1996.5</v>
      </c>
      <c r="J19" s="195">
        <f>'IS 2026'!I19</f>
        <v>2145</v>
      </c>
      <c r="K19" s="195">
        <f>'IS 2026'!J19</f>
        <v>2145</v>
      </c>
      <c r="L19" s="195">
        <f>'IS 2026'!K19</f>
        <v>2145</v>
      </c>
      <c r="M19" s="195">
        <f>'IS 2026'!L19</f>
        <v>2145</v>
      </c>
      <c r="N19" s="195">
        <f>'IS 2026'!M19</f>
        <v>2145</v>
      </c>
      <c r="O19" s="195">
        <f>'IS 2026'!N19</f>
        <v>2145</v>
      </c>
      <c r="P19" s="195">
        <f>'IS 2026'!O19</f>
        <v>2145</v>
      </c>
      <c r="Q19" s="195">
        <f>'IS 2026'!P19</f>
        <v>2145</v>
      </c>
      <c r="R19" s="195">
        <f>'IS 2026'!Q19</f>
        <v>2145</v>
      </c>
      <c r="S19" s="195">
        <f>'IS 2026'!R19</f>
        <v>2145</v>
      </c>
      <c r="T19" s="195">
        <f>'IS 2026'!S19</f>
        <v>2145</v>
      </c>
      <c r="U19" s="195">
        <f>'IS 2026'!T19</f>
        <v>2145</v>
      </c>
      <c r="V19" s="318"/>
    </row>
    <row r="20" spans="2:22" x14ac:dyDescent="0.3">
      <c r="B20" s="320" t="str">
        <f>'IS 2026'!C20</f>
        <v>Equipment 9</v>
      </c>
      <c r="C20" s="318"/>
      <c r="D20" s="318"/>
      <c r="E20" s="318"/>
      <c r="F20" s="318"/>
      <c r="G20" s="195">
        <f>'IS 2026'!F20</f>
        <v>2737</v>
      </c>
      <c r="H20" s="195">
        <f>'IS 2026'!G20</f>
        <v>2737</v>
      </c>
      <c r="I20" s="195">
        <f>'IS 2026'!H20</f>
        <v>2737</v>
      </c>
      <c r="J20" s="195">
        <f>'IS 2026'!I20</f>
        <v>2380</v>
      </c>
      <c r="K20" s="195">
        <f>'IS 2026'!J20</f>
        <v>2380</v>
      </c>
      <c r="L20" s="195">
        <f>'IS 2026'!K20</f>
        <v>2380</v>
      </c>
      <c r="M20" s="195">
        <f>'IS 2026'!L20</f>
        <v>2870</v>
      </c>
      <c r="N20" s="195">
        <f>'IS 2026'!M20</f>
        <v>2870</v>
      </c>
      <c r="O20" s="195">
        <f>'IS 2026'!N20</f>
        <v>2870</v>
      </c>
      <c r="P20" s="195">
        <f>'IS 2026'!O20</f>
        <v>2870</v>
      </c>
      <c r="Q20" s="195">
        <f>'IS 2026'!P20</f>
        <v>2870</v>
      </c>
      <c r="R20" s="195">
        <f>'IS 2026'!Q20</f>
        <v>2870</v>
      </c>
      <c r="S20" s="195">
        <f>'IS 2026'!R20</f>
        <v>2870</v>
      </c>
      <c r="T20" s="195">
        <f>'IS 2026'!S20</f>
        <v>2870</v>
      </c>
      <c r="U20" s="195">
        <f>'IS 2026'!T20</f>
        <v>3220</v>
      </c>
      <c r="V20" s="318"/>
    </row>
    <row r="21" spans="2:22" x14ac:dyDescent="0.3">
      <c r="B21" s="320" t="str">
        <f>'IS 2026'!C21</f>
        <v>Equipment 10</v>
      </c>
      <c r="C21" s="318"/>
      <c r="D21" s="318"/>
      <c r="E21" s="318"/>
      <c r="F21" s="318"/>
      <c r="G21" s="195">
        <f>'IS 2026'!F21</f>
        <v>2817.5</v>
      </c>
      <c r="H21" s="195">
        <f>'IS 2026'!G21</f>
        <v>2817.5</v>
      </c>
      <c r="I21" s="195">
        <f>'IS 2026'!H21</f>
        <v>2817.5</v>
      </c>
      <c r="J21" s="195">
        <f>'IS 2026'!I21</f>
        <v>2450</v>
      </c>
      <c r="K21" s="195">
        <f>'IS 2026'!J21</f>
        <v>2450</v>
      </c>
      <c r="L21" s="195">
        <f>'IS 2026'!K21</f>
        <v>2450</v>
      </c>
      <c r="M21" s="195">
        <f>'IS 2026'!L21</f>
        <v>3150</v>
      </c>
      <c r="N21" s="195">
        <f>'IS 2026'!M21</f>
        <v>3150</v>
      </c>
      <c r="O21" s="195">
        <f>'IS 2026'!N21</f>
        <v>3150</v>
      </c>
      <c r="P21" s="195">
        <f>'IS 2026'!O21</f>
        <v>3150</v>
      </c>
      <c r="Q21" s="195">
        <f>'IS 2026'!P21</f>
        <v>3150</v>
      </c>
      <c r="R21" s="195">
        <f>'IS 2026'!Q21</f>
        <v>3150</v>
      </c>
      <c r="S21" s="195">
        <f>'IS 2026'!R21</f>
        <v>3150</v>
      </c>
      <c r="T21" s="195">
        <f>'IS 2026'!S21</f>
        <v>3150</v>
      </c>
      <c r="U21" s="195">
        <f>'IS 2026'!T21</f>
        <v>3150</v>
      </c>
      <c r="V21" s="318"/>
    </row>
    <row r="22" spans="2:22" x14ac:dyDescent="0.3">
      <c r="B22" s="320" t="str">
        <f>'IS 2026'!C22</f>
        <v>Equipment 11</v>
      </c>
      <c r="C22" s="318"/>
      <c r="D22" s="318"/>
      <c r="E22" s="318"/>
      <c r="F22" s="318"/>
      <c r="G22" s="195">
        <f>'IS 2026'!F22</f>
        <v>2898</v>
      </c>
      <c r="H22" s="195">
        <f>'IS 2026'!G22</f>
        <v>2817.5</v>
      </c>
      <c r="I22" s="195">
        <f>'IS 2026'!H22</f>
        <v>2817.5</v>
      </c>
      <c r="J22" s="195">
        <f>'IS 2026'!I22</f>
        <v>2975</v>
      </c>
      <c r="K22" s="195">
        <f>'IS 2026'!J22</f>
        <v>2975</v>
      </c>
      <c r="L22" s="195">
        <f>'IS 2026'!K22</f>
        <v>2975</v>
      </c>
      <c r="M22" s="195">
        <f>'IS 2026'!L22</f>
        <v>3230</v>
      </c>
      <c r="N22" s="195">
        <f>'IS 2026'!M22</f>
        <v>3230</v>
      </c>
      <c r="O22" s="195">
        <f>'IS 2026'!N22</f>
        <v>3230</v>
      </c>
      <c r="P22" s="195">
        <f>'IS 2026'!O22</f>
        <v>3230</v>
      </c>
      <c r="Q22" s="195">
        <f>'IS 2026'!P22</f>
        <v>3230</v>
      </c>
      <c r="R22" s="195">
        <f>'IS 2026'!Q22</f>
        <v>3230</v>
      </c>
      <c r="S22" s="195">
        <f>'IS 2026'!R22</f>
        <v>3230</v>
      </c>
      <c r="T22" s="195">
        <f>'IS 2026'!S22</f>
        <v>3230</v>
      </c>
      <c r="U22" s="195">
        <f>'IS 2026'!T22</f>
        <v>3230</v>
      </c>
      <c r="V22" s="318"/>
    </row>
    <row r="23" spans="2:22" x14ac:dyDescent="0.3">
      <c r="B23" s="320" t="str">
        <f>'IS 2026'!C23</f>
        <v>Equipment 12</v>
      </c>
      <c r="C23" s="318"/>
      <c r="D23" s="318"/>
      <c r="E23" s="318"/>
      <c r="F23" s="318"/>
      <c r="G23" s="195">
        <f>'IS 2026'!F23</f>
        <v>3139.5</v>
      </c>
      <c r="H23" s="195">
        <f>'IS 2026'!G23</f>
        <v>3220</v>
      </c>
      <c r="I23" s="195">
        <f>'IS 2026'!H23</f>
        <v>3220</v>
      </c>
      <c r="J23" s="195">
        <f>'IS 2026'!I23</f>
        <v>3400</v>
      </c>
      <c r="K23" s="195">
        <f>'IS 2026'!J23</f>
        <v>3400</v>
      </c>
      <c r="L23" s="195">
        <f>'IS 2026'!K23</f>
        <v>3400</v>
      </c>
      <c r="M23" s="195">
        <f>'IS 2026'!L23</f>
        <v>3400</v>
      </c>
      <c r="N23" s="195">
        <f>'IS 2026'!M23</f>
        <v>3400</v>
      </c>
      <c r="O23" s="195">
        <f>'IS 2026'!N23</f>
        <v>3400</v>
      </c>
      <c r="P23" s="195">
        <f>'IS 2026'!O23</f>
        <v>3400</v>
      </c>
      <c r="Q23" s="195">
        <f>'IS 2026'!P23</f>
        <v>3400</v>
      </c>
      <c r="R23" s="195">
        <f>'IS 2026'!Q23</f>
        <v>3485</v>
      </c>
      <c r="S23" s="195">
        <f>'IS 2026'!R23</f>
        <v>3485</v>
      </c>
      <c r="T23" s="195">
        <f>'IS 2026'!S23</f>
        <v>3485</v>
      </c>
      <c r="U23" s="195">
        <f>'IS 2026'!T23</f>
        <v>3485</v>
      </c>
      <c r="V23" s="318"/>
    </row>
    <row r="24" spans="2:22" x14ac:dyDescent="0.3">
      <c r="B24" s="320" t="str">
        <f>'IS 2026'!C24</f>
        <v>Equipment 13</v>
      </c>
      <c r="C24" s="318"/>
      <c r="D24" s="318"/>
      <c r="E24" s="318"/>
      <c r="F24" s="318"/>
      <c r="G24" s="195">
        <f>'IS 2026'!F24</f>
        <v>2415</v>
      </c>
      <c r="H24" s="195">
        <f>'IS 2026'!G24</f>
        <v>2334.5</v>
      </c>
      <c r="I24" s="195">
        <f>'IS 2026'!H24</f>
        <v>2576</v>
      </c>
      <c r="J24" s="195">
        <f>'IS 2026'!I24</f>
        <v>2610</v>
      </c>
      <c r="K24" s="195">
        <f>'IS 2026'!J24</f>
        <v>2610</v>
      </c>
      <c r="L24" s="195">
        <f>'IS 2026'!K24</f>
        <v>2790</v>
      </c>
      <c r="M24" s="195">
        <f>'IS 2026'!L24</f>
        <v>2610</v>
      </c>
      <c r="N24" s="195">
        <f>'IS 2026'!M24</f>
        <v>2610</v>
      </c>
      <c r="O24" s="195">
        <f>'IS 2026'!N24</f>
        <v>2610</v>
      </c>
      <c r="P24" s="195">
        <f>'IS 2026'!O24</f>
        <v>2610</v>
      </c>
      <c r="Q24" s="195">
        <f>'IS 2026'!P24</f>
        <v>2610</v>
      </c>
      <c r="R24" s="195">
        <f>'IS 2026'!Q24</f>
        <v>2880</v>
      </c>
      <c r="S24" s="195">
        <f>'IS 2026'!R24</f>
        <v>2880</v>
      </c>
      <c r="T24" s="195">
        <f>'IS 2026'!S24</f>
        <v>2880</v>
      </c>
      <c r="U24" s="195">
        <f>'IS 2026'!T24</f>
        <v>2880</v>
      </c>
      <c r="V24" s="318"/>
    </row>
    <row r="25" spans="2:22" x14ac:dyDescent="0.3">
      <c r="B25" s="320" t="str">
        <f>'IS 2026'!C25</f>
        <v>Equipment 14</v>
      </c>
      <c r="C25" s="318"/>
      <c r="D25" s="318"/>
      <c r="E25" s="318"/>
      <c r="F25" s="318"/>
      <c r="G25" s="195">
        <f>'IS 2026'!F25</f>
        <v>2656.5</v>
      </c>
      <c r="H25" s="195">
        <f>'IS 2026'!G25</f>
        <v>2656.5</v>
      </c>
      <c r="I25" s="195">
        <f>'IS 2026'!H25</f>
        <v>2656.5</v>
      </c>
      <c r="J25" s="195">
        <f>'IS 2026'!I25</f>
        <v>4125</v>
      </c>
      <c r="K25" s="195">
        <f>'IS 2026'!J25</f>
        <v>4125</v>
      </c>
      <c r="L25" s="195">
        <f>'IS 2026'!K25</f>
        <v>4125</v>
      </c>
      <c r="M25" s="195">
        <f>'IS 2026'!L25</f>
        <v>4125</v>
      </c>
      <c r="N25" s="195">
        <f>'IS 2026'!M25</f>
        <v>4125</v>
      </c>
      <c r="O25" s="195">
        <f>'IS 2026'!N25</f>
        <v>4125</v>
      </c>
      <c r="P25" s="195">
        <f>'IS 2026'!O25</f>
        <v>4125</v>
      </c>
      <c r="Q25" s="195">
        <f>'IS 2026'!P25</f>
        <v>4125</v>
      </c>
      <c r="R25" s="195">
        <f>'IS 2026'!Q25</f>
        <v>4125</v>
      </c>
      <c r="S25" s="195">
        <f>'IS 2026'!R25</f>
        <v>4125</v>
      </c>
      <c r="T25" s="195">
        <f>'IS 2026'!S25</f>
        <v>4125</v>
      </c>
      <c r="U25" s="195">
        <f>'IS 2026'!T25</f>
        <v>4125</v>
      </c>
      <c r="V25" s="318"/>
    </row>
    <row r="26" spans="2:22" x14ac:dyDescent="0.3">
      <c r="B26" s="320" t="str">
        <f>'IS 2026'!C26</f>
        <v>Equipment 15</v>
      </c>
      <c r="C26" s="318"/>
      <c r="D26" s="318"/>
      <c r="E26" s="318"/>
      <c r="F26" s="318"/>
      <c r="G26" s="195">
        <f>'IS 2026'!F26</f>
        <v>3139.5</v>
      </c>
      <c r="H26" s="195">
        <f>'IS 2026'!G26</f>
        <v>3139.5</v>
      </c>
      <c r="I26" s="195">
        <f>'IS 2026'!H26</f>
        <v>3139.5</v>
      </c>
      <c r="J26" s="195">
        <f>'IS 2026'!I26</f>
        <v>8775</v>
      </c>
      <c r="K26" s="195">
        <f>'IS 2026'!J26</f>
        <v>8775</v>
      </c>
      <c r="L26" s="195">
        <f>'IS 2026'!K26</f>
        <v>8775</v>
      </c>
      <c r="M26" s="195">
        <f>'IS 2026'!L26</f>
        <v>8775</v>
      </c>
      <c r="N26" s="195">
        <f>'IS 2026'!M26</f>
        <v>8775</v>
      </c>
      <c r="O26" s="195">
        <f>'IS 2026'!N26</f>
        <v>8775</v>
      </c>
      <c r="P26" s="195">
        <f>'IS 2026'!O26</f>
        <v>8775</v>
      </c>
      <c r="Q26" s="195">
        <f>'IS 2026'!P26</f>
        <v>8775</v>
      </c>
      <c r="R26" s="195">
        <f>'IS 2026'!Q26</f>
        <v>8775</v>
      </c>
      <c r="S26" s="195">
        <f>'IS 2026'!R26</f>
        <v>8775</v>
      </c>
      <c r="T26" s="195">
        <f>'IS 2026'!S26</f>
        <v>8775</v>
      </c>
      <c r="U26" s="195">
        <f>'IS 2026'!T26</f>
        <v>8775</v>
      </c>
      <c r="V26" s="318"/>
    </row>
    <row r="27" spans="2:22" x14ac:dyDescent="0.3">
      <c r="B27" s="320" t="str">
        <f>'IS 2026'!C27</f>
        <v>Equipment 16</v>
      </c>
      <c r="C27" s="318"/>
      <c r="D27" s="318"/>
      <c r="E27" s="318"/>
      <c r="F27" s="318"/>
      <c r="G27" s="195">
        <f>'IS 2026'!F27</f>
        <v>2817.5</v>
      </c>
      <c r="H27" s="195">
        <f>'IS 2026'!G27</f>
        <v>2898</v>
      </c>
      <c r="I27" s="195">
        <f>'IS 2026'!H27</f>
        <v>2978.5</v>
      </c>
      <c r="J27" s="195">
        <f>'IS 2026'!I27</f>
        <v>1480</v>
      </c>
      <c r="K27" s="195">
        <f>'IS 2026'!J27</f>
        <v>1520</v>
      </c>
      <c r="L27" s="195">
        <f>'IS 2026'!K27</f>
        <v>1480</v>
      </c>
      <c r="M27" s="195">
        <f>'IS 2026'!L27</f>
        <v>1600</v>
      </c>
      <c r="N27" s="195">
        <f>'IS 2026'!M27</f>
        <v>1560</v>
      </c>
      <c r="O27" s="195">
        <f>'IS 2026'!N27</f>
        <v>1680</v>
      </c>
      <c r="P27" s="195">
        <f>'IS 2026'!O27</f>
        <v>1680</v>
      </c>
      <c r="Q27" s="195">
        <f>'IS 2026'!P27</f>
        <v>1680</v>
      </c>
      <c r="R27" s="195">
        <f>'IS 2026'!Q27</f>
        <v>1680</v>
      </c>
      <c r="S27" s="195">
        <f>'IS 2026'!R27</f>
        <v>1680</v>
      </c>
      <c r="T27" s="195">
        <f>'IS 2026'!S27</f>
        <v>1680</v>
      </c>
      <c r="U27" s="195">
        <f>'IS 2026'!T27</f>
        <v>1680</v>
      </c>
      <c r="V27" s="318"/>
    </row>
    <row r="28" spans="2:22" x14ac:dyDescent="0.3">
      <c r="B28" s="320" t="str">
        <f>'IS 2026'!C28</f>
        <v>Equipment 17</v>
      </c>
      <c r="C28" s="318"/>
      <c r="D28" s="318"/>
      <c r="E28" s="318"/>
      <c r="F28" s="318"/>
      <c r="G28" s="195">
        <f>'IS 2026'!F28</f>
        <v>2986.5</v>
      </c>
      <c r="H28" s="195">
        <f>'IS 2026'!G28</f>
        <v>2986.5</v>
      </c>
      <c r="I28" s="195">
        <f>'IS 2026'!H28</f>
        <v>3077</v>
      </c>
      <c r="J28" s="195">
        <f>'IS 2026'!I28</f>
        <v>1530</v>
      </c>
      <c r="K28" s="195">
        <f>'IS 2026'!J28</f>
        <v>1485</v>
      </c>
      <c r="L28" s="195">
        <f>'IS 2026'!K28</f>
        <v>1575</v>
      </c>
      <c r="M28" s="195">
        <f>'IS 2026'!L28</f>
        <v>1710</v>
      </c>
      <c r="N28" s="195">
        <f>'IS 2026'!M28</f>
        <v>2070</v>
      </c>
      <c r="O28" s="195">
        <f>'IS 2026'!N28</f>
        <v>2025</v>
      </c>
      <c r="P28" s="195">
        <f>'IS 2026'!O28</f>
        <v>1980</v>
      </c>
      <c r="Q28" s="195">
        <f>'IS 2026'!P28</f>
        <v>1980</v>
      </c>
      <c r="R28" s="195">
        <f>'IS 2026'!Q28</f>
        <v>1935</v>
      </c>
      <c r="S28" s="195">
        <f>'IS 2026'!R28</f>
        <v>1935</v>
      </c>
      <c r="T28" s="195">
        <f>'IS 2026'!S28</f>
        <v>1935</v>
      </c>
      <c r="U28" s="195">
        <f>'IS 2026'!T28</f>
        <v>1935</v>
      </c>
      <c r="V28" s="318"/>
    </row>
    <row r="29" spans="2:22" x14ac:dyDescent="0.3">
      <c r="B29" s="320" t="str">
        <f>'IS 2026'!C29</f>
        <v>Equipment 18</v>
      </c>
      <c r="C29" s="318"/>
      <c r="D29" s="318"/>
      <c r="E29" s="318"/>
      <c r="F29" s="318"/>
      <c r="G29" s="195">
        <f>'IS 2026'!F29</f>
        <v>3247</v>
      </c>
      <c r="H29" s="195">
        <f>'IS 2026'!G29</f>
        <v>3247</v>
      </c>
      <c r="I29" s="195">
        <f>'IS 2026'!H29</f>
        <v>3247</v>
      </c>
      <c r="J29" s="195">
        <f>'IS 2026'!I29</f>
        <v>1530</v>
      </c>
      <c r="K29" s="195">
        <f>'IS 2026'!J29</f>
        <v>1485</v>
      </c>
      <c r="L29" s="195">
        <f>'IS 2026'!K29</f>
        <v>1485</v>
      </c>
      <c r="M29" s="195">
        <f>'IS 2026'!L29</f>
        <v>1980</v>
      </c>
      <c r="N29" s="195">
        <f>'IS 2026'!M29</f>
        <v>1980</v>
      </c>
      <c r="O29" s="195">
        <f>'IS 2026'!N29</f>
        <v>1980</v>
      </c>
      <c r="P29" s="195">
        <f>'IS 2026'!O29</f>
        <v>1980</v>
      </c>
      <c r="Q29" s="195">
        <f>'IS 2026'!P29</f>
        <v>1980</v>
      </c>
      <c r="R29" s="195">
        <f>'IS 2026'!Q29</f>
        <v>1980</v>
      </c>
      <c r="S29" s="195">
        <f>'IS 2026'!R29</f>
        <v>1980</v>
      </c>
      <c r="T29" s="195">
        <f>'IS 2026'!S29</f>
        <v>1980</v>
      </c>
      <c r="U29" s="195">
        <f>'IS 2026'!T29</f>
        <v>1980</v>
      </c>
      <c r="V29" s="318"/>
    </row>
    <row r="30" spans="2:22" x14ac:dyDescent="0.3">
      <c r="B30" s="320" t="str">
        <f>'IS 2026'!C30</f>
        <v>Equipment 19</v>
      </c>
      <c r="C30" s="318"/>
      <c r="D30" s="318"/>
      <c r="E30" s="318"/>
      <c r="F30" s="318"/>
      <c r="G30" s="195">
        <f>'IS 2026'!F30</f>
        <v>2576</v>
      </c>
      <c r="H30" s="195">
        <f>'IS 2026'!G30</f>
        <v>2656.5</v>
      </c>
      <c r="I30" s="195">
        <f>'IS 2026'!H30</f>
        <v>2576</v>
      </c>
      <c r="J30" s="195">
        <f>'IS 2026'!I30</f>
        <v>1760</v>
      </c>
      <c r="K30" s="195">
        <f>'IS 2026'!J30</f>
        <v>1760</v>
      </c>
      <c r="L30" s="195">
        <f>'IS 2026'!K30</f>
        <v>1760</v>
      </c>
      <c r="M30" s="195">
        <f>'IS 2026'!L30</f>
        <v>2255</v>
      </c>
      <c r="N30" s="195">
        <f>'IS 2026'!M30</f>
        <v>2255</v>
      </c>
      <c r="O30" s="195">
        <f>'IS 2026'!N30</f>
        <v>2255</v>
      </c>
      <c r="P30" s="195">
        <f>'IS 2026'!O30</f>
        <v>2255</v>
      </c>
      <c r="Q30" s="195">
        <f>'IS 2026'!P30</f>
        <v>2255</v>
      </c>
      <c r="R30" s="195">
        <f>'IS 2026'!Q30</f>
        <v>2255</v>
      </c>
      <c r="S30" s="195">
        <f>'IS 2026'!R30</f>
        <v>2255</v>
      </c>
      <c r="T30" s="195">
        <f>'IS 2026'!S30</f>
        <v>2255</v>
      </c>
      <c r="U30" s="195">
        <f>'IS 2026'!T30</f>
        <v>2255</v>
      </c>
      <c r="V30" s="318"/>
    </row>
    <row r="31" spans="2:22" x14ac:dyDescent="0.3">
      <c r="B31" s="320" t="str">
        <f>'IS 2026'!C31</f>
        <v>Equipment 20</v>
      </c>
      <c r="C31" s="318"/>
      <c r="D31" s="318"/>
      <c r="E31" s="318"/>
      <c r="F31" s="318"/>
      <c r="G31" s="195">
        <f>'IS 2026'!F31</f>
        <v>2495.5</v>
      </c>
      <c r="H31" s="195">
        <f>'IS 2026'!G31</f>
        <v>2576</v>
      </c>
      <c r="I31" s="195">
        <f>'IS 2026'!H31</f>
        <v>2495.5</v>
      </c>
      <c r="J31" s="195">
        <f>'IS 2026'!I31</f>
        <v>1815</v>
      </c>
      <c r="K31" s="195">
        <f>'IS 2026'!J31</f>
        <v>1705</v>
      </c>
      <c r="L31" s="195">
        <f>'IS 2026'!K31</f>
        <v>1815</v>
      </c>
      <c r="M31" s="195">
        <f>'IS 2026'!L31</f>
        <v>1815</v>
      </c>
      <c r="N31" s="195">
        <f>'IS 2026'!M31</f>
        <v>1815</v>
      </c>
      <c r="O31" s="195">
        <f>'IS 2026'!N31</f>
        <v>1815</v>
      </c>
      <c r="P31" s="195">
        <f>'IS 2026'!O31</f>
        <v>1815</v>
      </c>
      <c r="Q31" s="195">
        <f>'IS 2026'!P31</f>
        <v>1815</v>
      </c>
      <c r="R31" s="195">
        <f>'IS 2026'!Q31</f>
        <v>1815</v>
      </c>
      <c r="S31" s="195">
        <f>'IS 2026'!R31</f>
        <v>1815</v>
      </c>
      <c r="T31" s="195">
        <f>'IS 2026'!S31</f>
        <v>1815</v>
      </c>
      <c r="U31" s="195">
        <f>'IS 2026'!T31</f>
        <v>1815</v>
      </c>
      <c r="V31" s="318"/>
    </row>
    <row r="32" spans="2:22" x14ac:dyDescent="0.3">
      <c r="B32" s="320" t="str">
        <f>'IS 2026'!C32</f>
        <v>Equipment 21</v>
      </c>
      <c r="C32" s="318"/>
      <c r="D32" s="318"/>
      <c r="E32" s="318"/>
      <c r="F32" s="318"/>
      <c r="G32" s="195">
        <f>'IS 2026'!F32</f>
        <v>3618</v>
      </c>
      <c r="H32" s="195">
        <f>'IS 2026'!G32</f>
        <v>3618</v>
      </c>
      <c r="I32" s="195">
        <f>'IS 2026'!H32</f>
        <v>3618</v>
      </c>
      <c r="J32" s="195">
        <f>'IS 2026'!I32</f>
        <v>2160</v>
      </c>
      <c r="K32" s="195">
        <f>'IS 2026'!J32</f>
        <v>2160</v>
      </c>
      <c r="L32" s="195">
        <f>'IS 2026'!K32</f>
        <v>2160</v>
      </c>
      <c r="M32" s="195">
        <f>'IS 2026'!L32</f>
        <v>2160</v>
      </c>
      <c r="N32" s="195">
        <f>'IS 2026'!M32</f>
        <v>2160</v>
      </c>
      <c r="O32" s="195">
        <f>'IS 2026'!N32</f>
        <v>2160</v>
      </c>
      <c r="P32" s="195">
        <f>'IS 2026'!O32</f>
        <v>2160</v>
      </c>
      <c r="Q32" s="195">
        <f>'IS 2026'!P32</f>
        <v>2160</v>
      </c>
      <c r="R32" s="195">
        <f>'IS 2026'!Q32</f>
        <v>2160</v>
      </c>
      <c r="S32" s="195">
        <f>'IS 2026'!R32</f>
        <v>2160</v>
      </c>
      <c r="T32" s="195">
        <f>'IS 2026'!S32</f>
        <v>2160</v>
      </c>
      <c r="U32" s="195">
        <f>'IS 2026'!T32</f>
        <v>2160</v>
      </c>
      <c r="V32" s="318"/>
    </row>
    <row r="33" spans="2:22" x14ac:dyDescent="0.3">
      <c r="B33" s="320" t="str">
        <f>'IS 2026'!C33</f>
        <v>Equipment 22</v>
      </c>
      <c r="C33" s="318"/>
      <c r="D33" s="318"/>
      <c r="E33" s="318"/>
      <c r="F33" s="318"/>
      <c r="G33" s="195">
        <f>'IS 2026'!F33</f>
        <v>2737</v>
      </c>
      <c r="H33" s="195">
        <f>'IS 2026'!G33</f>
        <v>2737</v>
      </c>
      <c r="I33" s="195">
        <f>'IS 2026'!H33</f>
        <v>2737</v>
      </c>
      <c r="J33" s="195">
        <f>'IS 2026'!I33</f>
        <v>1870</v>
      </c>
      <c r="K33" s="195">
        <f>'IS 2026'!J33</f>
        <v>1870</v>
      </c>
      <c r="L33" s="195">
        <f>'IS 2026'!K33</f>
        <v>2145</v>
      </c>
      <c r="M33" s="195">
        <f>'IS 2026'!L33</f>
        <v>2145</v>
      </c>
      <c r="N33" s="195">
        <f>'IS 2026'!M33</f>
        <v>2145</v>
      </c>
      <c r="O33" s="195">
        <f>'IS 2026'!N33</f>
        <v>2145</v>
      </c>
      <c r="P33" s="195">
        <f>'IS 2026'!O33</f>
        <v>1705</v>
      </c>
      <c r="Q33" s="195">
        <f>'IS 2026'!P33</f>
        <v>1650</v>
      </c>
      <c r="R33" s="195">
        <f>'IS 2026'!Q33</f>
        <v>1705</v>
      </c>
      <c r="S33" s="195">
        <f>'IS 2026'!R33</f>
        <v>1705</v>
      </c>
      <c r="T33" s="195">
        <f>'IS 2026'!S33</f>
        <v>1705</v>
      </c>
      <c r="U33" s="195">
        <f>'IS 2026'!T33</f>
        <v>1705</v>
      </c>
      <c r="V33" s="318"/>
    </row>
    <row r="34" spans="2:22" x14ac:dyDescent="0.3">
      <c r="B34" s="320" t="str">
        <f>'IS 2026'!C34</f>
        <v>Equipment 23</v>
      </c>
      <c r="C34" s="318"/>
      <c r="D34" s="318"/>
      <c r="E34" s="318"/>
      <c r="F34" s="318"/>
      <c r="G34" s="195">
        <f>'IS 2026'!F34</f>
        <v>1996.5</v>
      </c>
      <c r="H34" s="195">
        <f>'IS 2026'!G34</f>
        <v>1996.5</v>
      </c>
      <c r="I34" s="195">
        <f>'IS 2026'!H34</f>
        <v>1996.5</v>
      </c>
      <c r="J34" s="195">
        <f>'IS 2026'!I34</f>
        <v>2145</v>
      </c>
      <c r="K34" s="195">
        <f>'IS 2026'!J34</f>
        <v>2145</v>
      </c>
      <c r="L34" s="195">
        <f>'IS 2026'!K34</f>
        <v>2145</v>
      </c>
      <c r="M34" s="195">
        <f>'IS 2026'!L34</f>
        <v>2145</v>
      </c>
      <c r="N34" s="195">
        <f>'IS 2026'!M34</f>
        <v>2145</v>
      </c>
      <c r="O34" s="195">
        <f>'IS 2026'!N34</f>
        <v>2145</v>
      </c>
      <c r="P34" s="195">
        <f>'IS 2026'!O34</f>
        <v>2145</v>
      </c>
      <c r="Q34" s="195">
        <f>'IS 2026'!P34</f>
        <v>2145</v>
      </c>
      <c r="R34" s="195">
        <f>'IS 2026'!Q34</f>
        <v>2145</v>
      </c>
      <c r="S34" s="195">
        <f>'IS 2026'!R34</f>
        <v>2145</v>
      </c>
      <c r="T34" s="195">
        <f>'IS 2026'!S34</f>
        <v>2145</v>
      </c>
      <c r="U34" s="195">
        <f>'IS 2026'!T34</f>
        <v>2145</v>
      </c>
      <c r="V34" s="318"/>
    </row>
    <row r="35" spans="2:22" x14ac:dyDescent="0.3">
      <c r="B35" s="320" t="str">
        <f>'IS 2026'!C35</f>
        <v>Equipment 24</v>
      </c>
      <c r="C35" s="318"/>
      <c r="D35" s="318"/>
      <c r="E35" s="318"/>
      <c r="F35" s="318"/>
      <c r="G35" s="195">
        <f>'IS 2026'!F35</f>
        <v>2737</v>
      </c>
      <c r="H35" s="195">
        <f>'IS 2026'!G35</f>
        <v>2737</v>
      </c>
      <c r="I35" s="195">
        <f>'IS 2026'!H35</f>
        <v>2737</v>
      </c>
      <c r="J35" s="195">
        <f>'IS 2026'!I35</f>
        <v>2380</v>
      </c>
      <c r="K35" s="195">
        <f>'IS 2026'!J35</f>
        <v>2380</v>
      </c>
      <c r="L35" s="195">
        <f>'IS 2026'!K35</f>
        <v>2380</v>
      </c>
      <c r="M35" s="195">
        <f>'IS 2026'!L35</f>
        <v>2870</v>
      </c>
      <c r="N35" s="195">
        <f>'IS 2026'!M35</f>
        <v>2870</v>
      </c>
      <c r="O35" s="195">
        <f>'IS 2026'!N35</f>
        <v>2870</v>
      </c>
      <c r="P35" s="195">
        <f>'IS 2026'!O35</f>
        <v>2870</v>
      </c>
      <c r="Q35" s="195">
        <f>'IS 2026'!P35</f>
        <v>2870</v>
      </c>
      <c r="R35" s="195">
        <f>'IS 2026'!Q35</f>
        <v>2870</v>
      </c>
      <c r="S35" s="195">
        <f>'IS 2026'!R35</f>
        <v>2870</v>
      </c>
      <c r="T35" s="195">
        <f>'IS 2026'!S35</f>
        <v>2870</v>
      </c>
      <c r="U35" s="195">
        <f>'IS 2026'!T35</f>
        <v>3220</v>
      </c>
      <c r="V35" s="318"/>
    </row>
    <row r="36" spans="2:22" x14ac:dyDescent="0.3">
      <c r="B36" s="320" t="str">
        <f>'IS 2026'!C36</f>
        <v>Equipment 25</v>
      </c>
      <c r="C36" s="318"/>
      <c r="D36" s="318"/>
      <c r="E36" s="318"/>
      <c r="F36" s="318"/>
      <c r="G36" s="195">
        <f>'IS 2026'!F36</f>
        <v>2817.5</v>
      </c>
      <c r="H36" s="195">
        <f>'IS 2026'!G36</f>
        <v>2817.5</v>
      </c>
      <c r="I36" s="195">
        <f>'IS 2026'!H36</f>
        <v>2817.5</v>
      </c>
      <c r="J36" s="195">
        <f>'IS 2026'!I36</f>
        <v>2450</v>
      </c>
      <c r="K36" s="195">
        <f>'IS 2026'!J36</f>
        <v>2450</v>
      </c>
      <c r="L36" s="195">
        <f>'IS 2026'!K36</f>
        <v>2450</v>
      </c>
      <c r="M36" s="195">
        <f>'IS 2026'!L36</f>
        <v>3150</v>
      </c>
      <c r="N36" s="195">
        <f>'IS 2026'!M36</f>
        <v>3150</v>
      </c>
      <c r="O36" s="195">
        <f>'IS 2026'!N36</f>
        <v>3150</v>
      </c>
      <c r="P36" s="195">
        <f>'IS 2026'!O36</f>
        <v>3150</v>
      </c>
      <c r="Q36" s="195">
        <f>'IS 2026'!P36</f>
        <v>3150</v>
      </c>
      <c r="R36" s="195">
        <f>'IS 2026'!Q36</f>
        <v>3150</v>
      </c>
      <c r="S36" s="195">
        <f>'IS 2026'!R36</f>
        <v>3150</v>
      </c>
      <c r="T36" s="195">
        <f>'IS 2026'!S36</f>
        <v>3150</v>
      </c>
      <c r="U36" s="195">
        <f>'IS 2026'!T36</f>
        <v>3150</v>
      </c>
      <c r="V36" s="318"/>
    </row>
    <row r="37" spans="2:22" x14ac:dyDescent="0.3">
      <c r="B37" s="320" t="str">
        <f>'IS 2026'!C37</f>
        <v>Equipment 26</v>
      </c>
      <c r="C37" s="318"/>
      <c r="D37" s="318"/>
      <c r="E37" s="318"/>
      <c r="F37" s="318"/>
      <c r="G37" s="195">
        <f>'IS 2026'!F37</f>
        <v>2898</v>
      </c>
      <c r="H37" s="195">
        <f>'IS 2026'!G37</f>
        <v>2817.5</v>
      </c>
      <c r="I37" s="195">
        <f>'IS 2026'!H37</f>
        <v>2817.5</v>
      </c>
      <c r="J37" s="195">
        <f>'IS 2026'!I37</f>
        <v>2975</v>
      </c>
      <c r="K37" s="195">
        <f>'IS 2026'!J37</f>
        <v>2975</v>
      </c>
      <c r="L37" s="195">
        <f>'IS 2026'!K37</f>
        <v>2975</v>
      </c>
      <c r="M37" s="195">
        <f>'IS 2026'!L37</f>
        <v>3230</v>
      </c>
      <c r="N37" s="195">
        <f>'IS 2026'!M37</f>
        <v>3230</v>
      </c>
      <c r="O37" s="195">
        <f>'IS 2026'!N37</f>
        <v>3230</v>
      </c>
      <c r="P37" s="195">
        <f>'IS 2026'!O37</f>
        <v>3230</v>
      </c>
      <c r="Q37" s="195">
        <f>'IS 2026'!P37</f>
        <v>3230</v>
      </c>
      <c r="R37" s="195">
        <f>'IS 2026'!Q37</f>
        <v>3230</v>
      </c>
      <c r="S37" s="195">
        <f>'IS 2026'!R37</f>
        <v>3230</v>
      </c>
      <c r="T37" s="195">
        <f>'IS 2026'!S37</f>
        <v>3230</v>
      </c>
      <c r="U37" s="195">
        <f>'IS 2026'!T37</f>
        <v>3230</v>
      </c>
      <c r="V37" s="318"/>
    </row>
    <row r="38" spans="2:22" x14ac:dyDescent="0.3">
      <c r="B38" s="320" t="str">
        <f>'IS 2026'!C38</f>
        <v>Equipment 27</v>
      </c>
      <c r="C38" s="318"/>
      <c r="D38" s="318"/>
      <c r="E38" s="318"/>
      <c r="F38" s="318"/>
      <c r="G38" s="195">
        <f>'IS 2026'!F38</f>
        <v>3139.5</v>
      </c>
      <c r="H38" s="195">
        <f>'IS 2026'!G38</f>
        <v>3220</v>
      </c>
      <c r="I38" s="195">
        <f>'IS 2026'!H38</f>
        <v>3220</v>
      </c>
      <c r="J38" s="195">
        <f>'IS 2026'!I38</f>
        <v>3400</v>
      </c>
      <c r="K38" s="195">
        <f>'IS 2026'!J38</f>
        <v>3400</v>
      </c>
      <c r="L38" s="195">
        <f>'IS 2026'!K38</f>
        <v>3400</v>
      </c>
      <c r="M38" s="195">
        <f>'IS 2026'!L38</f>
        <v>3400</v>
      </c>
      <c r="N38" s="195">
        <f>'IS 2026'!M38</f>
        <v>3400</v>
      </c>
      <c r="O38" s="195">
        <f>'IS 2026'!N38</f>
        <v>3400</v>
      </c>
      <c r="P38" s="195">
        <f>'IS 2026'!O38</f>
        <v>3400</v>
      </c>
      <c r="Q38" s="195">
        <f>'IS 2026'!P38</f>
        <v>3400</v>
      </c>
      <c r="R38" s="195">
        <f>'IS 2026'!Q38</f>
        <v>3485</v>
      </c>
      <c r="S38" s="195">
        <f>'IS 2026'!R38</f>
        <v>3485</v>
      </c>
      <c r="T38" s="195">
        <f>'IS 2026'!S38</f>
        <v>3485</v>
      </c>
      <c r="U38" s="195">
        <f>'IS 2026'!T38</f>
        <v>3485</v>
      </c>
      <c r="V38" s="318"/>
    </row>
    <row r="39" spans="2:22" x14ac:dyDescent="0.3">
      <c r="B39" s="320" t="str">
        <f>'IS 2026'!C39</f>
        <v>Equipment 28</v>
      </c>
      <c r="C39" s="318"/>
      <c r="D39" s="318"/>
      <c r="E39" s="318"/>
      <c r="F39" s="318"/>
      <c r="G39" s="195">
        <f>'IS 2026'!F39</f>
        <v>2415</v>
      </c>
      <c r="H39" s="195">
        <f>'IS 2026'!G39</f>
        <v>2334.5</v>
      </c>
      <c r="I39" s="195">
        <f>'IS 2026'!H39</f>
        <v>2576</v>
      </c>
      <c r="J39" s="195">
        <f>'IS 2026'!I39</f>
        <v>2610</v>
      </c>
      <c r="K39" s="195">
        <f>'IS 2026'!J39</f>
        <v>2610</v>
      </c>
      <c r="L39" s="195">
        <f>'IS 2026'!K39</f>
        <v>2790</v>
      </c>
      <c r="M39" s="195">
        <f>'IS 2026'!L39</f>
        <v>2610</v>
      </c>
      <c r="N39" s="195">
        <f>'IS 2026'!M39</f>
        <v>2610</v>
      </c>
      <c r="O39" s="195">
        <f>'IS 2026'!N39</f>
        <v>2610</v>
      </c>
      <c r="P39" s="195">
        <f>'IS 2026'!O39</f>
        <v>2610</v>
      </c>
      <c r="Q39" s="195">
        <f>'IS 2026'!P39</f>
        <v>2610</v>
      </c>
      <c r="R39" s="195">
        <f>'IS 2026'!Q39</f>
        <v>2880</v>
      </c>
      <c r="S39" s="195">
        <f>'IS 2026'!R39</f>
        <v>2880</v>
      </c>
      <c r="T39" s="195">
        <f>'IS 2026'!S39</f>
        <v>2880</v>
      </c>
      <c r="U39" s="195">
        <f>'IS 2026'!T39</f>
        <v>2880</v>
      </c>
      <c r="V39" s="318"/>
    </row>
    <row r="40" spans="2:22" x14ac:dyDescent="0.3">
      <c r="B40" s="320" t="str">
        <f>'IS 2026'!C40</f>
        <v>Equipment 29</v>
      </c>
      <c r="C40" s="318"/>
      <c r="D40" s="318"/>
      <c r="E40" s="318"/>
      <c r="F40" s="318"/>
      <c r="G40" s="195">
        <f>'IS 2026'!F40</f>
        <v>2656.5</v>
      </c>
      <c r="H40" s="195">
        <f>'IS 2026'!G40</f>
        <v>2656.5</v>
      </c>
      <c r="I40" s="195">
        <f>'IS 2026'!H40</f>
        <v>2656.5</v>
      </c>
      <c r="J40" s="195">
        <f>'IS 2026'!I40</f>
        <v>4125</v>
      </c>
      <c r="K40" s="195">
        <f>'IS 2026'!J40</f>
        <v>4125</v>
      </c>
      <c r="L40" s="195">
        <f>'IS 2026'!K40</f>
        <v>4125</v>
      </c>
      <c r="M40" s="195">
        <f>'IS 2026'!L40</f>
        <v>4125</v>
      </c>
      <c r="N40" s="195">
        <f>'IS 2026'!M40</f>
        <v>4125</v>
      </c>
      <c r="O40" s="195">
        <f>'IS 2026'!N40</f>
        <v>4125</v>
      </c>
      <c r="P40" s="195">
        <f>'IS 2026'!O40</f>
        <v>4125</v>
      </c>
      <c r="Q40" s="195">
        <f>'IS 2026'!P40</f>
        <v>4125</v>
      </c>
      <c r="R40" s="195">
        <f>'IS 2026'!Q40</f>
        <v>4125</v>
      </c>
      <c r="S40" s="195">
        <f>'IS 2026'!R40</f>
        <v>4125</v>
      </c>
      <c r="T40" s="195">
        <f>'IS 2026'!S40</f>
        <v>4125</v>
      </c>
      <c r="U40" s="195">
        <f>'IS 2026'!T40</f>
        <v>4125</v>
      </c>
      <c r="V40" s="318"/>
    </row>
    <row r="41" spans="2:22" x14ac:dyDescent="0.3">
      <c r="B41" s="320" t="str">
        <f>'IS 2026'!C41</f>
        <v>Equipment 30</v>
      </c>
      <c r="C41" s="318"/>
      <c r="D41" s="318"/>
      <c r="E41" s="318"/>
      <c r="F41" s="318"/>
      <c r="G41" s="195">
        <f>'IS 2026'!F41</f>
        <v>3139.5</v>
      </c>
      <c r="H41" s="195">
        <f>'IS 2026'!G41</f>
        <v>3139.5</v>
      </c>
      <c r="I41" s="195">
        <f>'IS 2026'!H41</f>
        <v>3139.5</v>
      </c>
      <c r="J41" s="195">
        <f>'IS 2026'!I41</f>
        <v>8775</v>
      </c>
      <c r="K41" s="195">
        <f>'IS 2026'!J41</f>
        <v>8775</v>
      </c>
      <c r="L41" s="195">
        <f>'IS 2026'!K41</f>
        <v>8775</v>
      </c>
      <c r="M41" s="195">
        <f>'IS 2026'!L41</f>
        <v>8775</v>
      </c>
      <c r="N41" s="195">
        <f>'IS 2026'!M41</f>
        <v>8775</v>
      </c>
      <c r="O41" s="195">
        <f>'IS 2026'!N41</f>
        <v>8775</v>
      </c>
      <c r="P41" s="195">
        <f>'IS 2026'!O41</f>
        <v>8775</v>
      </c>
      <c r="Q41" s="195">
        <f>'IS 2026'!P41</f>
        <v>8775</v>
      </c>
      <c r="R41" s="195">
        <f>'IS 2026'!Q41</f>
        <v>8775</v>
      </c>
      <c r="S41" s="195">
        <f>'IS 2026'!R41</f>
        <v>8775</v>
      </c>
      <c r="T41" s="195">
        <f>'IS 2026'!S41</f>
        <v>8775</v>
      </c>
      <c r="U41" s="195">
        <f>'IS 2026'!T41</f>
        <v>8775</v>
      </c>
      <c r="V41" s="318"/>
    </row>
    <row r="42" spans="2:22" x14ac:dyDescent="0.3">
      <c r="B42" s="320" t="str">
        <f>'IS 2026'!C42</f>
        <v>Equipment 31</v>
      </c>
      <c r="C42" s="318"/>
      <c r="D42" s="318"/>
      <c r="E42" s="318"/>
      <c r="F42" s="318"/>
      <c r="G42" s="195">
        <f>'IS 2026'!F42</f>
        <v>2415</v>
      </c>
      <c r="H42" s="195">
        <f>'IS 2026'!G42</f>
        <v>2334.5</v>
      </c>
      <c r="I42" s="195">
        <f>'IS 2026'!H42</f>
        <v>2576</v>
      </c>
      <c r="J42" s="195">
        <f>'IS 2026'!I42</f>
        <v>2610</v>
      </c>
      <c r="K42" s="195">
        <f>'IS 2026'!J42</f>
        <v>2610</v>
      </c>
      <c r="L42" s="195">
        <f>'IS 2026'!K42</f>
        <v>2790</v>
      </c>
      <c r="M42" s="195">
        <f>'IS 2026'!L42</f>
        <v>2610</v>
      </c>
      <c r="N42" s="195">
        <f>'IS 2026'!M42</f>
        <v>2610</v>
      </c>
      <c r="O42" s="195">
        <f>'IS 2026'!N42</f>
        <v>2610</v>
      </c>
      <c r="P42" s="195">
        <f>'IS 2026'!O42</f>
        <v>2610</v>
      </c>
      <c r="Q42" s="195">
        <f>'IS 2026'!P42</f>
        <v>2610</v>
      </c>
      <c r="R42" s="195">
        <f>'IS 2026'!Q42</f>
        <v>2880</v>
      </c>
      <c r="S42" s="195">
        <f>'IS 2026'!R42</f>
        <v>2880</v>
      </c>
      <c r="T42" s="195">
        <f>'IS 2026'!S42</f>
        <v>2880</v>
      </c>
      <c r="U42" s="195">
        <f>'IS 2026'!T42</f>
        <v>2880</v>
      </c>
      <c r="V42" s="318"/>
    </row>
    <row r="43" spans="2:22" x14ac:dyDescent="0.3">
      <c r="B43" s="320" t="str">
        <f>'IS 2026'!C43</f>
        <v>Equipment 32</v>
      </c>
      <c r="C43" s="318"/>
      <c r="D43" s="318"/>
      <c r="E43" s="318"/>
      <c r="F43" s="318"/>
      <c r="G43" s="195">
        <f>'IS 2026'!F43</f>
        <v>2656.5</v>
      </c>
      <c r="H43" s="195">
        <f>'IS 2026'!G43</f>
        <v>2656.5</v>
      </c>
      <c r="I43" s="195">
        <f>'IS 2026'!H43</f>
        <v>2656.5</v>
      </c>
      <c r="J43" s="195">
        <f>'IS 2026'!I43</f>
        <v>4125</v>
      </c>
      <c r="K43" s="195">
        <f>'IS 2026'!J43</f>
        <v>4125</v>
      </c>
      <c r="L43" s="195">
        <f>'IS 2026'!K43</f>
        <v>4125</v>
      </c>
      <c r="M43" s="195">
        <f>'IS 2026'!L43</f>
        <v>4125</v>
      </c>
      <c r="N43" s="195">
        <f>'IS 2026'!M43</f>
        <v>4125</v>
      </c>
      <c r="O43" s="195">
        <f>'IS 2026'!N43</f>
        <v>4125</v>
      </c>
      <c r="P43" s="195">
        <f>'IS 2026'!O43</f>
        <v>4125</v>
      </c>
      <c r="Q43" s="195">
        <f>'IS 2026'!P43</f>
        <v>4125</v>
      </c>
      <c r="R43" s="195">
        <f>'IS 2026'!Q43</f>
        <v>4125</v>
      </c>
      <c r="S43" s="195">
        <f>'IS 2026'!R43</f>
        <v>4125</v>
      </c>
      <c r="T43" s="195">
        <f>'IS 2026'!S43</f>
        <v>4125</v>
      </c>
      <c r="U43" s="195">
        <f>'IS 2026'!T43</f>
        <v>4125</v>
      </c>
      <c r="V43" s="318"/>
    </row>
    <row r="44" spans="2:22" x14ac:dyDescent="0.3">
      <c r="B44" s="320" t="str">
        <f>'IS 2026'!C44</f>
        <v>Equipment 33</v>
      </c>
      <c r="C44" s="318"/>
      <c r="D44" s="318"/>
      <c r="E44" s="318"/>
      <c r="F44" s="318"/>
      <c r="G44" s="195">
        <f>'IS 2026'!F44</f>
        <v>3139.5</v>
      </c>
      <c r="H44" s="195">
        <f>'IS 2026'!G44</f>
        <v>3139.5</v>
      </c>
      <c r="I44" s="195">
        <f>'IS 2026'!H44</f>
        <v>3139.5</v>
      </c>
      <c r="J44" s="195">
        <f>'IS 2026'!I44</f>
        <v>8775</v>
      </c>
      <c r="K44" s="195">
        <f>'IS 2026'!J44</f>
        <v>8775</v>
      </c>
      <c r="L44" s="195">
        <f>'IS 2026'!K44</f>
        <v>8775</v>
      </c>
      <c r="M44" s="195">
        <f>'IS 2026'!L44</f>
        <v>8775</v>
      </c>
      <c r="N44" s="195">
        <f>'IS 2026'!M44</f>
        <v>8775</v>
      </c>
      <c r="O44" s="195">
        <f>'IS 2026'!N44</f>
        <v>8775</v>
      </c>
      <c r="P44" s="195">
        <f>'IS 2026'!O44</f>
        <v>8775</v>
      </c>
      <c r="Q44" s="195">
        <f>'IS 2026'!P44</f>
        <v>8775</v>
      </c>
      <c r="R44" s="195">
        <f>'IS 2026'!Q44</f>
        <v>8775</v>
      </c>
      <c r="S44" s="195">
        <f>'IS 2026'!R44</f>
        <v>8775</v>
      </c>
      <c r="T44" s="195">
        <f>'IS 2026'!S44</f>
        <v>8775</v>
      </c>
      <c r="U44" s="195">
        <f>'IS 2026'!T44</f>
        <v>8775</v>
      </c>
      <c r="V44" s="318"/>
    </row>
    <row r="45" spans="2:22" x14ac:dyDescent="0.3">
      <c r="B45" s="320"/>
      <c r="C45" s="318"/>
      <c r="D45" s="318"/>
      <c r="E45" s="318"/>
      <c r="F45" s="318"/>
      <c r="G45" s="195"/>
      <c r="H45" s="195"/>
      <c r="I45" s="195"/>
      <c r="J45" s="195"/>
      <c r="K45" s="195"/>
      <c r="L45" s="195"/>
      <c r="M45" s="195"/>
      <c r="N45" s="195"/>
      <c r="O45" s="195"/>
      <c r="P45" s="318"/>
      <c r="Q45" s="195"/>
      <c r="R45" s="195"/>
      <c r="S45" s="195"/>
      <c r="T45" s="195"/>
      <c r="U45" s="195"/>
      <c r="V45" s="318"/>
    </row>
    <row r="46" spans="2:22" x14ac:dyDescent="0.3">
      <c r="B46" s="317" t="s">
        <v>38</v>
      </c>
      <c r="C46" s="318"/>
      <c r="D46" s="318"/>
      <c r="E46" s="318"/>
      <c r="F46" s="318"/>
      <c r="G46" s="195">
        <v>-450</v>
      </c>
      <c r="H46" s="195">
        <v>-450</v>
      </c>
      <c r="I46" s="195">
        <v>-450</v>
      </c>
      <c r="J46" s="195">
        <v>-450</v>
      </c>
      <c r="K46" s="195">
        <v>-450</v>
      </c>
      <c r="L46" s="195">
        <v>-450</v>
      </c>
      <c r="M46" s="195">
        <v>-450</v>
      </c>
      <c r="N46" s="195">
        <v>-450</v>
      </c>
      <c r="O46" s="195">
        <v>-450</v>
      </c>
      <c r="P46" s="195">
        <v>-450</v>
      </c>
      <c r="Q46" s="195">
        <v>-450</v>
      </c>
      <c r="R46" s="195">
        <v>-450</v>
      </c>
      <c r="S46" s="195">
        <v>-450</v>
      </c>
      <c r="T46" s="195">
        <v>-450</v>
      </c>
      <c r="U46" s="195">
        <v>-450</v>
      </c>
      <c r="V46" s="195">
        <f>SUM(G46:R46)</f>
        <v>-5400</v>
      </c>
    </row>
    <row r="47" spans="2:22" x14ac:dyDescent="0.3">
      <c r="B47" s="317" t="s">
        <v>153</v>
      </c>
      <c r="C47" s="318"/>
      <c r="D47" s="318"/>
      <c r="E47" s="318"/>
      <c r="F47" s="318"/>
      <c r="G47" s="195">
        <f>'IS 2026'!F89</f>
        <v>-1360</v>
      </c>
      <c r="H47" s="195">
        <f>'IS 2026'!G89</f>
        <v>-1120</v>
      </c>
      <c r="I47" s="195">
        <f>'IS 2026'!H89</f>
        <v>-880</v>
      </c>
      <c r="J47" s="195">
        <f>'IS 2026'!I89</f>
        <v>-640</v>
      </c>
      <c r="K47" s="195">
        <f>'IS 2026'!J89</f>
        <v>-400</v>
      </c>
      <c r="L47" s="195">
        <f>'IS 2026'!K89</f>
        <v>0</v>
      </c>
      <c r="M47" s="195">
        <f>'IS 2026'!L89</f>
        <v>0</v>
      </c>
      <c r="N47" s="195">
        <f>'IS 2026'!M89</f>
        <v>0</v>
      </c>
      <c r="O47" s="195">
        <f>'IS 2026'!N89</f>
        <v>0</v>
      </c>
      <c r="P47" s="195">
        <f>'IS 2026'!O89</f>
        <v>0</v>
      </c>
      <c r="Q47" s="195">
        <f>'IS 2026'!P89</f>
        <v>0</v>
      </c>
      <c r="R47" s="195">
        <f>'IS 2026'!Q89</f>
        <v>0</v>
      </c>
      <c r="S47" s="195">
        <f>'IS 2026'!R89</f>
        <v>0</v>
      </c>
      <c r="T47" s="195">
        <f>'IS 2026'!S89</f>
        <v>0</v>
      </c>
      <c r="U47" s="195">
        <f>'IS 2026'!T89</f>
        <v>0</v>
      </c>
      <c r="V47" s="318"/>
    </row>
    <row r="48" spans="2:22" x14ac:dyDescent="0.3">
      <c r="B48" s="317" t="s">
        <v>154</v>
      </c>
      <c r="C48" s="318"/>
      <c r="D48" s="318"/>
      <c r="E48" s="318"/>
      <c r="F48" s="318"/>
      <c r="G48" s="195">
        <f>'IS 2026'!F91</f>
        <v>-16901</v>
      </c>
      <c r="H48" s="195">
        <f>'IS 2026'!G91</f>
        <v>-16949.3</v>
      </c>
      <c r="I48" s="195">
        <f>'IS 2026'!H91</f>
        <v>-17098.2</v>
      </c>
      <c r="J48" s="195">
        <f>'IS 2026'!I91</f>
        <v>-17852</v>
      </c>
      <c r="K48" s="195">
        <f>'IS 2026'!J91</f>
        <v>-17788</v>
      </c>
      <c r="L48" s="195">
        <f>'IS 2026'!K91</f>
        <v>-18070</v>
      </c>
      <c r="M48" s="195">
        <f>'IS 2026'!L91</f>
        <v>-19038</v>
      </c>
      <c r="N48" s="195">
        <f>'IS 2026'!M91</f>
        <v>-19166</v>
      </c>
      <c r="O48" s="195">
        <f>'IS 2026'!N91</f>
        <v>-19196</v>
      </c>
      <c r="P48" s="195">
        <f>'IS 2026'!O91</f>
        <v>-18942</v>
      </c>
      <c r="Q48" s="195">
        <f>'IS 2026'!P91</f>
        <v>-18920</v>
      </c>
      <c r="R48" s="195">
        <f>'IS 2026'!Q91</f>
        <v>-19120</v>
      </c>
      <c r="S48" s="195">
        <f>'IS 2026'!R91</f>
        <v>-19120</v>
      </c>
      <c r="T48" s="195">
        <f>'IS 2026'!S91</f>
        <v>-19120</v>
      </c>
      <c r="U48" s="195">
        <f>'IS 2026'!T91</f>
        <v>-19260</v>
      </c>
      <c r="V48" s="318"/>
    </row>
    <row r="49" spans="1:22" x14ac:dyDescent="0.3">
      <c r="A49" s="135"/>
      <c r="B49" s="165" t="s">
        <v>155</v>
      </c>
      <c r="C49" s="135"/>
      <c r="D49" s="135"/>
      <c r="E49" s="135"/>
      <c r="F49" s="135"/>
      <c r="G49" s="143">
        <f t="shared" ref="G49:U49" si="1">G11</f>
        <v>92765</v>
      </c>
      <c r="H49" s="143">
        <f t="shared" si="1"/>
        <v>93006.5</v>
      </c>
      <c r="I49" s="143">
        <f t="shared" si="1"/>
        <v>93751</v>
      </c>
      <c r="J49" s="143">
        <f t="shared" si="1"/>
        <v>97520</v>
      </c>
      <c r="K49" s="143">
        <f t="shared" si="1"/>
        <v>97200</v>
      </c>
      <c r="L49" s="143">
        <f t="shared" si="1"/>
        <v>98610</v>
      </c>
      <c r="M49" s="143">
        <f t="shared" si="1"/>
        <v>103450</v>
      </c>
      <c r="N49" s="143">
        <f t="shared" si="1"/>
        <v>104090</v>
      </c>
      <c r="O49" s="143">
        <f t="shared" si="1"/>
        <v>104240</v>
      </c>
      <c r="P49" s="143">
        <f t="shared" si="1"/>
        <v>103270</v>
      </c>
      <c r="Q49" s="143">
        <f t="shared" si="1"/>
        <v>103160</v>
      </c>
      <c r="R49" s="143">
        <f t="shared" si="1"/>
        <v>104160</v>
      </c>
      <c r="S49" s="143">
        <f t="shared" si="1"/>
        <v>104160</v>
      </c>
      <c r="T49" s="143">
        <f t="shared" si="1"/>
        <v>104160</v>
      </c>
      <c r="U49" s="143">
        <f t="shared" si="1"/>
        <v>104860</v>
      </c>
      <c r="V49" s="143">
        <f>SUM(G49:R49)</f>
        <v>1195222.5</v>
      </c>
    </row>
    <row r="50" spans="1:22" x14ac:dyDescent="0.3">
      <c r="A50" s="136"/>
      <c r="B50" s="183" t="s">
        <v>156</v>
      </c>
      <c r="C50" s="136"/>
      <c r="D50" s="136"/>
      <c r="E50" s="136"/>
      <c r="F50" s="136"/>
      <c r="G50" s="137">
        <f>SUM(G46:G48)</f>
        <v>-18711</v>
      </c>
      <c r="H50" s="137">
        <f t="shared" ref="H50:U50" si="2">SUM(H46:H48)</f>
        <v>-18519.3</v>
      </c>
      <c r="I50" s="137">
        <f t="shared" si="2"/>
        <v>-18428.2</v>
      </c>
      <c r="J50" s="137">
        <f t="shared" si="2"/>
        <v>-18942</v>
      </c>
      <c r="K50" s="137">
        <f t="shared" si="2"/>
        <v>-18638</v>
      </c>
      <c r="L50" s="137">
        <f t="shared" si="2"/>
        <v>-18520</v>
      </c>
      <c r="M50" s="137">
        <f t="shared" si="2"/>
        <v>-19488</v>
      </c>
      <c r="N50" s="137">
        <f t="shared" si="2"/>
        <v>-19616</v>
      </c>
      <c r="O50" s="137">
        <f t="shared" si="2"/>
        <v>-19646</v>
      </c>
      <c r="P50" s="137">
        <f t="shared" si="2"/>
        <v>-19392</v>
      </c>
      <c r="Q50" s="137">
        <f t="shared" si="2"/>
        <v>-19370</v>
      </c>
      <c r="R50" s="137">
        <f t="shared" si="2"/>
        <v>-19570</v>
      </c>
      <c r="S50" s="137">
        <f t="shared" si="2"/>
        <v>-19570</v>
      </c>
      <c r="T50" s="137">
        <f t="shared" si="2"/>
        <v>-19570</v>
      </c>
      <c r="U50" s="137">
        <f t="shared" si="2"/>
        <v>-19710</v>
      </c>
      <c r="V50" s="137">
        <f>SUM(G50:R50)</f>
        <v>-228840.5</v>
      </c>
    </row>
    <row r="51" spans="1:22" x14ac:dyDescent="0.3">
      <c r="B51" s="138" t="s">
        <v>157</v>
      </c>
      <c r="C51" s="138"/>
      <c r="D51" s="138"/>
      <c r="E51" s="138"/>
      <c r="F51" s="138"/>
      <c r="G51" s="139">
        <f>SUM(G49:G50)</f>
        <v>74054</v>
      </c>
      <c r="H51" s="139">
        <f t="shared" ref="H51:U51" si="3">SUM(H49:H50)</f>
        <v>74487.199999999997</v>
      </c>
      <c r="I51" s="139">
        <f t="shared" si="3"/>
        <v>75322.8</v>
      </c>
      <c r="J51" s="139">
        <f t="shared" si="3"/>
        <v>78578</v>
      </c>
      <c r="K51" s="139">
        <f t="shared" si="3"/>
        <v>78562</v>
      </c>
      <c r="L51" s="139">
        <f t="shared" si="3"/>
        <v>80090</v>
      </c>
      <c r="M51" s="139">
        <f t="shared" si="3"/>
        <v>83962</v>
      </c>
      <c r="N51" s="139">
        <f t="shared" si="3"/>
        <v>84474</v>
      </c>
      <c r="O51" s="139">
        <f t="shared" si="3"/>
        <v>84594</v>
      </c>
      <c r="P51" s="139">
        <f t="shared" si="3"/>
        <v>83878</v>
      </c>
      <c r="Q51" s="139">
        <f t="shared" si="3"/>
        <v>83790</v>
      </c>
      <c r="R51" s="139">
        <f t="shared" si="3"/>
        <v>84590</v>
      </c>
      <c r="S51" s="139">
        <f t="shared" si="3"/>
        <v>84590</v>
      </c>
      <c r="T51" s="139">
        <f t="shared" si="3"/>
        <v>84590</v>
      </c>
      <c r="U51" s="139">
        <f t="shared" si="3"/>
        <v>85150</v>
      </c>
      <c r="V51" s="139">
        <f>SUM(G51:R51)</f>
        <v>966382</v>
      </c>
    </row>
    <row r="52" spans="1:22" x14ac:dyDescent="0.3">
      <c r="B52" s="138" t="s">
        <v>201</v>
      </c>
      <c r="C52" s="138"/>
      <c r="D52" s="138"/>
      <c r="E52" s="138"/>
      <c r="F52" s="138"/>
      <c r="G52" s="139">
        <f>'IS 2025'!F89-G51</f>
        <v>-74764</v>
      </c>
      <c r="H52" s="139">
        <f>'IS 2024'!G90-H51</f>
        <v>-75197.2</v>
      </c>
      <c r="I52" s="139">
        <f>'IS 2024'!H90+I51</f>
        <v>74612.800000000003</v>
      </c>
      <c r="J52" s="139">
        <f>'IS 2024'!I90+J51</f>
        <v>77868</v>
      </c>
      <c r="K52" s="139">
        <f>'IS 2024'!J90+K51</f>
        <v>77852</v>
      </c>
      <c r="L52" s="139">
        <f>'IS 2024'!K90+L51</f>
        <v>79380</v>
      </c>
      <c r="M52" s="139">
        <f>'IS 2024'!L90+M51</f>
        <v>83252</v>
      </c>
      <c r="N52" s="139">
        <f>'IS 2024'!M90+N51</f>
        <v>83764</v>
      </c>
      <c r="O52" s="139">
        <f>'IS 2024'!N90+O51</f>
        <v>83884</v>
      </c>
      <c r="P52" s="139">
        <f>'IS 2024'!O90+P51</f>
        <v>83168</v>
      </c>
      <c r="Q52" s="139">
        <f>'IS 2024'!P90+Q51</f>
        <v>83080</v>
      </c>
      <c r="R52" s="139">
        <f>'IS 2024'!Q90+R51</f>
        <v>83880</v>
      </c>
      <c r="S52" s="139">
        <f>'CF 2027'!G52</f>
        <v>-85300</v>
      </c>
      <c r="T52" s="139">
        <f>'CF 2027'!H52</f>
        <v>-85300</v>
      </c>
      <c r="U52" s="139">
        <f>'CF 2027'!I52</f>
        <v>84440</v>
      </c>
      <c r="V52" s="139"/>
    </row>
    <row r="53" spans="1:22" x14ac:dyDescent="0.3">
      <c r="B53" s="323" t="s">
        <v>158</v>
      </c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318"/>
    </row>
    <row r="54" spans="1:22" x14ac:dyDescent="0.3">
      <c r="B54" s="325" t="s">
        <v>159</v>
      </c>
      <c r="C54" s="138"/>
      <c r="D54" s="138"/>
      <c r="E54" s="138"/>
      <c r="F54" s="138"/>
      <c r="G54" s="139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9"/>
      <c r="T54" s="138"/>
      <c r="U54" s="138"/>
      <c r="V54" s="318"/>
    </row>
    <row r="55" spans="1:22" x14ac:dyDescent="0.3">
      <c r="B55" s="326" t="s">
        <v>121</v>
      </c>
      <c r="C55" s="138"/>
      <c r="D55" s="138"/>
      <c r="E55" s="138"/>
      <c r="F55" s="138"/>
      <c r="G55" s="139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335"/>
      <c r="T55" s="138"/>
      <c r="U55" s="138"/>
      <c r="V55" s="318"/>
    </row>
    <row r="56" spans="1:22" x14ac:dyDescent="0.3">
      <c r="B56" s="325" t="s">
        <v>160</v>
      </c>
      <c r="C56" s="138"/>
      <c r="D56" s="138"/>
      <c r="E56" s="138"/>
      <c r="F56" s="138"/>
      <c r="G56" s="139">
        <f>SUM(G54:G55)</f>
        <v>0</v>
      </c>
      <c r="H56" s="139">
        <f t="shared" ref="H56:U56" si="4">SUM(H54:H55)</f>
        <v>0</v>
      </c>
      <c r="I56" s="139">
        <f t="shared" si="4"/>
        <v>0</v>
      </c>
      <c r="J56" s="139">
        <f t="shared" si="4"/>
        <v>0</v>
      </c>
      <c r="K56" s="139">
        <f t="shared" si="4"/>
        <v>0</v>
      </c>
      <c r="L56" s="139">
        <f t="shared" si="4"/>
        <v>0</v>
      </c>
      <c r="M56" s="139">
        <f t="shared" si="4"/>
        <v>0</v>
      </c>
      <c r="N56" s="139">
        <f t="shared" si="4"/>
        <v>0</v>
      </c>
      <c r="O56" s="139">
        <f t="shared" si="4"/>
        <v>0</v>
      </c>
      <c r="P56" s="139">
        <f t="shared" si="4"/>
        <v>0</v>
      </c>
      <c r="Q56" s="139">
        <f t="shared" si="4"/>
        <v>0</v>
      </c>
      <c r="R56" s="139">
        <f t="shared" si="4"/>
        <v>0</v>
      </c>
      <c r="S56" s="139"/>
      <c r="T56" s="139">
        <f t="shared" si="4"/>
        <v>0</v>
      </c>
      <c r="U56" s="139">
        <f t="shared" si="4"/>
        <v>0</v>
      </c>
      <c r="V56" s="318"/>
    </row>
    <row r="57" spans="1:22" x14ac:dyDescent="0.3">
      <c r="B57" s="327" t="s">
        <v>161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318"/>
    </row>
    <row r="58" spans="1:22" x14ac:dyDescent="0.3">
      <c r="B58" s="317" t="s">
        <v>162</v>
      </c>
      <c r="C58" s="318"/>
      <c r="D58" s="318"/>
      <c r="E58" s="318"/>
      <c r="F58" s="318"/>
      <c r="G58" s="195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</row>
    <row r="59" spans="1:22" x14ac:dyDescent="0.3">
      <c r="B59" s="320" t="s">
        <v>121</v>
      </c>
      <c r="C59" s="318"/>
      <c r="D59" s="318"/>
      <c r="E59" s="318"/>
      <c r="F59" s="318"/>
      <c r="G59" s="195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</row>
    <row r="60" spans="1:22" x14ac:dyDescent="0.3">
      <c r="B60" s="320" t="s">
        <v>122</v>
      </c>
      <c r="C60" s="318"/>
      <c r="D60" s="318"/>
      <c r="E60" s="318"/>
      <c r="F60" s="318"/>
      <c r="G60" s="195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</row>
    <row r="61" spans="1:22" x14ac:dyDescent="0.3">
      <c r="B61" s="320" t="s">
        <v>123</v>
      </c>
      <c r="C61" s="318"/>
      <c r="D61" s="318"/>
      <c r="E61" s="318"/>
      <c r="F61" s="318"/>
      <c r="G61" s="195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</row>
    <row r="62" spans="1:22" x14ac:dyDescent="0.3">
      <c r="B62" s="317" t="s">
        <v>163</v>
      </c>
      <c r="C62" s="318"/>
      <c r="D62" s="318"/>
      <c r="E62" s="318"/>
      <c r="F62" s="318"/>
      <c r="G62" s="318">
        <v>-1200</v>
      </c>
      <c r="H62" s="318">
        <v>-1200</v>
      </c>
      <c r="I62" s="318">
        <v>-1200</v>
      </c>
      <c r="J62" s="318">
        <v>-1200</v>
      </c>
      <c r="K62" s="318">
        <v>-1200</v>
      </c>
      <c r="L62" s="195">
        <v>-2000</v>
      </c>
      <c r="M62" s="195"/>
      <c r="N62" s="195"/>
      <c r="O62" s="195"/>
      <c r="P62" s="195"/>
      <c r="Q62" s="195"/>
      <c r="R62" s="195"/>
      <c r="S62" s="195"/>
      <c r="T62" s="195"/>
      <c r="U62" s="195"/>
      <c r="V62" s="195">
        <f>SUM(G58:R62)</f>
        <v>-8000</v>
      </c>
    </row>
    <row r="63" spans="1:22" x14ac:dyDescent="0.3">
      <c r="B63" s="320" t="s">
        <v>121</v>
      </c>
      <c r="C63" s="318"/>
      <c r="D63" s="318"/>
      <c r="E63" s="318"/>
      <c r="F63" s="318"/>
      <c r="G63" s="318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318"/>
    </row>
    <row r="64" spans="1:22" x14ac:dyDescent="0.3">
      <c r="B64" s="317" t="s">
        <v>164</v>
      </c>
      <c r="C64" s="318"/>
      <c r="D64" s="318"/>
      <c r="E64" s="318"/>
      <c r="F64" s="318"/>
      <c r="G64" s="195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</row>
    <row r="65" spans="1:22" x14ac:dyDescent="0.3">
      <c r="B65" s="320" t="s">
        <v>121</v>
      </c>
      <c r="C65" s="318"/>
      <c r="D65" s="318"/>
      <c r="E65" s="318"/>
      <c r="F65" s="318"/>
      <c r="G65" s="195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</row>
    <row r="66" spans="1:22" x14ac:dyDescent="0.3">
      <c r="B66" s="317" t="s">
        <v>165</v>
      </c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</row>
    <row r="67" spans="1:22" x14ac:dyDescent="0.3">
      <c r="B67" s="320" t="s">
        <v>121</v>
      </c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</row>
    <row r="68" spans="1:22" x14ac:dyDescent="0.3">
      <c r="B68" s="317" t="s">
        <v>166</v>
      </c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</row>
    <row r="69" spans="1:22" x14ac:dyDescent="0.3">
      <c r="B69" s="320" t="s">
        <v>121</v>
      </c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</row>
    <row r="70" spans="1:22" x14ac:dyDescent="0.3">
      <c r="B70" s="317" t="s">
        <v>45</v>
      </c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</row>
    <row r="71" spans="1:22" x14ac:dyDescent="0.3">
      <c r="B71" s="317" t="s">
        <v>167</v>
      </c>
      <c r="C71" s="318"/>
      <c r="D71" s="318"/>
      <c r="E71" s="318"/>
      <c r="F71" s="318"/>
      <c r="G71" s="195">
        <f>SUM(G58:G70)</f>
        <v>-1200</v>
      </c>
      <c r="H71" s="195">
        <f t="shared" ref="H71:U71" si="5">SUM(H58:H70)</f>
        <v>-1200</v>
      </c>
      <c r="I71" s="195">
        <f t="shared" si="5"/>
        <v>-1200</v>
      </c>
      <c r="J71" s="195">
        <f t="shared" si="5"/>
        <v>-1200</v>
      </c>
      <c r="K71" s="195">
        <f t="shared" si="5"/>
        <v>-1200</v>
      </c>
      <c r="L71" s="195">
        <f t="shared" si="5"/>
        <v>-2000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0</v>
      </c>
      <c r="V71" s="318"/>
    </row>
    <row r="72" spans="1:22" x14ac:dyDescent="0.3">
      <c r="B72" s="328" t="s">
        <v>168</v>
      </c>
      <c r="C72" s="329"/>
      <c r="D72" s="329"/>
      <c r="E72" s="329"/>
      <c r="F72" s="329"/>
      <c r="G72" s="340">
        <f>G81</f>
        <v>72854</v>
      </c>
      <c r="H72" s="340">
        <f>H51+H71</f>
        <v>73287.199999999997</v>
      </c>
      <c r="I72" s="340">
        <f>I51+I71</f>
        <v>74122.8</v>
      </c>
      <c r="J72" s="340">
        <f>J51+J71</f>
        <v>77378</v>
      </c>
      <c r="K72" s="340">
        <f t="shared" ref="K72:U72" si="6">K51+K71</f>
        <v>77362</v>
      </c>
      <c r="L72" s="340">
        <f t="shared" si="6"/>
        <v>78090</v>
      </c>
      <c r="M72" s="340">
        <f t="shared" si="6"/>
        <v>83962</v>
      </c>
      <c r="N72" s="340">
        <f t="shared" si="6"/>
        <v>84474</v>
      </c>
      <c r="O72" s="340">
        <f t="shared" si="6"/>
        <v>84594</v>
      </c>
      <c r="P72" s="340">
        <f t="shared" si="6"/>
        <v>83878</v>
      </c>
      <c r="Q72" s="340">
        <f t="shared" si="6"/>
        <v>83790</v>
      </c>
      <c r="R72" s="340">
        <f t="shared" si="6"/>
        <v>84590</v>
      </c>
      <c r="S72" s="340">
        <f t="shared" si="6"/>
        <v>84590</v>
      </c>
      <c r="T72" s="340">
        <f t="shared" si="6"/>
        <v>84590</v>
      </c>
      <c r="U72" s="340">
        <f t="shared" si="6"/>
        <v>85150</v>
      </c>
      <c r="V72" s="336">
        <f>SUM(G72:R72)</f>
        <v>958382</v>
      </c>
    </row>
    <row r="73" spans="1:22" x14ac:dyDescent="0.3">
      <c r="A73" s="135"/>
      <c r="B73" s="162" t="s">
        <v>169</v>
      </c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</row>
    <row r="74" spans="1:22" x14ac:dyDescent="0.3">
      <c r="B74" s="331" t="s">
        <v>160</v>
      </c>
      <c r="C74" s="331"/>
      <c r="D74" s="331"/>
      <c r="E74" s="331"/>
      <c r="F74" s="331"/>
      <c r="G74" s="337">
        <f>G56</f>
        <v>0</v>
      </c>
      <c r="H74" s="337">
        <f t="shared" ref="H74:U74" si="7">H56</f>
        <v>0</v>
      </c>
      <c r="I74" s="337">
        <f t="shared" si="7"/>
        <v>0</v>
      </c>
      <c r="J74" s="337">
        <f t="shared" si="7"/>
        <v>0</v>
      </c>
      <c r="K74" s="337">
        <f t="shared" si="7"/>
        <v>0</v>
      </c>
      <c r="L74" s="337">
        <f t="shared" si="7"/>
        <v>0</v>
      </c>
      <c r="M74" s="337">
        <f t="shared" si="7"/>
        <v>0</v>
      </c>
      <c r="N74" s="337">
        <f t="shared" si="7"/>
        <v>0</v>
      </c>
      <c r="O74" s="337">
        <f t="shared" si="7"/>
        <v>0</v>
      </c>
      <c r="P74" s="337">
        <f t="shared" si="7"/>
        <v>0</v>
      </c>
      <c r="Q74" s="337">
        <f t="shared" si="7"/>
        <v>0</v>
      </c>
      <c r="R74" s="337">
        <f t="shared" si="7"/>
        <v>0</v>
      </c>
      <c r="S74" s="337">
        <f t="shared" si="7"/>
        <v>0</v>
      </c>
      <c r="T74" s="337">
        <f t="shared" si="7"/>
        <v>0</v>
      </c>
      <c r="U74" s="337">
        <f t="shared" si="7"/>
        <v>0</v>
      </c>
    </row>
    <row r="75" spans="1:22" x14ac:dyDescent="0.3">
      <c r="B75" s="138" t="s">
        <v>167</v>
      </c>
      <c r="C75" s="138"/>
      <c r="D75" s="138"/>
      <c r="E75" s="138"/>
      <c r="F75" s="138"/>
      <c r="G75" s="139">
        <f>G71</f>
        <v>-1200</v>
      </c>
      <c r="H75" s="139">
        <f t="shared" ref="H75:U75" si="8">H71</f>
        <v>-1200</v>
      </c>
      <c r="I75" s="139">
        <f t="shared" si="8"/>
        <v>-1200</v>
      </c>
      <c r="J75" s="139">
        <f t="shared" si="8"/>
        <v>-1200</v>
      </c>
      <c r="K75" s="139">
        <f t="shared" si="8"/>
        <v>-1200</v>
      </c>
      <c r="L75" s="139">
        <f t="shared" si="8"/>
        <v>-2000</v>
      </c>
      <c r="M75" s="139">
        <f t="shared" si="8"/>
        <v>0</v>
      </c>
      <c r="N75" s="139">
        <f t="shared" si="8"/>
        <v>0</v>
      </c>
      <c r="O75" s="139">
        <f t="shared" si="8"/>
        <v>0</v>
      </c>
      <c r="P75" s="139">
        <f t="shared" si="8"/>
        <v>0</v>
      </c>
      <c r="Q75" s="139">
        <f t="shared" si="8"/>
        <v>0</v>
      </c>
      <c r="R75" s="139">
        <f t="shared" si="8"/>
        <v>0</v>
      </c>
      <c r="S75" s="139">
        <f t="shared" si="8"/>
        <v>0</v>
      </c>
      <c r="T75" s="139">
        <f t="shared" si="8"/>
        <v>0</v>
      </c>
      <c r="U75" s="139">
        <f t="shared" si="8"/>
        <v>0</v>
      </c>
    </row>
    <row r="76" spans="1:22" x14ac:dyDescent="0.3">
      <c r="B76" s="138" t="s">
        <v>37</v>
      </c>
      <c r="C76" s="138"/>
      <c r="D76" s="138"/>
      <c r="E76" s="138"/>
      <c r="F76" s="138"/>
      <c r="G76" s="139">
        <f t="shared" ref="G76:U76" si="9">G11</f>
        <v>92765</v>
      </c>
      <c r="H76" s="139">
        <f t="shared" si="9"/>
        <v>93006.5</v>
      </c>
      <c r="I76" s="139">
        <f t="shared" si="9"/>
        <v>93751</v>
      </c>
      <c r="J76" s="139">
        <f t="shared" si="9"/>
        <v>97520</v>
      </c>
      <c r="K76" s="139">
        <f t="shared" si="9"/>
        <v>97200</v>
      </c>
      <c r="L76" s="139">
        <f t="shared" si="9"/>
        <v>98610</v>
      </c>
      <c r="M76" s="139">
        <f t="shared" si="9"/>
        <v>103450</v>
      </c>
      <c r="N76" s="139">
        <f t="shared" si="9"/>
        <v>104090</v>
      </c>
      <c r="O76" s="139">
        <f t="shared" si="9"/>
        <v>104240</v>
      </c>
      <c r="P76" s="139">
        <f t="shared" si="9"/>
        <v>103270</v>
      </c>
      <c r="Q76" s="139">
        <f t="shared" si="9"/>
        <v>103160</v>
      </c>
      <c r="R76" s="139">
        <f t="shared" si="9"/>
        <v>104160</v>
      </c>
      <c r="S76" s="139">
        <f t="shared" si="9"/>
        <v>104160</v>
      </c>
      <c r="T76" s="139">
        <f t="shared" si="9"/>
        <v>104160</v>
      </c>
      <c r="U76" s="139">
        <f t="shared" si="9"/>
        <v>104860</v>
      </c>
    </row>
    <row r="77" spans="1:22" x14ac:dyDescent="0.3">
      <c r="B77" s="138" t="s">
        <v>38</v>
      </c>
      <c r="C77" s="138"/>
      <c r="D77" s="138"/>
      <c r="E77" s="138"/>
      <c r="F77" s="138"/>
      <c r="G77" s="139">
        <f>G46</f>
        <v>-450</v>
      </c>
      <c r="H77" s="139">
        <f t="shared" ref="H77:U77" si="10">H46</f>
        <v>-450</v>
      </c>
      <c r="I77" s="139">
        <f t="shared" si="10"/>
        <v>-450</v>
      </c>
      <c r="J77" s="139">
        <f t="shared" si="10"/>
        <v>-450</v>
      </c>
      <c r="K77" s="139">
        <f t="shared" si="10"/>
        <v>-450</v>
      </c>
      <c r="L77" s="139">
        <f t="shared" si="10"/>
        <v>-450</v>
      </c>
      <c r="M77" s="139">
        <f t="shared" si="10"/>
        <v>-450</v>
      </c>
      <c r="N77" s="139">
        <f t="shared" si="10"/>
        <v>-450</v>
      </c>
      <c r="O77" s="139">
        <f t="shared" si="10"/>
        <v>-450</v>
      </c>
      <c r="P77" s="139">
        <f t="shared" si="10"/>
        <v>-450</v>
      </c>
      <c r="Q77" s="139">
        <f t="shared" si="10"/>
        <v>-450</v>
      </c>
      <c r="R77" s="139">
        <f t="shared" si="10"/>
        <v>-450</v>
      </c>
      <c r="S77" s="139">
        <f t="shared" si="10"/>
        <v>-450</v>
      </c>
      <c r="T77" s="139">
        <f t="shared" si="10"/>
        <v>-450</v>
      </c>
      <c r="U77" s="139">
        <f t="shared" si="10"/>
        <v>-450</v>
      </c>
    </row>
    <row r="78" spans="1:22" x14ac:dyDescent="0.3">
      <c r="B78" s="138" t="s">
        <v>170</v>
      </c>
      <c r="C78" s="138"/>
      <c r="D78" s="138"/>
      <c r="E78" s="138"/>
      <c r="F78" s="138"/>
      <c r="G78" s="139">
        <f>SUM(G74:G77)</f>
        <v>91115</v>
      </c>
      <c r="H78" s="139">
        <f t="shared" ref="H78:U78" si="11">SUM(H74:H77)</f>
        <v>91356.5</v>
      </c>
      <c r="I78" s="139">
        <f t="shared" si="11"/>
        <v>92101</v>
      </c>
      <c r="J78" s="139">
        <f t="shared" si="11"/>
        <v>95870</v>
      </c>
      <c r="K78" s="139">
        <f t="shared" si="11"/>
        <v>95550</v>
      </c>
      <c r="L78" s="139">
        <f t="shared" si="11"/>
        <v>96160</v>
      </c>
      <c r="M78" s="139">
        <f t="shared" si="11"/>
        <v>103000</v>
      </c>
      <c r="N78" s="139">
        <f t="shared" si="11"/>
        <v>103640</v>
      </c>
      <c r="O78" s="139">
        <f t="shared" si="11"/>
        <v>103790</v>
      </c>
      <c r="P78" s="139">
        <f t="shared" si="11"/>
        <v>102820</v>
      </c>
      <c r="Q78" s="139">
        <f t="shared" si="11"/>
        <v>102710</v>
      </c>
      <c r="R78" s="139">
        <f t="shared" si="11"/>
        <v>103710</v>
      </c>
      <c r="S78" s="139">
        <f t="shared" si="11"/>
        <v>103710</v>
      </c>
      <c r="T78" s="139">
        <f t="shared" si="11"/>
        <v>103710</v>
      </c>
      <c r="U78" s="139">
        <f t="shared" si="11"/>
        <v>104410</v>
      </c>
    </row>
    <row r="79" spans="1:22" x14ac:dyDescent="0.3">
      <c r="B79" s="138" t="s">
        <v>153</v>
      </c>
      <c r="C79" s="138"/>
      <c r="D79" s="138"/>
      <c r="E79" s="138"/>
      <c r="F79" s="138"/>
      <c r="G79" s="139">
        <f>G47</f>
        <v>-1360</v>
      </c>
      <c r="H79" s="139">
        <f t="shared" ref="H79:U79" si="12">H47</f>
        <v>-1120</v>
      </c>
      <c r="I79" s="139">
        <f t="shared" si="12"/>
        <v>-880</v>
      </c>
      <c r="J79" s="139">
        <f t="shared" si="12"/>
        <v>-640</v>
      </c>
      <c r="K79" s="139">
        <f t="shared" si="12"/>
        <v>-400</v>
      </c>
      <c r="L79" s="139">
        <f t="shared" si="12"/>
        <v>0</v>
      </c>
      <c r="M79" s="139">
        <f t="shared" si="12"/>
        <v>0</v>
      </c>
      <c r="N79" s="139">
        <f t="shared" si="12"/>
        <v>0</v>
      </c>
      <c r="O79" s="139">
        <f t="shared" si="12"/>
        <v>0</v>
      </c>
      <c r="P79" s="139">
        <f t="shared" si="12"/>
        <v>0</v>
      </c>
      <c r="Q79" s="139">
        <f t="shared" si="12"/>
        <v>0</v>
      </c>
      <c r="R79" s="139">
        <f t="shared" si="12"/>
        <v>0</v>
      </c>
      <c r="S79" s="139">
        <f t="shared" si="12"/>
        <v>0</v>
      </c>
      <c r="T79" s="139">
        <f t="shared" si="12"/>
        <v>0</v>
      </c>
      <c r="U79" s="139">
        <f t="shared" si="12"/>
        <v>0</v>
      </c>
    </row>
    <row r="80" spans="1:22" x14ac:dyDescent="0.3">
      <c r="B80" s="138" t="s">
        <v>154</v>
      </c>
      <c r="C80" s="138"/>
      <c r="D80" s="138"/>
      <c r="E80" s="138"/>
      <c r="F80" s="138"/>
      <c r="G80" s="341">
        <f>G48</f>
        <v>-16901</v>
      </c>
      <c r="H80" s="341">
        <f t="shared" ref="H80:U80" si="13">H48</f>
        <v>-16949.3</v>
      </c>
      <c r="I80" s="341">
        <f t="shared" si="13"/>
        <v>-17098.2</v>
      </c>
      <c r="J80" s="341">
        <f t="shared" si="13"/>
        <v>-17852</v>
      </c>
      <c r="K80" s="341">
        <f t="shared" si="13"/>
        <v>-17788</v>
      </c>
      <c r="L80" s="341">
        <f t="shared" si="13"/>
        <v>-18070</v>
      </c>
      <c r="M80" s="341">
        <f t="shared" si="13"/>
        <v>-19038</v>
      </c>
      <c r="N80" s="341">
        <f t="shared" si="13"/>
        <v>-19166</v>
      </c>
      <c r="O80" s="341">
        <f t="shared" si="13"/>
        <v>-19196</v>
      </c>
      <c r="P80" s="341">
        <f t="shared" si="13"/>
        <v>-18942</v>
      </c>
      <c r="Q80" s="341">
        <f t="shared" si="13"/>
        <v>-18920</v>
      </c>
      <c r="R80" s="341">
        <f t="shared" si="13"/>
        <v>-19120</v>
      </c>
      <c r="S80" s="341">
        <f t="shared" si="13"/>
        <v>-19120</v>
      </c>
      <c r="T80" s="341">
        <f t="shared" si="13"/>
        <v>-19120</v>
      </c>
      <c r="U80" s="341">
        <f t="shared" si="13"/>
        <v>-19260</v>
      </c>
    </row>
    <row r="81" spans="1:22" x14ac:dyDescent="0.3">
      <c r="B81" s="138" t="s">
        <v>168</v>
      </c>
      <c r="C81" s="138"/>
      <c r="D81" s="138"/>
      <c r="E81" s="138"/>
      <c r="F81" s="138"/>
      <c r="G81" s="139">
        <f>SUM(G78:G80)</f>
        <v>72854</v>
      </c>
      <c r="H81" s="139">
        <f>SUM(H78:H80)</f>
        <v>73287.199999999997</v>
      </c>
      <c r="I81" s="139">
        <f t="shared" ref="I81:U81" si="14">SUM(I78:I80)</f>
        <v>74122.8</v>
      </c>
      <c r="J81" s="139">
        <f t="shared" si="14"/>
        <v>77378</v>
      </c>
      <c r="K81" s="139">
        <f t="shared" si="14"/>
        <v>77362</v>
      </c>
      <c r="L81" s="139">
        <f t="shared" si="14"/>
        <v>78090</v>
      </c>
      <c r="M81" s="139">
        <f t="shared" si="14"/>
        <v>83962</v>
      </c>
      <c r="N81" s="139">
        <f t="shared" si="14"/>
        <v>84474</v>
      </c>
      <c r="O81" s="139">
        <f t="shared" si="14"/>
        <v>84594</v>
      </c>
      <c r="P81" s="139">
        <f t="shared" si="14"/>
        <v>83878</v>
      </c>
      <c r="Q81" s="139">
        <f t="shared" si="14"/>
        <v>83790</v>
      </c>
      <c r="R81" s="139">
        <f t="shared" si="14"/>
        <v>84590</v>
      </c>
      <c r="S81" s="139">
        <f t="shared" si="14"/>
        <v>84590</v>
      </c>
      <c r="T81" s="139">
        <f t="shared" si="14"/>
        <v>84590</v>
      </c>
      <c r="U81" s="139">
        <f t="shared" si="14"/>
        <v>85150</v>
      </c>
    </row>
    <row r="82" spans="1:22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2" x14ac:dyDescent="0.3">
      <c r="A83" s="135"/>
      <c r="B83" s="162" t="s">
        <v>171</v>
      </c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</row>
    <row r="84" spans="1:22" x14ac:dyDescent="0.3">
      <c r="B84" s="318" t="s">
        <v>172</v>
      </c>
      <c r="C84" s="318"/>
      <c r="D84" s="318"/>
      <c r="E84" s="318"/>
      <c r="F84" s="318"/>
      <c r="G84" s="195">
        <f>SUM(G51+G56)</f>
        <v>74054</v>
      </c>
      <c r="H84" s="195">
        <f t="shared" ref="H84:U84" si="15">SUM(H51+H56)</f>
        <v>74487.199999999997</v>
      </c>
      <c r="I84" s="195">
        <f t="shared" si="15"/>
        <v>75322.8</v>
      </c>
      <c r="J84" s="195">
        <f t="shared" si="15"/>
        <v>78578</v>
      </c>
      <c r="K84" s="195">
        <f t="shared" si="15"/>
        <v>78562</v>
      </c>
      <c r="L84" s="195">
        <f t="shared" si="15"/>
        <v>80090</v>
      </c>
      <c r="M84" s="195">
        <f t="shared" si="15"/>
        <v>83962</v>
      </c>
      <c r="N84" s="195">
        <f t="shared" si="15"/>
        <v>84474</v>
      </c>
      <c r="O84" s="195">
        <f t="shared" si="15"/>
        <v>84594</v>
      </c>
      <c r="P84" s="195">
        <f t="shared" si="15"/>
        <v>83878</v>
      </c>
      <c r="Q84" s="195">
        <f t="shared" si="15"/>
        <v>83790</v>
      </c>
      <c r="R84" s="195">
        <f t="shared" si="15"/>
        <v>84590</v>
      </c>
      <c r="S84" s="195">
        <f t="shared" si="15"/>
        <v>84590</v>
      </c>
      <c r="T84" s="195">
        <f t="shared" si="15"/>
        <v>84590</v>
      </c>
      <c r="U84" s="195">
        <f t="shared" si="15"/>
        <v>85150</v>
      </c>
    </row>
    <row r="85" spans="1:22" x14ac:dyDescent="0.3">
      <c r="B85" s="318" t="s">
        <v>173</v>
      </c>
      <c r="C85" s="318"/>
      <c r="D85" s="318"/>
      <c r="E85" s="318"/>
      <c r="F85" s="318"/>
      <c r="G85" s="195">
        <f>G81</f>
        <v>72854</v>
      </c>
      <c r="H85" s="195">
        <f t="shared" ref="H85:U85" si="16">H81</f>
        <v>73287.199999999997</v>
      </c>
      <c r="I85" s="195">
        <f t="shared" si="16"/>
        <v>74122.8</v>
      </c>
      <c r="J85" s="195">
        <f t="shared" si="16"/>
        <v>77378</v>
      </c>
      <c r="K85" s="195">
        <f t="shared" si="16"/>
        <v>77362</v>
      </c>
      <c r="L85" s="195">
        <f t="shared" si="16"/>
        <v>78090</v>
      </c>
      <c r="M85" s="195">
        <f t="shared" si="16"/>
        <v>83962</v>
      </c>
      <c r="N85" s="195">
        <f t="shared" si="16"/>
        <v>84474</v>
      </c>
      <c r="O85" s="195">
        <f t="shared" si="16"/>
        <v>84594</v>
      </c>
      <c r="P85" s="195">
        <f t="shared" si="16"/>
        <v>83878</v>
      </c>
      <c r="Q85" s="195">
        <f t="shared" si="16"/>
        <v>83790</v>
      </c>
      <c r="R85" s="195">
        <f t="shared" si="16"/>
        <v>84590</v>
      </c>
      <c r="S85" s="195">
        <f t="shared" si="16"/>
        <v>84590</v>
      </c>
      <c r="T85" s="195">
        <f t="shared" si="16"/>
        <v>84590</v>
      </c>
      <c r="U85" s="195">
        <f t="shared" si="16"/>
        <v>85150</v>
      </c>
    </row>
    <row r="86" spans="1:22" x14ac:dyDescent="0.3">
      <c r="B86" s="318" t="s">
        <v>174</v>
      </c>
      <c r="C86" s="318"/>
      <c r="D86" s="318"/>
      <c r="E86" s="318"/>
      <c r="F86" s="318"/>
      <c r="G86" s="195">
        <f>G81</f>
        <v>72854</v>
      </c>
      <c r="H86" s="195">
        <f t="shared" ref="H86:T86" si="17">H81</f>
        <v>73287.199999999997</v>
      </c>
      <c r="I86" s="195">
        <f t="shared" si="17"/>
        <v>74122.8</v>
      </c>
      <c r="J86" s="195">
        <f t="shared" si="17"/>
        <v>77378</v>
      </c>
      <c r="K86" s="195">
        <f t="shared" si="17"/>
        <v>77362</v>
      </c>
      <c r="L86" s="195">
        <f t="shared" si="17"/>
        <v>78090</v>
      </c>
      <c r="M86" s="195">
        <f t="shared" si="17"/>
        <v>83962</v>
      </c>
      <c r="N86" s="195">
        <f t="shared" si="17"/>
        <v>84474</v>
      </c>
      <c r="O86" s="195">
        <f t="shared" si="17"/>
        <v>84594</v>
      </c>
      <c r="P86" s="195">
        <f t="shared" si="17"/>
        <v>83878</v>
      </c>
      <c r="Q86" s="195">
        <f t="shared" si="17"/>
        <v>83790</v>
      </c>
      <c r="R86" s="195">
        <f t="shared" si="17"/>
        <v>84590</v>
      </c>
      <c r="S86" s="195">
        <f t="shared" si="17"/>
        <v>84590</v>
      </c>
      <c r="T86" s="195">
        <f t="shared" si="17"/>
        <v>84590</v>
      </c>
      <c r="U86" s="195">
        <f>U81</f>
        <v>85150</v>
      </c>
    </row>
    <row r="87" spans="1:22" x14ac:dyDescent="0.3">
      <c r="B87" s="318" t="s">
        <v>166</v>
      </c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</row>
    <row r="88" spans="1:22" x14ac:dyDescent="0.3">
      <c r="B88" s="318" t="s">
        <v>168</v>
      </c>
      <c r="C88" s="318"/>
      <c r="D88" s="318"/>
      <c r="E88" s="318"/>
      <c r="F88" s="318"/>
      <c r="G88" s="195">
        <f>G81</f>
        <v>72854</v>
      </c>
      <c r="H88" s="195">
        <f t="shared" ref="H88:U88" si="18">H81</f>
        <v>73287.199999999997</v>
      </c>
      <c r="I88" s="195">
        <f t="shared" si="18"/>
        <v>74122.8</v>
      </c>
      <c r="J88" s="195">
        <f t="shared" si="18"/>
        <v>77378</v>
      </c>
      <c r="K88" s="195">
        <f t="shared" si="18"/>
        <v>77362</v>
      </c>
      <c r="L88" s="195">
        <f t="shared" si="18"/>
        <v>78090</v>
      </c>
      <c r="M88" s="195">
        <f t="shared" si="18"/>
        <v>83962</v>
      </c>
      <c r="N88" s="195">
        <f t="shared" si="18"/>
        <v>84474</v>
      </c>
      <c r="O88" s="195">
        <f t="shared" si="18"/>
        <v>84594</v>
      </c>
      <c r="P88" s="195">
        <f t="shared" si="18"/>
        <v>83878</v>
      </c>
      <c r="Q88" s="195">
        <f t="shared" si="18"/>
        <v>83790</v>
      </c>
      <c r="R88" s="195">
        <f t="shared" si="18"/>
        <v>84590</v>
      </c>
      <c r="S88" s="195">
        <f t="shared" si="18"/>
        <v>84590</v>
      </c>
      <c r="T88" s="195">
        <f t="shared" si="18"/>
        <v>84590</v>
      </c>
      <c r="U88" s="195">
        <f t="shared" si="18"/>
        <v>85150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84A24-3A83-4632-9DE4-F4465BA5D8E1}">
  <sheetPr codeName="Sheet31"/>
  <dimension ref="A1:Y620"/>
  <sheetViews>
    <sheetView showGridLines="0" topLeftCell="A13" workbookViewId="0">
      <selection activeCell="F24" sqref="F24:T24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17" bestFit="1" customWidth="1"/>
    <col min="7" max="7" width="9.88671875" bestFit="1" customWidth="1"/>
    <col min="8" max="8" width="10.21875" customWidth="1"/>
    <col min="9" max="9" width="10.44140625" customWidth="1"/>
    <col min="10" max="10" width="9.6640625" customWidth="1"/>
    <col min="11" max="11" width="10" customWidth="1"/>
    <col min="12" max="12" width="9.88671875" customWidth="1"/>
    <col min="13" max="14" width="10" customWidth="1"/>
    <col min="15" max="15" width="10.109375" customWidth="1"/>
    <col min="16" max="16" width="9.77734375" customWidth="1"/>
    <col min="17" max="17" width="10.44140625" customWidth="1"/>
    <col min="18" max="18" width="9.88671875" bestFit="1" customWidth="1"/>
    <col min="19" max="19" width="10" customWidth="1"/>
    <col min="20" max="20" width="9.88671875" customWidth="1"/>
    <col min="21" max="21" width="11.218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176</v>
      </c>
      <c r="F2"/>
    </row>
    <row r="3" spans="1:25" x14ac:dyDescent="0.3">
      <c r="B3" t="s">
        <v>147</v>
      </c>
      <c r="F3"/>
    </row>
    <row r="4" spans="1:25" x14ac:dyDescent="0.3">
      <c r="F4"/>
    </row>
    <row r="5" spans="1:25" x14ac:dyDescent="0.3">
      <c r="A5" s="135"/>
      <c r="B5" s="162" t="s">
        <v>177</v>
      </c>
      <c r="C5" s="135"/>
      <c r="D5" s="135"/>
      <c r="E5" s="135"/>
      <c r="F5" s="186">
        <v>2026</v>
      </c>
      <c r="G5" s="186">
        <v>2026</v>
      </c>
      <c r="H5" s="186">
        <v>2026</v>
      </c>
      <c r="I5" s="186">
        <v>2026</v>
      </c>
      <c r="J5" s="186">
        <v>2026</v>
      </c>
      <c r="K5" s="186">
        <v>2026</v>
      </c>
      <c r="L5" s="186">
        <v>2026</v>
      </c>
      <c r="M5" s="186">
        <v>2026</v>
      </c>
      <c r="N5" s="186">
        <v>2026</v>
      </c>
      <c r="O5" s="186">
        <v>2026</v>
      </c>
      <c r="P5" s="186">
        <v>2026</v>
      </c>
      <c r="Q5" s="186">
        <v>2026</v>
      </c>
      <c r="R5" s="186">
        <v>2027</v>
      </c>
      <c r="S5" s="186">
        <v>2027</v>
      </c>
      <c r="T5" s="186">
        <v>2027</v>
      </c>
      <c r="U5" s="135"/>
    </row>
    <row r="6" spans="1:25" ht="15" thickBot="1" x14ac:dyDescent="0.35">
      <c r="A6" s="147"/>
      <c r="B6" s="148" t="s">
        <v>63</v>
      </c>
      <c r="C6" s="136"/>
      <c r="D6" s="136"/>
      <c r="E6" s="136"/>
      <c r="F6" s="185" t="s">
        <v>25</v>
      </c>
      <c r="G6" s="185" t="s">
        <v>26</v>
      </c>
      <c r="H6" s="185" t="s">
        <v>27</v>
      </c>
      <c r="I6" s="185" t="s">
        <v>28</v>
      </c>
      <c r="J6" s="185" t="s">
        <v>29</v>
      </c>
      <c r="K6" s="185" t="s">
        <v>30</v>
      </c>
      <c r="L6" s="185" t="s">
        <v>31</v>
      </c>
      <c r="M6" s="185" t="s">
        <v>32</v>
      </c>
      <c r="N6" s="185" t="s">
        <v>33</v>
      </c>
      <c r="O6" s="185" t="s">
        <v>34</v>
      </c>
      <c r="P6" s="185" t="s">
        <v>35</v>
      </c>
      <c r="Q6" s="185" t="s">
        <v>36</v>
      </c>
      <c r="R6" s="185" t="s">
        <v>25</v>
      </c>
      <c r="S6" s="185" t="s">
        <v>26</v>
      </c>
      <c r="T6" s="185" t="s">
        <v>27</v>
      </c>
      <c r="U6" s="182" t="s">
        <v>70</v>
      </c>
    </row>
    <row r="7" spans="1:25" s="116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57" t="s">
        <v>284</v>
      </c>
      <c r="F8"/>
    </row>
    <row r="9" spans="1:25" x14ac:dyDescent="0.3">
      <c r="C9" s="158"/>
      <c r="F9"/>
    </row>
    <row r="10" spans="1:25" x14ac:dyDescent="0.3">
      <c r="C10" s="157" t="s">
        <v>48</v>
      </c>
      <c r="F10"/>
      <c r="G10" s="159"/>
      <c r="H10" s="159"/>
      <c r="I10" s="159"/>
      <c r="J10" s="159"/>
      <c r="K10" s="159"/>
      <c r="L10" s="158"/>
      <c r="M10" s="159"/>
      <c r="N10" s="159"/>
      <c r="O10" s="159"/>
      <c r="P10" s="159"/>
      <c r="Q10" s="159"/>
      <c r="R10" s="159"/>
      <c r="S10" s="159"/>
      <c r="T10" s="159"/>
      <c r="V10" s="1"/>
    </row>
    <row r="11" spans="1:25" x14ac:dyDescent="0.3">
      <c r="C11" s="158" t="s">
        <v>179</v>
      </c>
      <c r="F11" s="159">
        <f>'BS 2025'!Q14+'CF 2026'!G72</f>
        <v>2406594</v>
      </c>
      <c r="G11" s="159">
        <f>F14+'CF 2026'!H72</f>
        <v>2479881.2000000002</v>
      </c>
      <c r="H11" s="159">
        <f>G14+'CF 2026'!I72</f>
        <v>2554004</v>
      </c>
      <c r="I11" s="159">
        <f>H14+'CF 2026'!J72</f>
        <v>2631382</v>
      </c>
      <c r="J11" s="159">
        <f>I14+'CF 2026'!K72</f>
        <v>2708744</v>
      </c>
      <c r="K11" s="159">
        <f>J14+'CF 2026'!L72</f>
        <v>2786834</v>
      </c>
      <c r="L11" s="159">
        <f>K14+'CF 2026'!M72</f>
        <v>2870796</v>
      </c>
      <c r="M11" s="159">
        <f>L14+'CF 2026'!N72</f>
        <v>2955270</v>
      </c>
      <c r="N11" s="159">
        <f>M14+'CF 2026'!O72</f>
        <v>3039864</v>
      </c>
      <c r="O11" s="159">
        <f>N14+'CF 2026'!P72</f>
        <v>3123742</v>
      </c>
      <c r="P11" s="159">
        <f>O14+'CF 2026'!Q72</f>
        <v>3207532</v>
      </c>
      <c r="Q11" s="159">
        <f>P14+'CF 2026'!R72</f>
        <v>3292122</v>
      </c>
      <c r="R11" s="159">
        <f>'BS 2027'!F11</f>
        <v>3376712</v>
      </c>
      <c r="S11" s="159">
        <f>'BS 2027'!G11</f>
        <v>3461302</v>
      </c>
      <c r="T11" s="159">
        <f>'BS 2027'!H11</f>
        <v>3546452</v>
      </c>
      <c r="V11" s="1"/>
    </row>
    <row r="12" spans="1:25" x14ac:dyDescent="0.3">
      <c r="C12" s="158" t="s">
        <v>180</v>
      </c>
      <c r="F12" s="159"/>
      <c r="G12" s="158"/>
      <c r="H12" s="158"/>
      <c r="I12" s="158" t="s">
        <v>197</v>
      </c>
      <c r="J12" s="158"/>
      <c r="K12" s="158" t="s">
        <v>197</v>
      </c>
      <c r="L12" s="158"/>
      <c r="M12" s="158"/>
      <c r="N12" s="158"/>
      <c r="O12" s="158"/>
      <c r="P12" s="158"/>
      <c r="Q12" s="158"/>
      <c r="R12" s="158"/>
      <c r="S12" s="158" t="s">
        <v>197</v>
      </c>
      <c r="T12" s="158" t="s">
        <v>197</v>
      </c>
      <c r="V12" s="1"/>
    </row>
    <row r="13" spans="1:25" x14ac:dyDescent="0.3">
      <c r="C13" s="158" t="s">
        <v>181</v>
      </c>
      <c r="F13"/>
      <c r="I13" s="159"/>
      <c r="K13" s="159"/>
      <c r="S13" s="159"/>
      <c r="T13" s="159"/>
      <c r="V13" s="1"/>
    </row>
    <row r="14" spans="1:25" x14ac:dyDescent="0.3">
      <c r="C14" s="158" t="s">
        <v>182</v>
      </c>
      <c r="F14" s="159">
        <f>SUM(F11:F13)</f>
        <v>2406594</v>
      </c>
      <c r="G14" s="159">
        <f t="shared" ref="G14:Q14" si="0">SUM(G11:G13)</f>
        <v>2479881.2000000002</v>
      </c>
      <c r="H14" s="159">
        <f t="shared" si="0"/>
        <v>2554004</v>
      </c>
      <c r="I14" s="159">
        <f t="shared" si="0"/>
        <v>2631382</v>
      </c>
      <c r="J14" s="159">
        <f t="shared" si="0"/>
        <v>2708744</v>
      </c>
      <c r="K14" s="159">
        <f t="shared" si="0"/>
        <v>2786834</v>
      </c>
      <c r="L14" s="159">
        <f t="shared" si="0"/>
        <v>2870796</v>
      </c>
      <c r="M14" s="159">
        <f t="shared" si="0"/>
        <v>2955270</v>
      </c>
      <c r="N14" s="159">
        <f t="shared" si="0"/>
        <v>3039864</v>
      </c>
      <c r="O14" s="159">
        <f t="shared" si="0"/>
        <v>3123742</v>
      </c>
      <c r="P14" s="159">
        <f t="shared" si="0"/>
        <v>3207532</v>
      </c>
      <c r="Q14" s="159">
        <f t="shared" si="0"/>
        <v>3292122</v>
      </c>
      <c r="R14" s="159">
        <f t="shared" ref="R14" si="1">SUM(R11:R13)</f>
        <v>3376712</v>
      </c>
      <c r="S14" s="159">
        <f t="shared" ref="S14" si="2">SUM(S11:S13)</f>
        <v>3461302</v>
      </c>
      <c r="T14" s="159">
        <f t="shared" ref="T14" si="3">SUM(T11:T13)</f>
        <v>3546452</v>
      </c>
      <c r="U14" s="195">
        <f>SUM(F14:Q14)</f>
        <v>34056765.200000003</v>
      </c>
      <c r="V14" s="1"/>
    </row>
    <row r="15" spans="1:25" x14ac:dyDescent="0.3">
      <c r="C15" s="157" t="s">
        <v>49</v>
      </c>
      <c r="F15"/>
      <c r="G15" s="158"/>
      <c r="H15" s="158"/>
      <c r="I15" s="158"/>
      <c r="J15" s="161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V15" s="1"/>
    </row>
    <row r="16" spans="1:25" x14ac:dyDescent="0.3">
      <c r="C16" s="160" t="s">
        <v>183</v>
      </c>
      <c r="F16" s="159">
        <f>'BS 2025'!Q16-'IS 2026'!F87</f>
        <v>76270</v>
      </c>
      <c r="G16" s="159">
        <f>F16-'IS 2026'!G87</f>
        <v>76980</v>
      </c>
      <c r="H16" s="159">
        <f>G16-'IS 2026'!H87</f>
        <v>77690</v>
      </c>
      <c r="I16" s="159">
        <f>H16-'IS 2026'!I87</f>
        <v>78400</v>
      </c>
      <c r="J16" s="159">
        <f>I16-'IS 2026'!J87</f>
        <v>79110</v>
      </c>
      <c r="K16" s="159">
        <f>J16-'IS 2026'!K87</f>
        <v>79820</v>
      </c>
      <c r="L16" s="159">
        <f>K16-'IS 2026'!L87</f>
        <v>80530</v>
      </c>
      <c r="M16" s="159">
        <f>L16-'IS 2026'!M87</f>
        <v>81240</v>
      </c>
      <c r="N16" s="159">
        <f>M16-'IS 2026'!N87</f>
        <v>81950</v>
      </c>
      <c r="O16" s="159">
        <f>N16-'IS 2026'!O87</f>
        <v>82660</v>
      </c>
      <c r="P16" s="159">
        <f>O16-'IS 2026'!P87</f>
        <v>83370</v>
      </c>
      <c r="Q16" s="159">
        <f>P16-'IS 2026'!Q87</f>
        <v>84080</v>
      </c>
      <c r="R16" s="159">
        <f>'BS 2027'!F16</f>
        <v>84790</v>
      </c>
      <c r="S16" s="166">
        <f>R16-'IS 2025'!G89</f>
        <v>85500</v>
      </c>
      <c r="T16" s="166">
        <f>S16-'IS 2025'!H89</f>
        <v>86210</v>
      </c>
      <c r="V16" s="1"/>
    </row>
    <row r="17" spans="1:22" x14ac:dyDescent="0.3">
      <c r="C17" s="160" t="s">
        <v>184</v>
      </c>
      <c r="F17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V17" s="1"/>
    </row>
    <row r="18" spans="1:22" x14ac:dyDescent="0.3">
      <c r="C18" s="160" t="s">
        <v>185</v>
      </c>
      <c r="F18" s="166">
        <f>SUM(F16:F17)</f>
        <v>76270</v>
      </c>
      <c r="G18" s="166">
        <f t="shared" ref="G18:T19" si="4">SUM(G16:G17)</f>
        <v>76980</v>
      </c>
      <c r="H18" s="166">
        <f t="shared" si="4"/>
        <v>77690</v>
      </c>
      <c r="I18" s="166">
        <f t="shared" si="4"/>
        <v>78400</v>
      </c>
      <c r="J18" s="166">
        <f t="shared" si="4"/>
        <v>79110</v>
      </c>
      <c r="K18" s="166">
        <f t="shared" si="4"/>
        <v>79820</v>
      </c>
      <c r="L18" s="166">
        <f t="shared" si="4"/>
        <v>80530</v>
      </c>
      <c r="M18" s="166">
        <f t="shared" si="4"/>
        <v>81240</v>
      </c>
      <c r="N18" s="166">
        <f t="shared" si="4"/>
        <v>81950</v>
      </c>
      <c r="O18" s="166">
        <f t="shared" si="4"/>
        <v>82660</v>
      </c>
      <c r="P18" s="166">
        <f t="shared" si="4"/>
        <v>83370</v>
      </c>
      <c r="Q18" s="166">
        <f t="shared" si="4"/>
        <v>84080</v>
      </c>
      <c r="R18" s="166">
        <f t="shared" si="4"/>
        <v>84790</v>
      </c>
      <c r="S18" s="166">
        <f t="shared" si="4"/>
        <v>85500</v>
      </c>
      <c r="T18" s="166">
        <f t="shared" si="4"/>
        <v>86210</v>
      </c>
      <c r="V18" s="1"/>
    </row>
    <row r="19" spans="1:22" x14ac:dyDescent="0.3">
      <c r="A19" s="130"/>
      <c r="B19" s="135"/>
      <c r="C19" s="169" t="s">
        <v>186</v>
      </c>
      <c r="D19" s="135"/>
      <c r="E19" s="135"/>
      <c r="F19" s="170">
        <f>SUM(F17:F18)</f>
        <v>76270</v>
      </c>
      <c r="G19" s="170">
        <f t="shared" si="4"/>
        <v>76980</v>
      </c>
      <c r="H19" s="170">
        <f t="shared" si="4"/>
        <v>77690</v>
      </c>
      <c r="I19" s="170">
        <f t="shared" si="4"/>
        <v>78400</v>
      </c>
      <c r="J19" s="170">
        <f t="shared" si="4"/>
        <v>79110</v>
      </c>
      <c r="K19" s="170">
        <f t="shared" si="4"/>
        <v>79820</v>
      </c>
      <c r="L19" s="170">
        <f t="shared" si="4"/>
        <v>80530</v>
      </c>
      <c r="M19" s="170">
        <f t="shared" si="4"/>
        <v>81240</v>
      </c>
      <c r="N19" s="170">
        <f t="shared" si="4"/>
        <v>81950</v>
      </c>
      <c r="O19" s="170">
        <f t="shared" si="4"/>
        <v>82660</v>
      </c>
      <c r="P19" s="170">
        <f t="shared" si="4"/>
        <v>83370</v>
      </c>
      <c r="Q19" s="170">
        <f t="shared" si="4"/>
        <v>84080</v>
      </c>
      <c r="R19" s="170">
        <f t="shared" si="4"/>
        <v>84790</v>
      </c>
      <c r="S19" s="170">
        <f t="shared" si="4"/>
        <v>85500</v>
      </c>
      <c r="T19" s="170">
        <f t="shared" si="4"/>
        <v>86210</v>
      </c>
      <c r="U19" s="143">
        <f>SUM(F19:Q19)</f>
        <v>962100</v>
      </c>
      <c r="V19" s="1"/>
    </row>
    <row r="20" spans="1:22" x14ac:dyDescent="0.3">
      <c r="A20" s="147"/>
      <c r="B20" s="136"/>
      <c r="C20" s="171" t="s">
        <v>50</v>
      </c>
      <c r="D20" s="136"/>
      <c r="E20" s="136"/>
      <c r="F20" s="172">
        <f>F14+F19</f>
        <v>2482864</v>
      </c>
      <c r="G20" s="172">
        <f>G14+G19</f>
        <v>2556861.2000000002</v>
      </c>
      <c r="H20" s="172">
        <f t="shared" ref="H20:T20" si="5">H14+H19</f>
        <v>2631694</v>
      </c>
      <c r="I20" s="172">
        <f t="shared" si="5"/>
        <v>2709782</v>
      </c>
      <c r="J20" s="172">
        <f t="shared" si="5"/>
        <v>2787854</v>
      </c>
      <c r="K20" s="172">
        <f t="shared" si="5"/>
        <v>2866654</v>
      </c>
      <c r="L20" s="172">
        <f t="shared" si="5"/>
        <v>2951326</v>
      </c>
      <c r="M20" s="172">
        <f t="shared" si="5"/>
        <v>3036510</v>
      </c>
      <c r="N20" s="172">
        <f t="shared" si="5"/>
        <v>3121814</v>
      </c>
      <c r="O20" s="172">
        <f t="shared" si="5"/>
        <v>3206402</v>
      </c>
      <c r="P20" s="172">
        <f t="shared" si="5"/>
        <v>3290902</v>
      </c>
      <c r="Q20" s="172">
        <f t="shared" si="5"/>
        <v>3376202</v>
      </c>
      <c r="R20" s="172">
        <f t="shared" si="5"/>
        <v>3461502</v>
      </c>
      <c r="S20" s="172">
        <f t="shared" si="5"/>
        <v>3546802</v>
      </c>
      <c r="T20" s="172">
        <f t="shared" si="5"/>
        <v>3632662</v>
      </c>
      <c r="U20" s="137">
        <f>SUM(F20:Q20)</f>
        <v>35018865.200000003</v>
      </c>
      <c r="V20" s="1"/>
    </row>
    <row r="21" spans="1:22" x14ac:dyDescent="0.3">
      <c r="C21" s="168" t="s">
        <v>51</v>
      </c>
      <c r="F21"/>
      <c r="I21" s="161"/>
      <c r="K21" s="161"/>
      <c r="S21" s="161"/>
      <c r="T21" s="161"/>
      <c r="V21" s="1"/>
    </row>
    <row r="22" spans="1:22" x14ac:dyDescent="0.3">
      <c r="C22" s="160" t="s">
        <v>187</v>
      </c>
      <c r="F22" s="161"/>
      <c r="G22" s="161"/>
      <c r="Q22" s="161"/>
      <c r="V22" s="1"/>
    </row>
    <row r="23" spans="1:22" x14ac:dyDescent="0.3">
      <c r="C23" s="160" t="s">
        <v>188</v>
      </c>
      <c r="F23"/>
      <c r="H23" s="161"/>
      <c r="J23" s="161"/>
      <c r="V23" s="1"/>
    </row>
    <row r="24" spans="1:22" x14ac:dyDescent="0.3">
      <c r="C24" s="158" t="s">
        <v>189</v>
      </c>
      <c r="F24" s="195">
        <f>'CF 2026'!G80</f>
        <v>-16901</v>
      </c>
      <c r="G24" s="195">
        <f>'CF 2026'!H80</f>
        <v>-16949.3</v>
      </c>
      <c r="H24" s="195">
        <f>'CF 2026'!I80</f>
        <v>-17098.2</v>
      </c>
      <c r="I24" s="195">
        <f>'CF 2026'!J80</f>
        <v>-17852</v>
      </c>
      <c r="J24" s="195">
        <f>'CF 2026'!K80</f>
        <v>-17788</v>
      </c>
      <c r="K24" s="195">
        <f>'CF 2026'!L80</f>
        <v>-18070</v>
      </c>
      <c r="L24" s="195">
        <f>'CF 2026'!M80</f>
        <v>-19038</v>
      </c>
      <c r="M24" s="195">
        <f>'CF 2026'!N80</f>
        <v>-19166</v>
      </c>
      <c r="N24" s="195">
        <f>'CF 2026'!O80</f>
        <v>-19196</v>
      </c>
      <c r="O24" s="195">
        <f>'CF 2026'!P80</f>
        <v>-18942</v>
      </c>
      <c r="P24" s="195">
        <f>'CF 2026'!Q80</f>
        <v>-18920</v>
      </c>
      <c r="Q24" s="195">
        <f>'CF 2026'!R80</f>
        <v>-19120</v>
      </c>
      <c r="R24" s="195">
        <f>'CF 2026'!S80</f>
        <v>-19120</v>
      </c>
      <c r="S24" s="195">
        <f>'CF 2026'!T80</f>
        <v>-19120</v>
      </c>
      <c r="T24" s="195">
        <f>'CF 2026'!U80</f>
        <v>-19260</v>
      </c>
      <c r="V24" s="1"/>
    </row>
    <row r="25" spans="1:22" x14ac:dyDescent="0.3">
      <c r="A25" s="135"/>
      <c r="B25" s="135"/>
      <c r="C25" s="162" t="s">
        <v>190</v>
      </c>
      <c r="D25" s="135"/>
      <c r="E25" s="135"/>
      <c r="F25" s="143">
        <f>SUM(F22:F24)</f>
        <v>-16901</v>
      </c>
      <c r="G25" s="143">
        <f t="shared" ref="G25:T25" si="6">SUM(G22:G24)</f>
        <v>-16949.3</v>
      </c>
      <c r="H25" s="143">
        <f t="shared" si="6"/>
        <v>-17098.2</v>
      </c>
      <c r="I25" s="143">
        <f t="shared" si="6"/>
        <v>-17852</v>
      </c>
      <c r="J25" s="143">
        <f t="shared" si="6"/>
        <v>-17788</v>
      </c>
      <c r="K25" s="143">
        <f t="shared" si="6"/>
        <v>-18070</v>
      </c>
      <c r="L25" s="143">
        <f t="shared" si="6"/>
        <v>-19038</v>
      </c>
      <c r="M25" s="143">
        <f t="shared" si="6"/>
        <v>-19166</v>
      </c>
      <c r="N25" s="143">
        <f t="shared" si="6"/>
        <v>-19196</v>
      </c>
      <c r="O25" s="143">
        <f t="shared" si="6"/>
        <v>-18942</v>
      </c>
      <c r="P25" s="143">
        <f t="shared" si="6"/>
        <v>-18920</v>
      </c>
      <c r="Q25" s="143">
        <f t="shared" si="6"/>
        <v>-19120</v>
      </c>
      <c r="R25" s="143">
        <f t="shared" si="6"/>
        <v>-19120</v>
      </c>
      <c r="S25" s="143">
        <f t="shared" si="6"/>
        <v>-19120</v>
      </c>
      <c r="T25" s="143">
        <f t="shared" si="6"/>
        <v>-19260</v>
      </c>
      <c r="U25" s="143">
        <f>SUM(F25:Q25)</f>
        <v>-219040.5</v>
      </c>
      <c r="V25" s="1"/>
    </row>
    <row r="26" spans="1:22" x14ac:dyDescent="0.3">
      <c r="A26" s="136"/>
      <c r="B26" s="136"/>
      <c r="C26" s="173" t="s">
        <v>52</v>
      </c>
      <c r="D26" s="136"/>
      <c r="E26" s="136"/>
      <c r="F26" s="137"/>
      <c r="G26" s="136"/>
      <c r="H26" s="136"/>
      <c r="I26" s="137"/>
      <c r="J26" s="136"/>
      <c r="K26" s="137"/>
      <c r="L26" s="174"/>
      <c r="M26" s="174"/>
      <c r="N26" s="174"/>
      <c r="O26" s="174"/>
      <c r="P26" s="174"/>
      <c r="Q26" s="136"/>
      <c r="R26" s="174"/>
      <c r="S26" s="137"/>
      <c r="T26" s="137"/>
      <c r="U26" s="136"/>
      <c r="V26" s="1"/>
    </row>
    <row r="27" spans="1:22" x14ac:dyDescent="0.3">
      <c r="C27" s="157" t="s">
        <v>191</v>
      </c>
      <c r="F27" s="166">
        <f>'BS 2025'!R27</f>
        <v>-6800</v>
      </c>
      <c r="G27" s="166">
        <f>F27-'CF 2026'!H62</f>
        <v>-5600</v>
      </c>
      <c r="H27" s="166">
        <f>G27-'CF 2026'!I62</f>
        <v>-4400</v>
      </c>
      <c r="I27" s="166">
        <f>H27-'CF 2026'!J62</f>
        <v>-3200</v>
      </c>
      <c r="J27" s="166">
        <f>I27-'CF 2026'!K62</f>
        <v>-2000</v>
      </c>
      <c r="K27" s="166">
        <f>J27-'CF 2026'!L62</f>
        <v>0</v>
      </c>
      <c r="L27" s="166"/>
      <c r="M27" s="166"/>
      <c r="N27" s="166"/>
      <c r="O27" s="166"/>
      <c r="P27" s="166"/>
      <c r="Q27" s="166"/>
      <c r="R27" s="166"/>
      <c r="S27" s="166"/>
      <c r="T27" s="166"/>
      <c r="U27" s="195">
        <f>SUM(F27:Q27)</f>
        <v>-22000</v>
      </c>
      <c r="V27" s="1"/>
    </row>
    <row r="28" spans="1:22" ht="12.6" customHeight="1" x14ac:dyDescent="0.3">
      <c r="C28" s="158"/>
      <c r="F28"/>
      <c r="J28" s="159" t="s">
        <v>197</v>
      </c>
      <c r="U28" s="318"/>
      <c r="V28" s="1"/>
    </row>
    <row r="29" spans="1:22" x14ac:dyDescent="0.3">
      <c r="C29" s="157" t="s">
        <v>192</v>
      </c>
      <c r="F29" s="159"/>
      <c r="G29" s="159"/>
      <c r="H29" s="159"/>
      <c r="Q29" s="159"/>
      <c r="U29" s="318"/>
      <c r="V29" s="1"/>
    </row>
    <row r="30" spans="1:22" x14ac:dyDescent="0.3">
      <c r="C30" s="160" t="s">
        <v>200</v>
      </c>
      <c r="F30" s="159"/>
      <c r="G30" s="159"/>
      <c r="H30" s="159"/>
      <c r="Q30" s="159"/>
      <c r="U30" s="318"/>
      <c r="V30" s="1"/>
    </row>
    <row r="31" spans="1:22" x14ac:dyDescent="0.3">
      <c r="C31" s="157" t="s">
        <v>193</v>
      </c>
      <c r="F31" s="166">
        <f>SUM(F27:F29)</f>
        <v>-6800</v>
      </c>
      <c r="G31" s="166">
        <f t="shared" ref="G31:T31" si="7">SUM(G27:G29)</f>
        <v>-5600</v>
      </c>
      <c r="H31" s="166">
        <f t="shared" si="7"/>
        <v>-4400</v>
      </c>
      <c r="I31" s="166">
        <f t="shared" si="7"/>
        <v>-3200</v>
      </c>
      <c r="J31" s="166">
        <f t="shared" si="7"/>
        <v>-2000</v>
      </c>
      <c r="K31" s="166">
        <f t="shared" si="7"/>
        <v>0</v>
      </c>
      <c r="L31" s="166">
        <f t="shared" si="7"/>
        <v>0</v>
      </c>
      <c r="M31" s="166">
        <f t="shared" si="7"/>
        <v>0</v>
      </c>
      <c r="N31" s="166">
        <f t="shared" si="7"/>
        <v>0</v>
      </c>
      <c r="O31" s="166">
        <f t="shared" si="7"/>
        <v>0</v>
      </c>
      <c r="P31" s="166">
        <f t="shared" si="7"/>
        <v>0</v>
      </c>
      <c r="Q31" s="166">
        <f t="shared" si="7"/>
        <v>0</v>
      </c>
      <c r="R31" s="166">
        <f t="shared" si="7"/>
        <v>0</v>
      </c>
      <c r="S31" s="166">
        <f t="shared" si="7"/>
        <v>0</v>
      </c>
      <c r="T31" s="166">
        <f t="shared" si="7"/>
        <v>0</v>
      </c>
      <c r="U31" s="318"/>
      <c r="V31" s="1"/>
    </row>
    <row r="32" spans="1:22" x14ac:dyDescent="0.3">
      <c r="C32" s="157" t="s">
        <v>53</v>
      </c>
      <c r="F32" s="166">
        <f>F31+F24</f>
        <v>-23701</v>
      </c>
      <c r="G32" s="166">
        <f t="shared" ref="G32:T32" si="8">G31+G24</f>
        <v>-22549.3</v>
      </c>
      <c r="H32" s="166">
        <f t="shared" si="8"/>
        <v>-21498.2</v>
      </c>
      <c r="I32" s="166">
        <f t="shared" si="8"/>
        <v>-21052</v>
      </c>
      <c r="J32" s="166">
        <f t="shared" si="8"/>
        <v>-19788</v>
      </c>
      <c r="K32" s="166">
        <f t="shared" si="8"/>
        <v>-18070</v>
      </c>
      <c r="L32" s="166">
        <f t="shared" si="8"/>
        <v>-19038</v>
      </c>
      <c r="M32" s="166">
        <f t="shared" si="8"/>
        <v>-19166</v>
      </c>
      <c r="N32" s="166">
        <f t="shared" si="8"/>
        <v>-19196</v>
      </c>
      <c r="O32" s="166">
        <f t="shared" si="8"/>
        <v>-18942</v>
      </c>
      <c r="P32" s="166">
        <f t="shared" si="8"/>
        <v>-18920</v>
      </c>
      <c r="Q32" s="166">
        <f t="shared" si="8"/>
        <v>-19120</v>
      </c>
      <c r="R32" s="166">
        <f t="shared" si="8"/>
        <v>-19120</v>
      </c>
      <c r="S32" s="166">
        <f t="shared" si="8"/>
        <v>-19120</v>
      </c>
      <c r="T32" s="166">
        <f t="shared" si="8"/>
        <v>-19260</v>
      </c>
      <c r="U32" s="318"/>
      <c r="V32" s="1"/>
    </row>
    <row r="33" spans="3:22" x14ac:dyDescent="0.3">
      <c r="C33" s="157" t="s">
        <v>54</v>
      </c>
      <c r="F33" s="194">
        <f>F20+F32</f>
        <v>2459163</v>
      </c>
      <c r="G33" s="194">
        <f t="shared" ref="G33:T33" si="9">G20+G32</f>
        <v>2534311.9000000004</v>
      </c>
      <c r="H33" s="194">
        <f t="shared" si="9"/>
        <v>2610195.7999999998</v>
      </c>
      <c r="I33" s="194">
        <f t="shared" si="9"/>
        <v>2688730</v>
      </c>
      <c r="J33" s="194">
        <f t="shared" si="9"/>
        <v>2768066</v>
      </c>
      <c r="K33" s="194">
        <f t="shared" si="9"/>
        <v>2848584</v>
      </c>
      <c r="L33" s="194">
        <f t="shared" si="9"/>
        <v>2932288</v>
      </c>
      <c r="M33" s="194">
        <f t="shared" si="9"/>
        <v>3017344</v>
      </c>
      <c r="N33" s="194">
        <f t="shared" si="9"/>
        <v>3102618</v>
      </c>
      <c r="O33" s="194">
        <f t="shared" si="9"/>
        <v>3187460</v>
      </c>
      <c r="P33" s="194">
        <f t="shared" si="9"/>
        <v>3271982</v>
      </c>
      <c r="Q33" s="194">
        <f t="shared" si="9"/>
        <v>3357082</v>
      </c>
      <c r="R33" s="194">
        <f t="shared" si="9"/>
        <v>3442382</v>
      </c>
      <c r="S33" s="194">
        <f t="shared" si="9"/>
        <v>3527682</v>
      </c>
      <c r="T33" s="194">
        <f t="shared" si="9"/>
        <v>3613402</v>
      </c>
      <c r="U33" s="334">
        <f>SUM(F33:Q33)</f>
        <v>34777824.700000003</v>
      </c>
      <c r="V33" s="1"/>
    </row>
    <row r="34" spans="3:22" x14ac:dyDescent="0.3">
      <c r="C34" s="160" t="s">
        <v>56</v>
      </c>
      <c r="F34" s="158"/>
      <c r="G34" s="158"/>
      <c r="H34" s="158"/>
      <c r="I34" s="158"/>
      <c r="J34" s="159"/>
      <c r="K34" s="159"/>
      <c r="L34" s="159"/>
      <c r="M34" s="159"/>
      <c r="N34" s="159"/>
      <c r="O34" s="159"/>
      <c r="P34" s="159"/>
      <c r="Q34" s="158"/>
      <c r="R34" s="159"/>
      <c r="S34" s="159"/>
      <c r="T34" s="159"/>
      <c r="V34" s="1"/>
    </row>
    <row r="35" spans="3:22" x14ac:dyDescent="0.3">
      <c r="C35" s="160" t="s">
        <v>58</v>
      </c>
      <c r="F35" s="159">
        <f>SUM(F33:F34)</f>
        <v>2459163</v>
      </c>
      <c r="G35" s="159">
        <f t="shared" ref="G35:T35" si="10">SUM(G33:G34)</f>
        <v>2534311.9000000004</v>
      </c>
      <c r="H35" s="159">
        <f t="shared" si="10"/>
        <v>2610195.7999999998</v>
      </c>
      <c r="I35" s="159">
        <f t="shared" si="10"/>
        <v>2688730</v>
      </c>
      <c r="J35" s="159">
        <f t="shared" si="10"/>
        <v>2768066</v>
      </c>
      <c r="K35" s="159">
        <f t="shared" si="10"/>
        <v>2848584</v>
      </c>
      <c r="L35" s="159">
        <f t="shared" si="10"/>
        <v>2932288</v>
      </c>
      <c r="M35" s="159">
        <f t="shared" si="10"/>
        <v>3017344</v>
      </c>
      <c r="N35" s="159">
        <f t="shared" si="10"/>
        <v>3102618</v>
      </c>
      <c r="O35" s="159">
        <f t="shared" si="10"/>
        <v>3187460</v>
      </c>
      <c r="P35" s="159">
        <f t="shared" si="10"/>
        <v>3271982</v>
      </c>
      <c r="Q35" s="159">
        <f t="shared" si="10"/>
        <v>3357082</v>
      </c>
      <c r="R35" s="159">
        <f t="shared" si="10"/>
        <v>3442382</v>
      </c>
      <c r="S35" s="159">
        <f t="shared" si="10"/>
        <v>3527682</v>
      </c>
      <c r="T35" s="159">
        <f t="shared" si="10"/>
        <v>3613402</v>
      </c>
      <c r="V35" s="1"/>
    </row>
    <row r="36" spans="3:22" x14ac:dyDescent="0.3">
      <c r="C36" s="167" t="s">
        <v>59</v>
      </c>
      <c r="F36" s="159">
        <f>F34+F35</f>
        <v>2459163</v>
      </c>
      <c r="G36" s="159">
        <f t="shared" ref="G36:T36" si="11">G34+G35</f>
        <v>2534311.9000000004</v>
      </c>
      <c r="H36" s="159">
        <f t="shared" si="11"/>
        <v>2610195.7999999998</v>
      </c>
      <c r="I36" s="159">
        <f t="shared" si="11"/>
        <v>2688730</v>
      </c>
      <c r="J36" s="159">
        <f t="shared" si="11"/>
        <v>2768066</v>
      </c>
      <c r="K36" s="159">
        <f t="shared" si="11"/>
        <v>2848584</v>
      </c>
      <c r="L36" s="159">
        <f t="shared" si="11"/>
        <v>2932288</v>
      </c>
      <c r="M36" s="159">
        <f t="shared" si="11"/>
        <v>3017344</v>
      </c>
      <c r="N36" s="159">
        <f t="shared" si="11"/>
        <v>3102618</v>
      </c>
      <c r="O36" s="159">
        <f t="shared" si="11"/>
        <v>3187460</v>
      </c>
      <c r="P36" s="159">
        <f t="shared" si="11"/>
        <v>3271982</v>
      </c>
      <c r="Q36" s="159">
        <f t="shared" si="11"/>
        <v>3357082</v>
      </c>
      <c r="R36" s="159">
        <f t="shared" si="11"/>
        <v>3442382</v>
      </c>
      <c r="S36" s="159">
        <f t="shared" si="11"/>
        <v>3527682</v>
      </c>
      <c r="T36" s="159">
        <f t="shared" si="11"/>
        <v>3613402</v>
      </c>
      <c r="V36" s="1"/>
    </row>
    <row r="37" spans="3:22" x14ac:dyDescent="0.3">
      <c r="C37" s="160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V37" s="1"/>
    </row>
    <row r="38" spans="3:22" x14ac:dyDescent="0.3">
      <c r="C38" s="160" t="s">
        <v>194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V38" s="1"/>
    </row>
    <row r="39" spans="3:22" x14ac:dyDescent="0.3">
      <c r="C39" s="160" t="s">
        <v>195</v>
      </c>
      <c r="F39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V39" s="1"/>
    </row>
    <row r="40" spans="3:22" x14ac:dyDescent="0.3">
      <c r="C40" s="160" t="s">
        <v>196</v>
      </c>
      <c r="F40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V40" s="1"/>
    </row>
    <row r="41" spans="3:22" x14ac:dyDescent="0.3">
      <c r="C41" s="160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EC7CC-227D-42A8-A319-BA58BC53954B}">
  <dimension ref="A2:BM179"/>
  <sheetViews>
    <sheetView showGridLines="0" zoomScale="69" zoomScaleNormal="69" workbookViewId="0">
      <selection activeCell="A137" sqref="A137:A169"/>
    </sheetView>
  </sheetViews>
  <sheetFormatPr defaultRowHeight="14.4" x14ac:dyDescent="0.3"/>
  <cols>
    <col min="1" max="1" width="29.21875" style="284" customWidth="1"/>
    <col min="2" max="7" width="8.88671875" style="284"/>
    <col min="8" max="8" width="0.6640625" style="284" customWidth="1"/>
    <col min="9" max="14" width="8.88671875" style="284"/>
    <col min="15" max="15" width="0.6640625" style="284" customWidth="1"/>
    <col min="16" max="21" width="8.88671875" style="284"/>
    <col min="22" max="22" width="0.6640625" style="284" customWidth="1"/>
    <col min="23" max="28" width="8.88671875" style="284"/>
    <col min="29" max="29" width="12.5546875" style="284" customWidth="1"/>
    <col min="30" max="30" width="9.44140625" style="286" customWidth="1"/>
    <col min="31" max="31" width="11.88671875" style="284" customWidth="1"/>
    <col min="32" max="34" width="8.88671875" style="284"/>
    <col min="35" max="35" width="17.6640625" style="284" customWidth="1"/>
    <col min="36" max="36" width="6.109375" customWidth="1"/>
    <col min="37" max="37" width="4.5546875" customWidth="1"/>
    <col min="38" max="38" width="3" customWidth="1"/>
    <col min="39" max="39" width="10.44140625" style="284" customWidth="1"/>
    <col min="40" max="40" width="6.6640625" style="284" customWidth="1"/>
    <col min="41" max="41" width="10.21875" style="284" customWidth="1"/>
    <col min="42" max="42" width="8.88671875" style="284"/>
    <col min="43" max="43" width="9.6640625" style="284" customWidth="1"/>
    <col min="44" max="44" width="8.88671875" style="284"/>
    <col min="45" max="45" width="0.6640625" style="284" customWidth="1"/>
    <col min="46" max="46" width="10.33203125" style="284" customWidth="1"/>
    <col min="47" max="47" width="8.88671875" style="284"/>
    <col min="48" max="48" width="10.33203125" style="284" customWidth="1"/>
    <col min="49" max="49" width="8.88671875" style="284"/>
    <col min="50" max="50" width="10.77734375" style="284" customWidth="1"/>
    <col min="51" max="51" width="8.88671875" style="284"/>
    <col min="52" max="52" width="0.6640625" style="284" customWidth="1"/>
    <col min="53" max="53" width="9.6640625" style="284" customWidth="1"/>
    <col min="54" max="54" width="8.88671875" style="284"/>
    <col min="55" max="55" width="10" style="284" customWidth="1"/>
    <col min="56" max="56" width="8.88671875" style="284"/>
    <col min="57" max="57" width="9.6640625" style="284" customWidth="1"/>
    <col min="58" max="58" width="8.88671875" style="284"/>
    <col min="59" max="59" width="0.6640625" style="284" customWidth="1"/>
    <col min="60" max="60" width="10.21875" style="284" customWidth="1"/>
    <col min="61" max="61" width="8.88671875" style="284"/>
    <col min="62" max="62" width="10.6640625" style="284" customWidth="1"/>
    <col min="63" max="63" width="8.88671875" style="284"/>
    <col min="64" max="64" width="10.33203125" style="284" customWidth="1"/>
    <col min="65" max="16384" width="8.88671875" style="284"/>
  </cols>
  <sheetData>
    <row r="2" spans="1:65" x14ac:dyDescent="0.3">
      <c r="A2" s="283" t="s">
        <v>243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</row>
    <row r="3" spans="1:65" x14ac:dyDescent="0.3"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M3" s="356" t="s">
        <v>260</v>
      </c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  <c r="BG3" s="356"/>
      <c r="BH3" s="356"/>
      <c r="BI3" s="356"/>
      <c r="BJ3" s="356"/>
      <c r="BK3" s="356"/>
      <c r="BL3" s="356"/>
      <c r="BM3" s="356"/>
    </row>
    <row r="4" spans="1:65" x14ac:dyDescent="0.3">
      <c r="A4" s="287" t="s">
        <v>254</v>
      </c>
      <c r="B4" s="358" t="s">
        <v>25</v>
      </c>
      <c r="C4" s="358"/>
      <c r="D4" s="358" t="s">
        <v>26</v>
      </c>
      <c r="E4" s="358"/>
      <c r="F4" s="358" t="s">
        <v>27</v>
      </c>
      <c r="G4" s="358"/>
      <c r="H4" s="289"/>
      <c r="I4" s="358" t="s">
        <v>28</v>
      </c>
      <c r="J4" s="358"/>
      <c r="K4" s="358" t="s">
        <v>29</v>
      </c>
      <c r="L4" s="358"/>
      <c r="M4" s="358" t="s">
        <v>30</v>
      </c>
      <c r="N4" s="358"/>
      <c r="O4" s="289"/>
      <c r="P4" s="358" t="s">
        <v>31</v>
      </c>
      <c r="Q4" s="358"/>
      <c r="R4" s="358" t="s">
        <v>32</v>
      </c>
      <c r="S4" s="358"/>
      <c r="T4" s="358" t="s">
        <v>33</v>
      </c>
      <c r="U4" s="358"/>
      <c r="V4" s="289"/>
      <c r="W4" s="358" t="s">
        <v>34</v>
      </c>
      <c r="X4" s="358"/>
      <c r="Y4" s="358" t="s">
        <v>35</v>
      </c>
      <c r="Z4" s="358"/>
      <c r="AA4" s="358" t="s">
        <v>36</v>
      </c>
      <c r="AB4" s="358"/>
      <c r="AC4" s="288" t="s">
        <v>244</v>
      </c>
      <c r="AD4" s="288" t="s">
        <v>245</v>
      </c>
      <c r="AE4" s="289" t="s">
        <v>246</v>
      </c>
      <c r="AF4" s="289" t="s">
        <v>247</v>
      </c>
      <c r="AG4" s="289"/>
      <c r="AH4" s="289"/>
      <c r="AI4" s="289"/>
      <c r="AM4" s="357" t="s">
        <v>25</v>
      </c>
      <c r="AN4" s="357"/>
      <c r="AO4" s="357" t="s">
        <v>26</v>
      </c>
      <c r="AP4" s="357"/>
      <c r="AQ4" s="357" t="s">
        <v>27</v>
      </c>
      <c r="AR4" s="357"/>
      <c r="AS4" s="290"/>
      <c r="AT4" s="357" t="s">
        <v>28</v>
      </c>
      <c r="AU4" s="357"/>
      <c r="AV4" s="357" t="s">
        <v>29</v>
      </c>
      <c r="AW4" s="357"/>
      <c r="AX4" s="357" t="s">
        <v>30</v>
      </c>
      <c r="AY4" s="357"/>
      <c r="AZ4" s="290"/>
      <c r="BA4" s="357" t="s">
        <v>31</v>
      </c>
      <c r="BB4" s="357"/>
      <c r="BC4" s="357" t="s">
        <v>32</v>
      </c>
      <c r="BD4" s="357"/>
      <c r="BE4" s="357" t="s">
        <v>33</v>
      </c>
      <c r="BF4" s="357"/>
      <c r="BG4" s="290"/>
      <c r="BH4" s="357" t="s">
        <v>34</v>
      </c>
      <c r="BI4" s="357"/>
      <c r="BJ4" s="357" t="s">
        <v>35</v>
      </c>
      <c r="BK4" s="357"/>
      <c r="BL4" s="357" t="s">
        <v>36</v>
      </c>
      <c r="BM4" s="357"/>
    </row>
    <row r="5" spans="1:65" x14ac:dyDescent="0.3">
      <c r="A5" s="291" t="s">
        <v>325</v>
      </c>
      <c r="B5" s="354">
        <v>33</v>
      </c>
      <c r="C5" s="355"/>
      <c r="D5" s="354">
        <v>33</v>
      </c>
      <c r="E5" s="355"/>
      <c r="F5" s="354">
        <v>33</v>
      </c>
      <c r="G5" s="355"/>
      <c r="H5" s="292"/>
      <c r="I5" s="354">
        <v>33</v>
      </c>
      <c r="J5" s="355"/>
      <c r="K5" s="354">
        <v>33</v>
      </c>
      <c r="L5" s="355"/>
      <c r="M5" s="354">
        <v>33</v>
      </c>
      <c r="N5" s="355"/>
      <c r="O5" s="292"/>
      <c r="P5" s="354">
        <v>33</v>
      </c>
      <c r="Q5" s="355"/>
      <c r="R5" s="354">
        <v>33</v>
      </c>
      <c r="S5" s="355"/>
      <c r="T5" s="354">
        <v>33</v>
      </c>
      <c r="U5" s="355"/>
      <c r="V5" s="292"/>
      <c r="W5" s="354">
        <v>33</v>
      </c>
      <c r="X5" s="355"/>
      <c r="Y5" s="354">
        <v>34</v>
      </c>
      <c r="Z5" s="355"/>
      <c r="AA5" s="354">
        <v>33</v>
      </c>
      <c r="AB5" s="355"/>
      <c r="AC5" s="293">
        <v>40</v>
      </c>
      <c r="AD5" s="294">
        <f>SUM(B5:AB5)</f>
        <v>397</v>
      </c>
      <c r="AE5" s="295">
        <f>AD5*AC5</f>
        <v>15880</v>
      </c>
      <c r="AF5" s="296"/>
      <c r="AG5" s="296"/>
      <c r="AH5" s="296"/>
      <c r="AI5" s="297"/>
      <c r="AM5" s="349">
        <f>B5*$AC5</f>
        <v>1320</v>
      </c>
      <c r="AN5" s="349"/>
      <c r="AO5" s="349">
        <f t="shared" ref="AO5:AO19" si="0">D5*$AC5</f>
        <v>1320</v>
      </c>
      <c r="AP5" s="349"/>
      <c r="AQ5" s="349">
        <f t="shared" ref="AQ5:AQ19" si="1">F5*$AC5</f>
        <v>1320</v>
      </c>
      <c r="AR5" s="349"/>
      <c r="AS5" s="298"/>
      <c r="AT5" s="349">
        <f>I5*$AC5</f>
        <v>1320</v>
      </c>
      <c r="AU5" s="349"/>
      <c r="AV5" s="349">
        <f t="shared" ref="AV5:AV19" si="2">K5*$AC5</f>
        <v>1320</v>
      </c>
      <c r="AW5" s="349"/>
      <c r="AX5" s="349">
        <f t="shared" ref="AX5:AX19" si="3">M5*$AC5</f>
        <v>1320</v>
      </c>
      <c r="AY5" s="349"/>
      <c r="AZ5" s="298"/>
      <c r="BA5" s="349">
        <f>P5*$AC5</f>
        <v>1320</v>
      </c>
      <c r="BB5" s="349"/>
      <c r="BC5" s="349">
        <f t="shared" ref="BC5:BC19" si="4">R5*$AC5</f>
        <v>1320</v>
      </c>
      <c r="BD5" s="349"/>
      <c r="BE5" s="349">
        <f t="shared" ref="BE5:BE19" si="5">T5*$AC5</f>
        <v>1320</v>
      </c>
      <c r="BF5" s="349"/>
      <c r="BG5" s="298"/>
      <c r="BH5" s="349">
        <f>W5*$AC5</f>
        <v>1320</v>
      </c>
      <c r="BI5" s="349"/>
      <c r="BJ5" s="349">
        <f t="shared" ref="BJ5:BJ19" si="6">Y5*$AC5</f>
        <v>1360</v>
      </c>
      <c r="BK5" s="349"/>
      <c r="BL5" s="349">
        <f t="shared" ref="BL5:BL19" si="7">AA5*$AC5</f>
        <v>1320</v>
      </c>
      <c r="BM5" s="349"/>
    </row>
    <row r="6" spans="1:65" x14ac:dyDescent="0.3">
      <c r="A6" s="291" t="s">
        <v>326</v>
      </c>
      <c r="B6" s="350">
        <v>33</v>
      </c>
      <c r="C6" s="353"/>
      <c r="D6" s="350">
        <v>33</v>
      </c>
      <c r="E6" s="353"/>
      <c r="F6" s="350">
        <v>34</v>
      </c>
      <c r="G6" s="353"/>
      <c r="H6" s="292"/>
      <c r="I6" s="350">
        <v>34</v>
      </c>
      <c r="J6" s="353"/>
      <c r="K6" s="350">
        <v>34</v>
      </c>
      <c r="L6" s="353"/>
      <c r="M6" s="350">
        <v>33</v>
      </c>
      <c r="N6" s="353"/>
      <c r="O6" s="292"/>
      <c r="P6" s="350">
        <v>33</v>
      </c>
      <c r="Q6" s="353"/>
      <c r="R6" s="350">
        <v>33</v>
      </c>
      <c r="S6" s="353"/>
      <c r="T6" s="350">
        <v>33</v>
      </c>
      <c r="U6" s="353"/>
      <c r="V6" s="292"/>
      <c r="W6" s="350">
        <v>33</v>
      </c>
      <c r="X6" s="353"/>
      <c r="Y6" s="350">
        <v>33</v>
      </c>
      <c r="Z6" s="353"/>
      <c r="AA6" s="350">
        <v>33</v>
      </c>
      <c r="AB6" s="353"/>
      <c r="AC6" s="293">
        <v>45</v>
      </c>
      <c r="AD6" s="299">
        <f t="shared" ref="AD6:AD19" si="8">SUM(B6:AB6)</f>
        <v>399</v>
      </c>
      <c r="AE6" s="300">
        <f t="shared" ref="AE6:AE19" si="9">AD6*AC6</f>
        <v>17955</v>
      </c>
      <c r="AF6" s="301"/>
      <c r="AG6" s="301"/>
      <c r="AH6" s="301"/>
      <c r="AI6" s="302"/>
      <c r="AM6" s="349">
        <f t="shared" ref="AM6:AM19" si="10">B6*$AC6</f>
        <v>1485</v>
      </c>
      <c r="AN6" s="349"/>
      <c r="AO6" s="349">
        <f t="shared" si="0"/>
        <v>1485</v>
      </c>
      <c r="AP6" s="349"/>
      <c r="AQ6" s="349">
        <f t="shared" si="1"/>
        <v>1530</v>
      </c>
      <c r="AR6" s="349"/>
      <c r="AS6" s="298"/>
      <c r="AT6" s="349">
        <f t="shared" ref="AT6:AT19" si="11">I6*$AC6</f>
        <v>1530</v>
      </c>
      <c r="AU6" s="349"/>
      <c r="AV6" s="349">
        <f t="shared" si="2"/>
        <v>1530</v>
      </c>
      <c r="AW6" s="349"/>
      <c r="AX6" s="349">
        <f t="shared" si="3"/>
        <v>1485</v>
      </c>
      <c r="AY6" s="349"/>
      <c r="AZ6" s="298"/>
      <c r="BA6" s="349">
        <f t="shared" ref="BA6:BA19" si="12">P6*$AC6</f>
        <v>1485</v>
      </c>
      <c r="BB6" s="349"/>
      <c r="BC6" s="349">
        <f t="shared" si="4"/>
        <v>1485</v>
      </c>
      <c r="BD6" s="349"/>
      <c r="BE6" s="349">
        <f t="shared" si="5"/>
        <v>1485</v>
      </c>
      <c r="BF6" s="349"/>
      <c r="BG6" s="298"/>
      <c r="BH6" s="349">
        <f t="shared" ref="BH6:BH19" si="13">W6*$AC6</f>
        <v>1485</v>
      </c>
      <c r="BI6" s="349"/>
      <c r="BJ6" s="349">
        <f t="shared" si="6"/>
        <v>1485</v>
      </c>
      <c r="BK6" s="349"/>
      <c r="BL6" s="349">
        <f t="shared" si="7"/>
        <v>1485</v>
      </c>
      <c r="BM6" s="349"/>
    </row>
    <row r="7" spans="1:65" x14ac:dyDescent="0.3">
      <c r="A7" s="291" t="s">
        <v>327</v>
      </c>
      <c r="B7" s="350">
        <v>34</v>
      </c>
      <c r="C7" s="353"/>
      <c r="D7" s="350">
        <v>34</v>
      </c>
      <c r="E7" s="353"/>
      <c r="F7" s="350">
        <v>34</v>
      </c>
      <c r="G7" s="353"/>
      <c r="H7" s="292"/>
      <c r="I7" s="350">
        <v>34</v>
      </c>
      <c r="J7" s="353"/>
      <c r="K7" s="350">
        <v>34</v>
      </c>
      <c r="L7" s="353"/>
      <c r="M7" s="350">
        <v>34</v>
      </c>
      <c r="N7" s="353"/>
      <c r="O7" s="292"/>
      <c r="P7" s="350">
        <v>34</v>
      </c>
      <c r="Q7" s="353"/>
      <c r="R7" s="350">
        <v>34</v>
      </c>
      <c r="S7" s="353"/>
      <c r="T7" s="350">
        <v>34</v>
      </c>
      <c r="U7" s="353"/>
      <c r="V7" s="292"/>
      <c r="W7" s="350">
        <v>34</v>
      </c>
      <c r="X7" s="353"/>
      <c r="Y7" s="350">
        <v>34</v>
      </c>
      <c r="Z7" s="353"/>
      <c r="AA7" s="350">
        <v>34</v>
      </c>
      <c r="AB7" s="353"/>
      <c r="AC7" s="293">
        <v>45</v>
      </c>
      <c r="AD7" s="299">
        <f t="shared" si="8"/>
        <v>408</v>
      </c>
      <c r="AE7" s="300">
        <f t="shared" si="9"/>
        <v>18360</v>
      </c>
      <c r="AF7" s="301"/>
      <c r="AG7" s="301"/>
      <c r="AH7" s="301"/>
      <c r="AI7" s="302"/>
      <c r="AM7" s="349">
        <f t="shared" si="10"/>
        <v>1530</v>
      </c>
      <c r="AN7" s="349"/>
      <c r="AO7" s="349">
        <f t="shared" si="0"/>
        <v>1530</v>
      </c>
      <c r="AP7" s="349"/>
      <c r="AQ7" s="349">
        <f t="shared" si="1"/>
        <v>1530</v>
      </c>
      <c r="AR7" s="349"/>
      <c r="AS7" s="298"/>
      <c r="AT7" s="349">
        <f t="shared" si="11"/>
        <v>1530</v>
      </c>
      <c r="AU7" s="349"/>
      <c r="AV7" s="349">
        <f t="shared" si="2"/>
        <v>1530</v>
      </c>
      <c r="AW7" s="349"/>
      <c r="AX7" s="349">
        <f t="shared" si="3"/>
        <v>1530</v>
      </c>
      <c r="AY7" s="349"/>
      <c r="AZ7" s="298"/>
      <c r="BA7" s="349">
        <f t="shared" si="12"/>
        <v>1530</v>
      </c>
      <c r="BB7" s="349"/>
      <c r="BC7" s="349">
        <f t="shared" si="4"/>
        <v>1530</v>
      </c>
      <c r="BD7" s="349"/>
      <c r="BE7" s="349">
        <f t="shared" si="5"/>
        <v>1530</v>
      </c>
      <c r="BF7" s="349"/>
      <c r="BG7" s="298"/>
      <c r="BH7" s="349">
        <f t="shared" si="13"/>
        <v>1530</v>
      </c>
      <c r="BI7" s="349"/>
      <c r="BJ7" s="349">
        <f t="shared" si="6"/>
        <v>1530</v>
      </c>
      <c r="BK7" s="349"/>
      <c r="BL7" s="349">
        <f t="shared" si="7"/>
        <v>1530</v>
      </c>
      <c r="BM7" s="349"/>
    </row>
    <row r="8" spans="1:65" x14ac:dyDescent="0.3">
      <c r="A8" s="291" t="s">
        <v>328</v>
      </c>
      <c r="B8" s="350">
        <v>32</v>
      </c>
      <c r="C8" s="353"/>
      <c r="D8" s="350">
        <v>33</v>
      </c>
      <c r="E8" s="353"/>
      <c r="F8" s="350">
        <v>32</v>
      </c>
      <c r="G8" s="353"/>
      <c r="H8" s="292"/>
      <c r="I8" s="350">
        <v>32</v>
      </c>
      <c r="J8" s="353"/>
      <c r="K8" s="350">
        <v>32</v>
      </c>
      <c r="L8" s="353"/>
      <c r="M8" s="350">
        <v>32</v>
      </c>
      <c r="N8" s="353"/>
      <c r="O8" s="292"/>
      <c r="P8" s="350">
        <v>32</v>
      </c>
      <c r="Q8" s="353"/>
      <c r="R8" s="350">
        <v>32</v>
      </c>
      <c r="S8" s="353"/>
      <c r="T8" s="350">
        <v>32</v>
      </c>
      <c r="U8" s="353"/>
      <c r="V8" s="292"/>
      <c r="W8" s="350">
        <v>32</v>
      </c>
      <c r="X8" s="353"/>
      <c r="Y8" s="350">
        <v>32</v>
      </c>
      <c r="Z8" s="353"/>
      <c r="AA8" s="350">
        <v>32</v>
      </c>
      <c r="AB8" s="353"/>
      <c r="AC8" s="293">
        <v>55</v>
      </c>
      <c r="AD8" s="299">
        <f t="shared" si="8"/>
        <v>385</v>
      </c>
      <c r="AE8" s="300">
        <f t="shared" si="9"/>
        <v>21175</v>
      </c>
      <c r="AF8" s="301"/>
      <c r="AG8" s="301"/>
      <c r="AH8" s="301"/>
      <c r="AI8" s="302"/>
      <c r="AM8" s="349">
        <f t="shared" si="10"/>
        <v>1760</v>
      </c>
      <c r="AN8" s="349"/>
      <c r="AO8" s="349">
        <f t="shared" si="0"/>
        <v>1815</v>
      </c>
      <c r="AP8" s="349"/>
      <c r="AQ8" s="349">
        <f t="shared" si="1"/>
        <v>1760</v>
      </c>
      <c r="AR8" s="349"/>
      <c r="AS8" s="298"/>
      <c r="AT8" s="349">
        <f t="shared" si="11"/>
        <v>1760</v>
      </c>
      <c r="AU8" s="349"/>
      <c r="AV8" s="349">
        <f t="shared" si="2"/>
        <v>1760</v>
      </c>
      <c r="AW8" s="349"/>
      <c r="AX8" s="349">
        <f t="shared" si="3"/>
        <v>1760</v>
      </c>
      <c r="AY8" s="349"/>
      <c r="AZ8" s="298"/>
      <c r="BA8" s="349">
        <f t="shared" si="12"/>
        <v>1760</v>
      </c>
      <c r="BB8" s="349"/>
      <c r="BC8" s="349">
        <f t="shared" si="4"/>
        <v>1760</v>
      </c>
      <c r="BD8" s="349"/>
      <c r="BE8" s="349">
        <f t="shared" si="5"/>
        <v>1760</v>
      </c>
      <c r="BF8" s="349"/>
      <c r="BG8" s="298"/>
      <c r="BH8" s="349">
        <f t="shared" si="13"/>
        <v>1760</v>
      </c>
      <c r="BI8" s="349"/>
      <c r="BJ8" s="349">
        <f t="shared" si="6"/>
        <v>1760</v>
      </c>
      <c r="BK8" s="349"/>
      <c r="BL8" s="349">
        <f t="shared" si="7"/>
        <v>1760</v>
      </c>
      <c r="BM8" s="349"/>
    </row>
    <row r="9" spans="1:65" x14ac:dyDescent="0.3">
      <c r="A9" s="291" t="s">
        <v>329</v>
      </c>
      <c r="B9" s="350">
        <v>31</v>
      </c>
      <c r="C9" s="353"/>
      <c r="D9" s="350">
        <v>32</v>
      </c>
      <c r="E9" s="353"/>
      <c r="F9" s="350">
        <v>31</v>
      </c>
      <c r="G9" s="353"/>
      <c r="H9" s="292"/>
      <c r="I9" s="350">
        <v>31</v>
      </c>
      <c r="J9" s="353"/>
      <c r="K9" s="350">
        <v>31</v>
      </c>
      <c r="L9" s="353"/>
      <c r="M9" s="350">
        <v>33</v>
      </c>
      <c r="N9" s="353"/>
      <c r="O9" s="292"/>
      <c r="P9" s="350">
        <v>32</v>
      </c>
      <c r="Q9" s="353"/>
      <c r="R9" s="350">
        <v>32</v>
      </c>
      <c r="S9" s="353"/>
      <c r="T9" s="350">
        <v>32</v>
      </c>
      <c r="U9" s="353"/>
      <c r="V9" s="292"/>
      <c r="W9" s="350">
        <v>32</v>
      </c>
      <c r="X9" s="353"/>
      <c r="Y9" s="350">
        <v>33</v>
      </c>
      <c r="Z9" s="353"/>
      <c r="AA9" s="350">
        <v>32</v>
      </c>
      <c r="AB9" s="353"/>
      <c r="AC9" s="293">
        <v>55</v>
      </c>
      <c r="AD9" s="299">
        <f t="shared" si="8"/>
        <v>382</v>
      </c>
      <c r="AE9" s="300">
        <f t="shared" si="9"/>
        <v>21010</v>
      </c>
      <c r="AF9" s="301"/>
      <c r="AG9" s="301"/>
      <c r="AH9" s="301"/>
      <c r="AI9" s="302"/>
      <c r="AM9" s="349">
        <f t="shared" si="10"/>
        <v>1705</v>
      </c>
      <c r="AN9" s="349"/>
      <c r="AO9" s="349">
        <f t="shared" si="0"/>
        <v>1760</v>
      </c>
      <c r="AP9" s="349"/>
      <c r="AQ9" s="349">
        <f t="shared" si="1"/>
        <v>1705</v>
      </c>
      <c r="AR9" s="349"/>
      <c r="AS9" s="298"/>
      <c r="AT9" s="349">
        <f t="shared" si="11"/>
        <v>1705</v>
      </c>
      <c r="AU9" s="349"/>
      <c r="AV9" s="349">
        <f t="shared" si="2"/>
        <v>1705</v>
      </c>
      <c r="AW9" s="349"/>
      <c r="AX9" s="349">
        <f t="shared" si="3"/>
        <v>1815</v>
      </c>
      <c r="AY9" s="349"/>
      <c r="AZ9" s="298"/>
      <c r="BA9" s="349">
        <f t="shared" si="12"/>
        <v>1760</v>
      </c>
      <c r="BB9" s="349"/>
      <c r="BC9" s="349">
        <f t="shared" si="4"/>
        <v>1760</v>
      </c>
      <c r="BD9" s="349"/>
      <c r="BE9" s="349">
        <f t="shared" si="5"/>
        <v>1760</v>
      </c>
      <c r="BF9" s="349"/>
      <c r="BG9" s="298"/>
      <c r="BH9" s="349">
        <f t="shared" si="13"/>
        <v>1760</v>
      </c>
      <c r="BI9" s="349"/>
      <c r="BJ9" s="349">
        <f t="shared" si="6"/>
        <v>1815</v>
      </c>
      <c r="BK9" s="349"/>
      <c r="BL9" s="349">
        <f t="shared" si="7"/>
        <v>1760</v>
      </c>
      <c r="BM9" s="349"/>
    </row>
    <row r="10" spans="1:65" x14ac:dyDescent="0.3">
      <c r="A10" s="291" t="s">
        <v>330</v>
      </c>
      <c r="B10" s="350">
        <v>36</v>
      </c>
      <c r="C10" s="353"/>
      <c r="D10" s="350">
        <v>36</v>
      </c>
      <c r="E10" s="353"/>
      <c r="F10" s="350">
        <v>36</v>
      </c>
      <c r="G10" s="353"/>
      <c r="H10" s="292"/>
      <c r="I10" s="350">
        <v>36</v>
      </c>
      <c r="J10" s="353"/>
      <c r="K10" s="350">
        <v>36</v>
      </c>
      <c r="L10" s="353"/>
      <c r="M10" s="350">
        <v>36</v>
      </c>
      <c r="N10" s="353"/>
      <c r="O10" s="292"/>
      <c r="P10" s="350">
        <v>36</v>
      </c>
      <c r="Q10" s="353"/>
      <c r="R10" s="350">
        <v>36</v>
      </c>
      <c r="S10" s="353"/>
      <c r="T10" s="350">
        <v>36</v>
      </c>
      <c r="U10" s="353"/>
      <c r="V10" s="292"/>
      <c r="W10" s="350">
        <v>36</v>
      </c>
      <c r="X10" s="353"/>
      <c r="Y10" s="350">
        <v>36</v>
      </c>
      <c r="Z10" s="353"/>
      <c r="AA10" s="350">
        <v>36</v>
      </c>
      <c r="AB10" s="353"/>
      <c r="AC10" s="293">
        <v>60</v>
      </c>
      <c r="AD10" s="299">
        <f t="shared" si="8"/>
        <v>432</v>
      </c>
      <c r="AE10" s="300">
        <f t="shared" si="9"/>
        <v>25920</v>
      </c>
      <c r="AF10" s="301"/>
      <c r="AG10" s="301"/>
      <c r="AH10" s="301"/>
      <c r="AI10" s="302"/>
      <c r="AM10" s="349">
        <f t="shared" si="10"/>
        <v>2160</v>
      </c>
      <c r="AN10" s="349"/>
      <c r="AO10" s="349">
        <f t="shared" si="0"/>
        <v>2160</v>
      </c>
      <c r="AP10" s="349"/>
      <c r="AQ10" s="349">
        <f t="shared" si="1"/>
        <v>2160</v>
      </c>
      <c r="AR10" s="349"/>
      <c r="AS10" s="298"/>
      <c r="AT10" s="349">
        <f t="shared" si="11"/>
        <v>2160</v>
      </c>
      <c r="AU10" s="349"/>
      <c r="AV10" s="349">
        <f t="shared" si="2"/>
        <v>2160</v>
      </c>
      <c r="AW10" s="349"/>
      <c r="AX10" s="349">
        <f t="shared" si="3"/>
        <v>2160</v>
      </c>
      <c r="AY10" s="349"/>
      <c r="AZ10" s="298"/>
      <c r="BA10" s="349">
        <f t="shared" si="12"/>
        <v>2160</v>
      </c>
      <c r="BB10" s="349"/>
      <c r="BC10" s="349">
        <f t="shared" si="4"/>
        <v>2160</v>
      </c>
      <c r="BD10" s="349"/>
      <c r="BE10" s="349">
        <f t="shared" si="5"/>
        <v>2160</v>
      </c>
      <c r="BF10" s="349"/>
      <c r="BG10" s="298"/>
      <c r="BH10" s="349">
        <f t="shared" si="13"/>
        <v>2160</v>
      </c>
      <c r="BI10" s="349"/>
      <c r="BJ10" s="349">
        <f t="shared" si="6"/>
        <v>2160</v>
      </c>
      <c r="BK10" s="349"/>
      <c r="BL10" s="349">
        <f t="shared" si="7"/>
        <v>2160</v>
      </c>
      <c r="BM10" s="349"/>
    </row>
    <row r="11" spans="1:65" x14ac:dyDescent="0.3">
      <c r="A11" s="291" t="s">
        <v>331</v>
      </c>
      <c r="B11" s="350">
        <v>34</v>
      </c>
      <c r="C11" s="353"/>
      <c r="D11" s="350">
        <v>34</v>
      </c>
      <c r="E11" s="353"/>
      <c r="F11" s="350">
        <v>34</v>
      </c>
      <c r="G11" s="353"/>
      <c r="H11" s="292"/>
      <c r="I11" s="350">
        <v>34</v>
      </c>
      <c r="J11" s="353"/>
      <c r="K11" s="350">
        <v>34</v>
      </c>
      <c r="L11" s="353"/>
      <c r="M11" s="350">
        <v>34</v>
      </c>
      <c r="N11" s="353"/>
      <c r="O11" s="292"/>
      <c r="P11" s="350">
        <v>34</v>
      </c>
      <c r="Q11" s="353"/>
      <c r="R11" s="350">
        <v>34</v>
      </c>
      <c r="S11" s="353"/>
      <c r="T11" s="350">
        <v>34</v>
      </c>
      <c r="U11" s="353"/>
      <c r="V11" s="292"/>
      <c r="W11" s="350">
        <v>34</v>
      </c>
      <c r="X11" s="353"/>
      <c r="Y11" s="350">
        <v>34</v>
      </c>
      <c r="Z11" s="353"/>
      <c r="AA11" s="350">
        <v>34</v>
      </c>
      <c r="AB11" s="353"/>
      <c r="AC11" s="293">
        <v>55</v>
      </c>
      <c r="AD11" s="299">
        <f t="shared" si="8"/>
        <v>408</v>
      </c>
      <c r="AE11" s="300">
        <f t="shared" si="9"/>
        <v>22440</v>
      </c>
      <c r="AF11" s="301"/>
      <c r="AG11" s="301"/>
      <c r="AH11" s="301"/>
      <c r="AI11" s="302"/>
      <c r="AM11" s="349">
        <f t="shared" si="10"/>
        <v>1870</v>
      </c>
      <c r="AN11" s="349"/>
      <c r="AO11" s="349">
        <f t="shared" si="0"/>
        <v>1870</v>
      </c>
      <c r="AP11" s="349"/>
      <c r="AQ11" s="349">
        <f t="shared" si="1"/>
        <v>1870</v>
      </c>
      <c r="AR11" s="349"/>
      <c r="AS11" s="298"/>
      <c r="AT11" s="349">
        <f t="shared" si="11"/>
        <v>1870</v>
      </c>
      <c r="AU11" s="349"/>
      <c r="AV11" s="349">
        <f t="shared" si="2"/>
        <v>1870</v>
      </c>
      <c r="AW11" s="349"/>
      <c r="AX11" s="349">
        <f t="shared" si="3"/>
        <v>1870</v>
      </c>
      <c r="AY11" s="349"/>
      <c r="AZ11" s="298"/>
      <c r="BA11" s="349">
        <f t="shared" si="12"/>
        <v>1870</v>
      </c>
      <c r="BB11" s="349"/>
      <c r="BC11" s="349">
        <f t="shared" si="4"/>
        <v>1870</v>
      </c>
      <c r="BD11" s="349"/>
      <c r="BE11" s="349">
        <f t="shared" si="5"/>
        <v>1870</v>
      </c>
      <c r="BF11" s="349"/>
      <c r="BG11" s="298"/>
      <c r="BH11" s="349">
        <f t="shared" si="13"/>
        <v>1870</v>
      </c>
      <c r="BI11" s="349"/>
      <c r="BJ11" s="349">
        <f t="shared" si="6"/>
        <v>1870</v>
      </c>
      <c r="BK11" s="349"/>
      <c r="BL11" s="349">
        <f t="shared" si="7"/>
        <v>1870</v>
      </c>
      <c r="BM11" s="349"/>
    </row>
    <row r="12" spans="1:65" x14ac:dyDescent="0.3">
      <c r="A12" s="291" t="s">
        <v>332</v>
      </c>
      <c r="B12" s="350">
        <v>33</v>
      </c>
      <c r="C12" s="353"/>
      <c r="D12" s="350">
        <v>33</v>
      </c>
      <c r="E12" s="353"/>
      <c r="F12" s="350">
        <v>33</v>
      </c>
      <c r="G12" s="353"/>
      <c r="H12" s="292"/>
      <c r="I12" s="350">
        <v>33</v>
      </c>
      <c r="J12" s="353"/>
      <c r="K12" s="350">
        <v>33</v>
      </c>
      <c r="L12" s="353"/>
      <c r="M12" s="350">
        <v>33</v>
      </c>
      <c r="N12" s="353"/>
      <c r="O12" s="292"/>
      <c r="P12" s="350">
        <v>33</v>
      </c>
      <c r="Q12" s="353"/>
      <c r="R12" s="350">
        <v>33</v>
      </c>
      <c r="S12" s="353"/>
      <c r="T12" s="350">
        <v>33</v>
      </c>
      <c r="U12" s="353"/>
      <c r="V12" s="292"/>
      <c r="W12" s="350">
        <v>33</v>
      </c>
      <c r="X12" s="353"/>
      <c r="Y12" s="350">
        <v>33</v>
      </c>
      <c r="Z12" s="353"/>
      <c r="AA12" s="350">
        <v>33</v>
      </c>
      <c r="AB12" s="353"/>
      <c r="AC12" s="293">
        <v>65</v>
      </c>
      <c r="AD12" s="299">
        <f t="shared" si="8"/>
        <v>396</v>
      </c>
      <c r="AE12" s="300">
        <f t="shared" si="9"/>
        <v>25740</v>
      </c>
      <c r="AF12" s="301"/>
      <c r="AG12" s="301"/>
      <c r="AH12" s="301"/>
      <c r="AI12" s="302"/>
      <c r="AM12" s="349">
        <f t="shared" si="10"/>
        <v>2145</v>
      </c>
      <c r="AN12" s="349"/>
      <c r="AO12" s="349">
        <f t="shared" si="0"/>
        <v>2145</v>
      </c>
      <c r="AP12" s="349"/>
      <c r="AQ12" s="349">
        <f t="shared" si="1"/>
        <v>2145</v>
      </c>
      <c r="AR12" s="349"/>
      <c r="AS12" s="298"/>
      <c r="AT12" s="349">
        <f t="shared" si="11"/>
        <v>2145</v>
      </c>
      <c r="AU12" s="349"/>
      <c r="AV12" s="349">
        <f t="shared" si="2"/>
        <v>2145</v>
      </c>
      <c r="AW12" s="349"/>
      <c r="AX12" s="349">
        <f t="shared" si="3"/>
        <v>2145</v>
      </c>
      <c r="AY12" s="349"/>
      <c r="AZ12" s="298"/>
      <c r="BA12" s="349">
        <f t="shared" si="12"/>
        <v>2145</v>
      </c>
      <c r="BB12" s="349"/>
      <c r="BC12" s="349">
        <f t="shared" si="4"/>
        <v>2145</v>
      </c>
      <c r="BD12" s="349"/>
      <c r="BE12" s="349">
        <f t="shared" si="5"/>
        <v>2145</v>
      </c>
      <c r="BF12" s="349"/>
      <c r="BG12" s="298"/>
      <c r="BH12" s="349">
        <f t="shared" si="13"/>
        <v>2145</v>
      </c>
      <c r="BI12" s="349"/>
      <c r="BJ12" s="349">
        <f t="shared" si="6"/>
        <v>2145</v>
      </c>
      <c r="BK12" s="349"/>
      <c r="BL12" s="349">
        <f t="shared" si="7"/>
        <v>2145</v>
      </c>
      <c r="BM12" s="349"/>
    </row>
    <row r="13" spans="1:65" x14ac:dyDescent="0.3">
      <c r="A13" s="291" t="s">
        <v>333</v>
      </c>
      <c r="B13" s="350">
        <v>34</v>
      </c>
      <c r="C13" s="353"/>
      <c r="D13" s="350">
        <v>34</v>
      </c>
      <c r="E13" s="353"/>
      <c r="F13" s="350">
        <v>34</v>
      </c>
      <c r="G13" s="353"/>
      <c r="H13" s="292"/>
      <c r="I13" s="350">
        <v>34</v>
      </c>
      <c r="J13" s="353"/>
      <c r="K13" s="350">
        <v>34</v>
      </c>
      <c r="L13" s="353"/>
      <c r="M13" s="350">
        <v>34</v>
      </c>
      <c r="N13" s="353"/>
      <c r="O13" s="292"/>
      <c r="P13" s="350">
        <v>34</v>
      </c>
      <c r="Q13" s="353"/>
      <c r="R13" s="350">
        <v>34</v>
      </c>
      <c r="S13" s="353"/>
      <c r="T13" s="350">
        <v>34</v>
      </c>
      <c r="U13" s="353"/>
      <c r="V13" s="292"/>
      <c r="W13" s="350">
        <v>34</v>
      </c>
      <c r="X13" s="353"/>
      <c r="Y13" s="350">
        <v>34</v>
      </c>
      <c r="Z13" s="353"/>
      <c r="AA13" s="350">
        <v>34</v>
      </c>
      <c r="AB13" s="353"/>
      <c r="AC13" s="293">
        <v>70</v>
      </c>
      <c r="AD13" s="299">
        <f t="shared" si="8"/>
        <v>408</v>
      </c>
      <c r="AE13" s="300">
        <f t="shared" si="9"/>
        <v>28560</v>
      </c>
      <c r="AF13" s="301"/>
      <c r="AG13" s="301"/>
      <c r="AH13" s="301"/>
      <c r="AI13" s="302"/>
      <c r="AM13" s="349">
        <f t="shared" si="10"/>
        <v>2380</v>
      </c>
      <c r="AN13" s="349"/>
      <c r="AO13" s="349">
        <f t="shared" si="0"/>
        <v>2380</v>
      </c>
      <c r="AP13" s="349"/>
      <c r="AQ13" s="349">
        <f t="shared" si="1"/>
        <v>2380</v>
      </c>
      <c r="AR13" s="349"/>
      <c r="AS13" s="298"/>
      <c r="AT13" s="349">
        <f t="shared" si="11"/>
        <v>2380</v>
      </c>
      <c r="AU13" s="349"/>
      <c r="AV13" s="349">
        <f t="shared" si="2"/>
        <v>2380</v>
      </c>
      <c r="AW13" s="349"/>
      <c r="AX13" s="349">
        <f t="shared" si="3"/>
        <v>2380</v>
      </c>
      <c r="AY13" s="349"/>
      <c r="AZ13" s="298"/>
      <c r="BA13" s="349">
        <f t="shared" si="12"/>
        <v>2380</v>
      </c>
      <c r="BB13" s="349"/>
      <c r="BC13" s="349">
        <f t="shared" si="4"/>
        <v>2380</v>
      </c>
      <c r="BD13" s="349"/>
      <c r="BE13" s="349">
        <f t="shared" si="5"/>
        <v>2380</v>
      </c>
      <c r="BF13" s="349"/>
      <c r="BG13" s="298"/>
      <c r="BH13" s="349">
        <f t="shared" si="13"/>
        <v>2380</v>
      </c>
      <c r="BI13" s="349"/>
      <c r="BJ13" s="349">
        <f t="shared" si="6"/>
        <v>2380</v>
      </c>
      <c r="BK13" s="349"/>
      <c r="BL13" s="349">
        <f t="shared" si="7"/>
        <v>2380</v>
      </c>
      <c r="BM13" s="349"/>
    </row>
    <row r="14" spans="1:65" x14ac:dyDescent="0.3">
      <c r="A14" s="291" t="s">
        <v>334</v>
      </c>
      <c r="B14" s="350">
        <v>35</v>
      </c>
      <c r="C14" s="353"/>
      <c r="D14" s="350">
        <v>35</v>
      </c>
      <c r="E14" s="353"/>
      <c r="F14" s="350">
        <v>35</v>
      </c>
      <c r="G14" s="353"/>
      <c r="H14" s="292"/>
      <c r="I14" s="350">
        <v>35</v>
      </c>
      <c r="J14" s="353"/>
      <c r="K14" s="350">
        <v>35</v>
      </c>
      <c r="L14" s="353"/>
      <c r="M14" s="350">
        <v>35</v>
      </c>
      <c r="N14" s="353"/>
      <c r="O14" s="292"/>
      <c r="P14" s="350">
        <v>35</v>
      </c>
      <c r="Q14" s="353"/>
      <c r="R14" s="350">
        <v>35</v>
      </c>
      <c r="S14" s="353"/>
      <c r="T14" s="350">
        <v>35</v>
      </c>
      <c r="U14" s="353"/>
      <c r="V14" s="292"/>
      <c r="W14" s="350">
        <v>35</v>
      </c>
      <c r="X14" s="353"/>
      <c r="Y14" s="350">
        <v>35</v>
      </c>
      <c r="Z14" s="353"/>
      <c r="AA14" s="350">
        <v>35</v>
      </c>
      <c r="AB14" s="353"/>
      <c r="AC14" s="293">
        <v>70</v>
      </c>
      <c r="AD14" s="299">
        <f t="shared" si="8"/>
        <v>420</v>
      </c>
      <c r="AE14" s="300">
        <f t="shared" si="9"/>
        <v>29400</v>
      </c>
      <c r="AF14" s="301"/>
      <c r="AG14" s="301"/>
      <c r="AH14" s="301"/>
      <c r="AI14" s="302"/>
      <c r="AM14" s="349">
        <f t="shared" si="10"/>
        <v>2450</v>
      </c>
      <c r="AN14" s="349"/>
      <c r="AO14" s="349">
        <f t="shared" si="0"/>
        <v>2450</v>
      </c>
      <c r="AP14" s="349"/>
      <c r="AQ14" s="349">
        <f t="shared" si="1"/>
        <v>2450</v>
      </c>
      <c r="AR14" s="349"/>
      <c r="AS14" s="298"/>
      <c r="AT14" s="349">
        <f t="shared" si="11"/>
        <v>2450</v>
      </c>
      <c r="AU14" s="349"/>
      <c r="AV14" s="349">
        <f t="shared" si="2"/>
        <v>2450</v>
      </c>
      <c r="AW14" s="349"/>
      <c r="AX14" s="349">
        <f t="shared" si="3"/>
        <v>2450</v>
      </c>
      <c r="AY14" s="349"/>
      <c r="AZ14" s="298"/>
      <c r="BA14" s="349">
        <f t="shared" si="12"/>
        <v>2450</v>
      </c>
      <c r="BB14" s="349"/>
      <c r="BC14" s="349">
        <f t="shared" si="4"/>
        <v>2450</v>
      </c>
      <c r="BD14" s="349"/>
      <c r="BE14" s="349">
        <f t="shared" si="5"/>
        <v>2450</v>
      </c>
      <c r="BF14" s="349"/>
      <c r="BG14" s="298"/>
      <c r="BH14" s="349">
        <f t="shared" si="13"/>
        <v>2450</v>
      </c>
      <c r="BI14" s="349"/>
      <c r="BJ14" s="349">
        <f t="shared" si="6"/>
        <v>2450</v>
      </c>
      <c r="BK14" s="349"/>
      <c r="BL14" s="349">
        <f t="shared" si="7"/>
        <v>2450</v>
      </c>
      <c r="BM14" s="349"/>
    </row>
    <row r="15" spans="1:65" x14ac:dyDescent="0.3">
      <c r="A15" s="291" t="s">
        <v>335</v>
      </c>
      <c r="B15" s="350">
        <v>36</v>
      </c>
      <c r="C15" s="353"/>
      <c r="D15" s="350">
        <v>35</v>
      </c>
      <c r="E15" s="353"/>
      <c r="F15" s="350">
        <v>35</v>
      </c>
      <c r="G15" s="353"/>
      <c r="H15" s="292"/>
      <c r="I15" s="350">
        <v>35</v>
      </c>
      <c r="J15" s="353"/>
      <c r="K15" s="350">
        <v>35</v>
      </c>
      <c r="L15" s="353"/>
      <c r="M15" s="350">
        <v>35</v>
      </c>
      <c r="N15" s="353"/>
      <c r="O15" s="292"/>
      <c r="P15" s="350">
        <v>35</v>
      </c>
      <c r="Q15" s="353"/>
      <c r="R15" s="350">
        <v>35</v>
      </c>
      <c r="S15" s="353"/>
      <c r="T15" s="350">
        <v>35</v>
      </c>
      <c r="U15" s="353"/>
      <c r="V15" s="292"/>
      <c r="W15" s="350">
        <v>35</v>
      </c>
      <c r="X15" s="353"/>
      <c r="Y15" s="350">
        <v>35</v>
      </c>
      <c r="Z15" s="353"/>
      <c r="AA15" s="350">
        <v>35</v>
      </c>
      <c r="AB15" s="353"/>
      <c r="AC15" s="293">
        <v>85</v>
      </c>
      <c r="AD15" s="299">
        <f t="shared" si="8"/>
        <v>421</v>
      </c>
      <c r="AE15" s="300">
        <f t="shared" si="9"/>
        <v>35785</v>
      </c>
      <c r="AF15" s="301"/>
      <c r="AG15" s="301"/>
      <c r="AH15" s="301"/>
      <c r="AI15" s="302"/>
      <c r="AM15" s="349">
        <f t="shared" si="10"/>
        <v>3060</v>
      </c>
      <c r="AN15" s="349"/>
      <c r="AO15" s="349">
        <f t="shared" si="0"/>
        <v>2975</v>
      </c>
      <c r="AP15" s="349"/>
      <c r="AQ15" s="349">
        <f t="shared" si="1"/>
        <v>2975</v>
      </c>
      <c r="AR15" s="349"/>
      <c r="AS15" s="298"/>
      <c r="AT15" s="349">
        <f t="shared" si="11"/>
        <v>2975</v>
      </c>
      <c r="AU15" s="349"/>
      <c r="AV15" s="349">
        <f t="shared" si="2"/>
        <v>2975</v>
      </c>
      <c r="AW15" s="349"/>
      <c r="AX15" s="349">
        <f t="shared" si="3"/>
        <v>2975</v>
      </c>
      <c r="AY15" s="349"/>
      <c r="AZ15" s="298"/>
      <c r="BA15" s="349">
        <f t="shared" si="12"/>
        <v>2975</v>
      </c>
      <c r="BB15" s="349"/>
      <c r="BC15" s="349">
        <f t="shared" si="4"/>
        <v>2975</v>
      </c>
      <c r="BD15" s="349"/>
      <c r="BE15" s="349">
        <f t="shared" si="5"/>
        <v>2975</v>
      </c>
      <c r="BF15" s="349"/>
      <c r="BG15" s="298"/>
      <c r="BH15" s="349">
        <f t="shared" si="13"/>
        <v>2975</v>
      </c>
      <c r="BI15" s="349"/>
      <c r="BJ15" s="349">
        <f t="shared" si="6"/>
        <v>2975</v>
      </c>
      <c r="BK15" s="349"/>
      <c r="BL15" s="349">
        <f t="shared" si="7"/>
        <v>2975</v>
      </c>
      <c r="BM15" s="349"/>
    </row>
    <row r="16" spans="1:65" x14ac:dyDescent="0.3">
      <c r="A16" s="291" t="s">
        <v>336</v>
      </c>
      <c r="B16" s="350">
        <v>40</v>
      </c>
      <c r="C16" s="353"/>
      <c r="D16" s="350">
        <v>40</v>
      </c>
      <c r="E16" s="353"/>
      <c r="F16" s="350">
        <v>40</v>
      </c>
      <c r="G16" s="353"/>
      <c r="H16" s="292"/>
      <c r="I16" s="350">
        <v>40</v>
      </c>
      <c r="J16" s="353"/>
      <c r="K16" s="350">
        <v>40</v>
      </c>
      <c r="L16" s="353"/>
      <c r="M16" s="350">
        <v>40</v>
      </c>
      <c r="N16" s="353"/>
      <c r="O16" s="292"/>
      <c r="P16" s="350">
        <v>40</v>
      </c>
      <c r="Q16" s="353"/>
      <c r="R16" s="350">
        <v>40</v>
      </c>
      <c r="S16" s="353"/>
      <c r="T16" s="350">
        <v>40</v>
      </c>
      <c r="U16" s="353"/>
      <c r="V16" s="292"/>
      <c r="W16" s="350">
        <v>40</v>
      </c>
      <c r="X16" s="353"/>
      <c r="Y16" s="350">
        <v>40</v>
      </c>
      <c r="Z16" s="353"/>
      <c r="AA16" s="350">
        <v>41</v>
      </c>
      <c r="AB16" s="353"/>
      <c r="AC16" s="293">
        <v>85</v>
      </c>
      <c r="AD16" s="299">
        <f t="shared" si="8"/>
        <v>481</v>
      </c>
      <c r="AE16" s="300">
        <f t="shared" si="9"/>
        <v>40885</v>
      </c>
      <c r="AF16" s="301"/>
      <c r="AG16" s="301"/>
      <c r="AH16" s="301"/>
      <c r="AI16" s="302"/>
      <c r="AM16" s="349">
        <f t="shared" si="10"/>
        <v>3400</v>
      </c>
      <c r="AN16" s="349"/>
      <c r="AO16" s="349">
        <f t="shared" si="0"/>
        <v>3400</v>
      </c>
      <c r="AP16" s="349"/>
      <c r="AQ16" s="349">
        <f t="shared" si="1"/>
        <v>3400</v>
      </c>
      <c r="AR16" s="349"/>
      <c r="AS16" s="298"/>
      <c r="AT16" s="349">
        <f t="shared" si="11"/>
        <v>3400</v>
      </c>
      <c r="AU16" s="349"/>
      <c r="AV16" s="349">
        <f t="shared" si="2"/>
        <v>3400</v>
      </c>
      <c r="AW16" s="349"/>
      <c r="AX16" s="349">
        <f t="shared" si="3"/>
        <v>3400</v>
      </c>
      <c r="AY16" s="349"/>
      <c r="AZ16" s="298"/>
      <c r="BA16" s="349">
        <f t="shared" si="12"/>
        <v>3400</v>
      </c>
      <c r="BB16" s="349"/>
      <c r="BC16" s="349">
        <f t="shared" si="4"/>
        <v>3400</v>
      </c>
      <c r="BD16" s="349"/>
      <c r="BE16" s="349">
        <f t="shared" si="5"/>
        <v>3400</v>
      </c>
      <c r="BF16" s="349"/>
      <c r="BG16" s="298"/>
      <c r="BH16" s="349">
        <f t="shared" si="13"/>
        <v>3400</v>
      </c>
      <c r="BI16" s="349"/>
      <c r="BJ16" s="349">
        <f t="shared" si="6"/>
        <v>3400</v>
      </c>
      <c r="BK16" s="349"/>
      <c r="BL16" s="349">
        <f t="shared" si="7"/>
        <v>3485</v>
      </c>
      <c r="BM16" s="349"/>
    </row>
    <row r="17" spans="1:65" x14ac:dyDescent="0.3">
      <c r="A17" s="291" t="s">
        <v>337</v>
      </c>
      <c r="B17" s="350">
        <v>29</v>
      </c>
      <c r="C17" s="353"/>
      <c r="D17" s="350">
        <v>29</v>
      </c>
      <c r="E17" s="353"/>
      <c r="F17" s="350">
        <v>32</v>
      </c>
      <c r="G17" s="353"/>
      <c r="H17" s="292"/>
      <c r="I17" s="350">
        <v>29</v>
      </c>
      <c r="J17" s="353"/>
      <c r="K17" s="350">
        <v>29</v>
      </c>
      <c r="L17" s="353"/>
      <c r="M17" s="350">
        <v>31</v>
      </c>
      <c r="N17" s="353"/>
      <c r="O17" s="292"/>
      <c r="P17" s="350">
        <v>29</v>
      </c>
      <c r="Q17" s="353"/>
      <c r="R17" s="350">
        <v>29</v>
      </c>
      <c r="S17" s="353"/>
      <c r="T17" s="350">
        <v>29</v>
      </c>
      <c r="U17" s="353"/>
      <c r="V17" s="292"/>
      <c r="W17" s="350">
        <v>29</v>
      </c>
      <c r="X17" s="353"/>
      <c r="Y17" s="350">
        <v>29</v>
      </c>
      <c r="Z17" s="353"/>
      <c r="AA17" s="350">
        <v>32</v>
      </c>
      <c r="AB17" s="353"/>
      <c r="AC17" s="293">
        <v>90</v>
      </c>
      <c r="AD17" s="299">
        <f t="shared" si="8"/>
        <v>356</v>
      </c>
      <c r="AE17" s="300">
        <f t="shared" si="9"/>
        <v>32040</v>
      </c>
      <c r="AF17" s="301"/>
      <c r="AG17" s="301"/>
      <c r="AH17" s="301"/>
      <c r="AI17" s="302"/>
      <c r="AM17" s="349">
        <f t="shared" si="10"/>
        <v>2610</v>
      </c>
      <c r="AN17" s="349"/>
      <c r="AO17" s="349">
        <f t="shared" si="0"/>
        <v>2610</v>
      </c>
      <c r="AP17" s="349"/>
      <c r="AQ17" s="349">
        <f t="shared" si="1"/>
        <v>2880</v>
      </c>
      <c r="AR17" s="349"/>
      <c r="AS17" s="298"/>
      <c r="AT17" s="349">
        <f t="shared" si="11"/>
        <v>2610</v>
      </c>
      <c r="AU17" s="349"/>
      <c r="AV17" s="349">
        <f t="shared" si="2"/>
        <v>2610</v>
      </c>
      <c r="AW17" s="349"/>
      <c r="AX17" s="349">
        <f t="shared" si="3"/>
        <v>2790</v>
      </c>
      <c r="AY17" s="349"/>
      <c r="AZ17" s="298"/>
      <c r="BA17" s="349">
        <f t="shared" si="12"/>
        <v>2610</v>
      </c>
      <c r="BB17" s="349"/>
      <c r="BC17" s="349">
        <f t="shared" si="4"/>
        <v>2610</v>
      </c>
      <c r="BD17" s="349"/>
      <c r="BE17" s="349">
        <f t="shared" si="5"/>
        <v>2610</v>
      </c>
      <c r="BF17" s="349"/>
      <c r="BG17" s="298"/>
      <c r="BH17" s="349">
        <f t="shared" si="13"/>
        <v>2610</v>
      </c>
      <c r="BI17" s="349"/>
      <c r="BJ17" s="349">
        <f t="shared" si="6"/>
        <v>2610</v>
      </c>
      <c r="BK17" s="349"/>
      <c r="BL17" s="349">
        <f t="shared" si="7"/>
        <v>2880</v>
      </c>
      <c r="BM17" s="349"/>
    </row>
    <row r="18" spans="1:65" x14ac:dyDescent="0.3">
      <c r="A18" s="291" t="s">
        <v>338</v>
      </c>
      <c r="B18" s="350">
        <v>33</v>
      </c>
      <c r="C18" s="353"/>
      <c r="D18" s="350">
        <v>33</v>
      </c>
      <c r="E18" s="353"/>
      <c r="F18" s="350">
        <v>33</v>
      </c>
      <c r="G18" s="353"/>
      <c r="H18" s="292"/>
      <c r="I18" s="350">
        <v>33</v>
      </c>
      <c r="J18" s="353"/>
      <c r="K18" s="350">
        <v>33</v>
      </c>
      <c r="L18" s="353"/>
      <c r="M18" s="350">
        <v>33</v>
      </c>
      <c r="N18" s="353"/>
      <c r="O18" s="292"/>
      <c r="P18" s="350">
        <v>33</v>
      </c>
      <c r="Q18" s="353"/>
      <c r="R18" s="350">
        <v>33</v>
      </c>
      <c r="S18" s="353"/>
      <c r="T18" s="350">
        <v>33</v>
      </c>
      <c r="U18" s="353"/>
      <c r="V18" s="292"/>
      <c r="W18" s="350">
        <v>33</v>
      </c>
      <c r="X18" s="353"/>
      <c r="Y18" s="350">
        <v>33</v>
      </c>
      <c r="Z18" s="353"/>
      <c r="AA18" s="350">
        <v>33</v>
      </c>
      <c r="AB18" s="353"/>
      <c r="AC18" s="293">
        <v>125</v>
      </c>
      <c r="AD18" s="299">
        <f t="shared" si="8"/>
        <v>396</v>
      </c>
      <c r="AE18" s="300">
        <f t="shared" si="9"/>
        <v>49500</v>
      </c>
      <c r="AF18" s="301"/>
      <c r="AG18" s="301"/>
      <c r="AH18" s="301"/>
      <c r="AI18" s="302"/>
      <c r="AM18" s="349">
        <f t="shared" si="10"/>
        <v>4125</v>
      </c>
      <c r="AN18" s="349"/>
      <c r="AO18" s="349">
        <f t="shared" si="0"/>
        <v>4125</v>
      </c>
      <c r="AP18" s="349"/>
      <c r="AQ18" s="349">
        <f t="shared" si="1"/>
        <v>4125</v>
      </c>
      <c r="AR18" s="349"/>
      <c r="AS18" s="298"/>
      <c r="AT18" s="349">
        <f t="shared" si="11"/>
        <v>4125</v>
      </c>
      <c r="AU18" s="349"/>
      <c r="AV18" s="349">
        <f t="shared" si="2"/>
        <v>4125</v>
      </c>
      <c r="AW18" s="349"/>
      <c r="AX18" s="349">
        <f t="shared" si="3"/>
        <v>4125</v>
      </c>
      <c r="AY18" s="349"/>
      <c r="AZ18" s="298"/>
      <c r="BA18" s="349">
        <f t="shared" si="12"/>
        <v>4125</v>
      </c>
      <c r="BB18" s="349"/>
      <c r="BC18" s="349">
        <f t="shared" si="4"/>
        <v>4125</v>
      </c>
      <c r="BD18" s="349"/>
      <c r="BE18" s="349">
        <f t="shared" si="5"/>
        <v>4125</v>
      </c>
      <c r="BF18" s="349"/>
      <c r="BG18" s="298"/>
      <c r="BH18" s="349">
        <f t="shared" si="13"/>
        <v>4125</v>
      </c>
      <c r="BI18" s="349"/>
      <c r="BJ18" s="349">
        <f t="shared" si="6"/>
        <v>4125</v>
      </c>
      <c r="BK18" s="349"/>
      <c r="BL18" s="349">
        <f t="shared" si="7"/>
        <v>4125</v>
      </c>
      <c r="BM18" s="349"/>
    </row>
    <row r="19" spans="1:65" x14ac:dyDescent="0.3">
      <c r="A19" s="291" t="s">
        <v>339</v>
      </c>
      <c r="B19" s="350">
        <v>39</v>
      </c>
      <c r="C19" s="353"/>
      <c r="D19" s="350">
        <v>39</v>
      </c>
      <c r="E19" s="353"/>
      <c r="F19" s="350">
        <v>39</v>
      </c>
      <c r="G19" s="353"/>
      <c r="H19" s="292"/>
      <c r="I19" s="350">
        <v>39</v>
      </c>
      <c r="J19" s="353"/>
      <c r="K19" s="350">
        <v>39</v>
      </c>
      <c r="L19" s="353"/>
      <c r="M19" s="350">
        <v>39</v>
      </c>
      <c r="N19" s="353"/>
      <c r="O19" s="292"/>
      <c r="P19" s="350">
        <v>39</v>
      </c>
      <c r="Q19" s="353"/>
      <c r="R19" s="350">
        <v>39</v>
      </c>
      <c r="S19" s="353"/>
      <c r="T19" s="350">
        <v>39</v>
      </c>
      <c r="U19" s="353"/>
      <c r="V19" s="292"/>
      <c r="W19" s="350">
        <v>39</v>
      </c>
      <c r="X19" s="353"/>
      <c r="Y19" s="350">
        <v>39</v>
      </c>
      <c r="Z19" s="353"/>
      <c r="AA19" s="350">
        <v>39</v>
      </c>
      <c r="AB19" s="353"/>
      <c r="AC19" s="293">
        <v>225</v>
      </c>
      <c r="AD19" s="299">
        <f t="shared" si="8"/>
        <v>468</v>
      </c>
      <c r="AE19" s="300">
        <f t="shared" si="9"/>
        <v>105300</v>
      </c>
      <c r="AF19" s="301"/>
      <c r="AG19" s="301"/>
      <c r="AH19" s="301"/>
      <c r="AI19" s="302"/>
      <c r="AM19" s="349">
        <f t="shared" si="10"/>
        <v>8775</v>
      </c>
      <c r="AN19" s="349"/>
      <c r="AO19" s="349">
        <f t="shared" si="0"/>
        <v>8775</v>
      </c>
      <c r="AP19" s="349"/>
      <c r="AQ19" s="349">
        <f t="shared" si="1"/>
        <v>8775</v>
      </c>
      <c r="AR19" s="349"/>
      <c r="AS19" s="298"/>
      <c r="AT19" s="349">
        <f t="shared" si="11"/>
        <v>8775</v>
      </c>
      <c r="AU19" s="349"/>
      <c r="AV19" s="349">
        <f t="shared" si="2"/>
        <v>8775</v>
      </c>
      <c r="AW19" s="349"/>
      <c r="AX19" s="349">
        <f t="shared" si="3"/>
        <v>8775</v>
      </c>
      <c r="AY19" s="349"/>
      <c r="AZ19" s="298"/>
      <c r="BA19" s="349">
        <f t="shared" si="12"/>
        <v>8775</v>
      </c>
      <c r="BB19" s="349"/>
      <c r="BC19" s="349">
        <f t="shared" si="4"/>
        <v>8775</v>
      </c>
      <c r="BD19" s="349"/>
      <c r="BE19" s="349">
        <f t="shared" si="5"/>
        <v>8775</v>
      </c>
      <c r="BF19" s="349"/>
      <c r="BG19" s="298"/>
      <c r="BH19" s="349">
        <f t="shared" si="13"/>
        <v>8775</v>
      </c>
      <c r="BI19" s="349"/>
      <c r="BJ19" s="349">
        <f t="shared" si="6"/>
        <v>8775</v>
      </c>
      <c r="BK19" s="349"/>
      <c r="BL19" s="349">
        <f t="shared" si="7"/>
        <v>8775</v>
      </c>
      <c r="BM19" s="349"/>
    </row>
    <row r="20" spans="1:65" x14ac:dyDescent="0.3">
      <c r="A20" s="291" t="s">
        <v>340</v>
      </c>
      <c r="B20" s="354">
        <v>33</v>
      </c>
      <c r="C20" s="355"/>
      <c r="D20" s="354">
        <v>33</v>
      </c>
      <c r="E20" s="355"/>
      <c r="F20" s="354">
        <v>33</v>
      </c>
      <c r="G20" s="355"/>
      <c r="H20" s="292"/>
      <c r="I20" s="354">
        <v>33</v>
      </c>
      <c r="J20" s="355"/>
      <c r="K20" s="354">
        <v>33</v>
      </c>
      <c r="L20" s="355"/>
      <c r="M20" s="354">
        <v>33</v>
      </c>
      <c r="N20" s="355"/>
      <c r="O20" s="292"/>
      <c r="P20" s="354">
        <v>33</v>
      </c>
      <c r="Q20" s="355"/>
      <c r="R20" s="354">
        <v>33</v>
      </c>
      <c r="S20" s="355"/>
      <c r="T20" s="354">
        <v>33</v>
      </c>
      <c r="U20" s="355"/>
      <c r="V20" s="292"/>
      <c r="W20" s="354">
        <v>33</v>
      </c>
      <c r="X20" s="355"/>
      <c r="Y20" s="354">
        <v>34</v>
      </c>
      <c r="Z20" s="355"/>
      <c r="AA20" s="354">
        <v>33</v>
      </c>
      <c r="AB20" s="355"/>
      <c r="AC20" s="293">
        <v>40</v>
      </c>
      <c r="AD20" s="294">
        <f>SUM(B20:AB20)</f>
        <v>397</v>
      </c>
      <c r="AE20" s="295">
        <f>AD20*AC20</f>
        <v>15880</v>
      </c>
      <c r="AF20" s="296"/>
      <c r="AG20" s="296"/>
      <c r="AH20" s="296"/>
      <c r="AI20" s="297"/>
      <c r="AM20" s="349">
        <f>B20*$AC20</f>
        <v>1320</v>
      </c>
      <c r="AN20" s="349"/>
      <c r="AO20" s="349">
        <f t="shared" ref="AO20:AO34" si="14">D20*$AC20</f>
        <v>1320</v>
      </c>
      <c r="AP20" s="349"/>
      <c r="AQ20" s="349">
        <f t="shared" ref="AQ20:AQ34" si="15">F20*$AC20</f>
        <v>1320</v>
      </c>
      <c r="AR20" s="349"/>
      <c r="AS20" s="298"/>
      <c r="AT20" s="349">
        <f>I20*$AC20</f>
        <v>1320</v>
      </c>
      <c r="AU20" s="349"/>
      <c r="AV20" s="349">
        <f t="shared" ref="AV20:AV34" si="16">K20*$AC20</f>
        <v>1320</v>
      </c>
      <c r="AW20" s="349"/>
      <c r="AX20" s="349">
        <f t="shared" ref="AX20:AX34" si="17">M20*$AC20</f>
        <v>1320</v>
      </c>
      <c r="AY20" s="349"/>
      <c r="AZ20" s="298"/>
      <c r="BA20" s="349">
        <f>P20*$AC20</f>
        <v>1320</v>
      </c>
      <c r="BB20" s="349"/>
      <c r="BC20" s="349">
        <f t="shared" ref="BC20:BC34" si="18">R20*$AC20</f>
        <v>1320</v>
      </c>
      <c r="BD20" s="349"/>
      <c r="BE20" s="349">
        <f t="shared" ref="BE20:BE34" si="19">T20*$AC20</f>
        <v>1320</v>
      </c>
      <c r="BF20" s="349"/>
      <c r="BG20" s="298"/>
      <c r="BH20" s="349">
        <f>W20*$AC20</f>
        <v>1320</v>
      </c>
      <c r="BI20" s="349"/>
      <c r="BJ20" s="349">
        <f t="shared" ref="BJ20:BJ34" si="20">Y20*$AC20</f>
        <v>1360</v>
      </c>
      <c r="BK20" s="349"/>
      <c r="BL20" s="349">
        <f t="shared" ref="BL20:BL34" si="21">AA20*$AC20</f>
        <v>1320</v>
      </c>
      <c r="BM20" s="349"/>
    </row>
    <row r="21" spans="1:65" x14ac:dyDescent="0.3">
      <c r="A21" s="291" t="s">
        <v>341</v>
      </c>
      <c r="B21" s="350">
        <v>33</v>
      </c>
      <c r="C21" s="353"/>
      <c r="D21" s="350">
        <v>33</v>
      </c>
      <c r="E21" s="353"/>
      <c r="F21" s="350">
        <v>34</v>
      </c>
      <c r="G21" s="353"/>
      <c r="H21" s="292"/>
      <c r="I21" s="350">
        <v>34</v>
      </c>
      <c r="J21" s="353"/>
      <c r="K21" s="350">
        <v>34</v>
      </c>
      <c r="L21" s="353"/>
      <c r="M21" s="350">
        <v>33</v>
      </c>
      <c r="N21" s="353"/>
      <c r="O21" s="292"/>
      <c r="P21" s="350">
        <v>33</v>
      </c>
      <c r="Q21" s="353"/>
      <c r="R21" s="350">
        <v>33</v>
      </c>
      <c r="S21" s="353"/>
      <c r="T21" s="350">
        <v>33</v>
      </c>
      <c r="U21" s="353"/>
      <c r="V21" s="292"/>
      <c r="W21" s="350">
        <v>33</v>
      </c>
      <c r="X21" s="353"/>
      <c r="Y21" s="350">
        <v>33</v>
      </c>
      <c r="Z21" s="353"/>
      <c r="AA21" s="350">
        <v>33</v>
      </c>
      <c r="AB21" s="353"/>
      <c r="AC21" s="293">
        <v>45</v>
      </c>
      <c r="AD21" s="299">
        <f t="shared" ref="AD21:AD34" si="22">SUM(B21:AB21)</f>
        <v>399</v>
      </c>
      <c r="AE21" s="300">
        <f t="shared" ref="AE21:AE34" si="23">AD21*AC21</f>
        <v>17955</v>
      </c>
      <c r="AF21" s="301"/>
      <c r="AG21" s="301"/>
      <c r="AH21" s="301"/>
      <c r="AI21" s="302"/>
      <c r="AM21" s="349">
        <f t="shared" ref="AM21:AM34" si="24">B21*$AC21</f>
        <v>1485</v>
      </c>
      <c r="AN21" s="349"/>
      <c r="AO21" s="349">
        <f t="shared" si="14"/>
        <v>1485</v>
      </c>
      <c r="AP21" s="349"/>
      <c r="AQ21" s="349">
        <f t="shared" si="15"/>
        <v>1530</v>
      </c>
      <c r="AR21" s="349"/>
      <c r="AS21" s="298"/>
      <c r="AT21" s="349">
        <f t="shared" ref="AT21:AT34" si="25">I21*$AC21</f>
        <v>1530</v>
      </c>
      <c r="AU21" s="349"/>
      <c r="AV21" s="349">
        <f t="shared" si="16"/>
        <v>1530</v>
      </c>
      <c r="AW21" s="349"/>
      <c r="AX21" s="349">
        <f t="shared" si="17"/>
        <v>1485</v>
      </c>
      <c r="AY21" s="349"/>
      <c r="AZ21" s="298"/>
      <c r="BA21" s="349">
        <f t="shared" ref="BA21:BA34" si="26">P21*$AC21</f>
        <v>1485</v>
      </c>
      <c r="BB21" s="349"/>
      <c r="BC21" s="349">
        <f t="shared" si="18"/>
        <v>1485</v>
      </c>
      <c r="BD21" s="349"/>
      <c r="BE21" s="349">
        <f t="shared" si="19"/>
        <v>1485</v>
      </c>
      <c r="BF21" s="349"/>
      <c r="BG21" s="298"/>
      <c r="BH21" s="349">
        <f t="shared" ref="BH21:BH34" si="27">W21*$AC21</f>
        <v>1485</v>
      </c>
      <c r="BI21" s="349"/>
      <c r="BJ21" s="349">
        <f t="shared" si="20"/>
        <v>1485</v>
      </c>
      <c r="BK21" s="349"/>
      <c r="BL21" s="349">
        <f t="shared" si="21"/>
        <v>1485</v>
      </c>
      <c r="BM21" s="349"/>
    </row>
    <row r="22" spans="1:65" x14ac:dyDescent="0.3">
      <c r="A22" s="291" t="s">
        <v>342</v>
      </c>
      <c r="B22" s="350">
        <v>34</v>
      </c>
      <c r="C22" s="353"/>
      <c r="D22" s="350">
        <v>34</v>
      </c>
      <c r="E22" s="353"/>
      <c r="F22" s="350">
        <v>34</v>
      </c>
      <c r="G22" s="353"/>
      <c r="H22" s="292"/>
      <c r="I22" s="350">
        <v>34</v>
      </c>
      <c r="J22" s="353"/>
      <c r="K22" s="350">
        <v>34</v>
      </c>
      <c r="L22" s="353"/>
      <c r="M22" s="350">
        <v>34</v>
      </c>
      <c r="N22" s="353"/>
      <c r="O22" s="292"/>
      <c r="P22" s="350">
        <v>34</v>
      </c>
      <c r="Q22" s="353"/>
      <c r="R22" s="350">
        <v>34</v>
      </c>
      <c r="S22" s="353"/>
      <c r="T22" s="350">
        <v>34</v>
      </c>
      <c r="U22" s="353"/>
      <c r="V22" s="292"/>
      <c r="W22" s="350">
        <v>34</v>
      </c>
      <c r="X22" s="353"/>
      <c r="Y22" s="350">
        <v>34</v>
      </c>
      <c r="Z22" s="353"/>
      <c r="AA22" s="350">
        <v>34</v>
      </c>
      <c r="AB22" s="353"/>
      <c r="AC22" s="293">
        <v>45</v>
      </c>
      <c r="AD22" s="299">
        <f t="shared" si="22"/>
        <v>408</v>
      </c>
      <c r="AE22" s="300">
        <f t="shared" si="23"/>
        <v>18360</v>
      </c>
      <c r="AF22" s="301"/>
      <c r="AG22" s="301"/>
      <c r="AH22" s="301"/>
      <c r="AI22" s="302"/>
      <c r="AM22" s="349">
        <f t="shared" si="24"/>
        <v>1530</v>
      </c>
      <c r="AN22" s="349"/>
      <c r="AO22" s="349">
        <f t="shared" si="14"/>
        <v>1530</v>
      </c>
      <c r="AP22" s="349"/>
      <c r="AQ22" s="349">
        <f t="shared" si="15"/>
        <v>1530</v>
      </c>
      <c r="AR22" s="349"/>
      <c r="AS22" s="298"/>
      <c r="AT22" s="349">
        <f t="shared" si="25"/>
        <v>1530</v>
      </c>
      <c r="AU22" s="349"/>
      <c r="AV22" s="349">
        <f t="shared" si="16"/>
        <v>1530</v>
      </c>
      <c r="AW22" s="349"/>
      <c r="AX22" s="349">
        <f t="shared" si="17"/>
        <v>1530</v>
      </c>
      <c r="AY22" s="349"/>
      <c r="AZ22" s="298"/>
      <c r="BA22" s="349">
        <f t="shared" si="26"/>
        <v>1530</v>
      </c>
      <c r="BB22" s="349"/>
      <c r="BC22" s="349">
        <f t="shared" si="18"/>
        <v>1530</v>
      </c>
      <c r="BD22" s="349"/>
      <c r="BE22" s="349">
        <f t="shared" si="19"/>
        <v>1530</v>
      </c>
      <c r="BF22" s="349"/>
      <c r="BG22" s="298"/>
      <c r="BH22" s="349">
        <f t="shared" si="27"/>
        <v>1530</v>
      </c>
      <c r="BI22" s="349"/>
      <c r="BJ22" s="349">
        <f t="shared" si="20"/>
        <v>1530</v>
      </c>
      <c r="BK22" s="349"/>
      <c r="BL22" s="349">
        <f t="shared" si="21"/>
        <v>1530</v>
      </c>
      <c r="BM22" s="349"/>
    </row>
    <row r="23" spans="1:65" x14ac:dyDescent="0.3">
      <c r="A23" s="291" t="s">
        <v>343</v>
      </c>
      <c r="B23" s="350">
        <v>32</v>
      </c>
      <c r="C23" s="353"/>
      <c r="D23" s="350">
        <v>33</v>
      </c>
      <c r="E23" s="353"/>
      <c r="F23" s="350">
        <v>32</v>
      </c>
      <c r="G23" s="353"/>
      <c r="H23" s="292"/>
      <c r="I23" s="350">
        <v>32</v>
      </c>
      <c r="J23" s="353"/>
      <c r="K23" s="350">
        <v>32</v>
      </c>
      <c r="L23" s="353"/>
      <c r="M23" s="350">
        <v>32</v>
      </c>
      <c r="N23" s="353"/>
      <c r="O23" s="292"/>
      <c r="P23" s="350">
        <v>32</v>
      </c>
      <c r="Q23" s="353"/>
      <c r="R23" s="350">
        <v>32</v>
      </c>
      <c r="S23" s="353"/>
      <c r="T23" s="350">
        <v>32</v>
      </c>
      <c r="U23" s="353"/>
      <c r="V23" s="292"/>
      <c r="W23" s="350">
        <v>32</v>
      </c>
      <c r="X23" s="353"/>
      <c r="Y23" s="350">
        <v>32</v>
      </c>
      <c r="Z23" s="353"/>
      <c r="AA23" s="350">
        <v>32</v>
      </c>
      <c r="AB23" s="353"/>
      <c r="AC23" s="293">
        <v>55</v>
      </c>
      <c r="AD23" s="299">
        <f t="shared" si="22"/>
        <v>385</v>
      </c>
      <c r="AE23" s="300">
        <f t="shared" si="23"/>
        <v>21175</v>
      </c>
      <c r="AF23" s="301"/>
      <c r="AG23" s="301"/>
      <c r="AH23" s="301"/>
      <c r="AI23" s="302"/>
      <c r="AM23" s="349">
        <f t="shared" si="24"/>
        <v>1760</v>
      </c>
      <c r="AN23" s="349"/>
      <c r="AO23" s="349">
        <f t="shared" si="14"/>
        <v>1815</v>
      </c>
      <c r="AP23" s="349"/>
      <c r="AQ23" s="349">
        <f t="shared" si="15"/>
        <v>1760</v>
      </c>
      <c r="AR23" s="349"/>
      <c r="AS23" s="298"/>
      <c r="AT23" s="349">
        <f t="shared" si="25"/>
        <v>1760</v>
      </c>
      <c r="AU23" s="349"/>
      <c r="AV23" s="349">
        <f t="shared" si="16"/>
        <v>1760</v>
      </c>
      <c r="AW23" s="349"/>
      <c r="AX23" s="349">
        <f t="shared" si="17"/>
        <v>1760</v>
      </c>
      <c r="AY23" s="349"/>
      <c r="AZ23" s="298"/>
      <c r="BA23" s="349">
        <f t="shared" si="26"/>
        <v>1760</v>
      </c>
      <c r="BB23" s="349"/>
      <c r="BC23" s="349">
        <f t="shared" si="18"/>
        <v>1760</v>
      </c>
      <c r="BD23" s="349"/>
      <c r="BE23" s="349">
        <f t="shared" si="19"/>
        <v>1760</v>
      </c>
      <c r="BF23" s="349"/>
      <c r="BG23" s="298"/>
      <c r="BH23" s="349">
        <f t="shared" si="27"/>
        <v>1760</v>
      </c>
      <c r="BI23" s="349"/>
      <c r="BJ23" s="349">
        <f t="shared" si="20"/>
        <v>1760</v>
      </c>
      <c r="BK23" s="349"/>
      <c r="BL23" s="349">
        <f t="shared" si="21"/>
        <v>1760</v>
      </c>
      <c r="BM23" s="349"/>
    </row>
    <row r="24" spans="1:65" x14ac:dyDescent="0.3">
      <c r="A24" s="291" t="s">
        <v>344</v>
      </c>
      <c r="B24" s="350">
        <v>31</v>
      </c>
      <c r="C24" s="353"/>
      <c r="D24" s="350">
        <v>32</v>
      </c>
      <c r="E24" s="353"/>
      <c r="F24" s="350">
        <v>31</v>
      </c>
      <c r="G24" s="353"/>
      <c r="H24" s="292"/>
      <c r="I24" s="350">
        <v>31</v>
      </c>
      <c r="J24" s="353"/>
      <c r="K24" s="350">
        <v>31</v>
      </c>
      <c r="L24" s="353"/>
      <c r="M24" s="350">
        <v>33</v>
      </c>
      <c r="N24" s="353"/>
      <c r="O24" s="292"/>
      <c r="P24" s="350">
        <v>32</v>
      </c>
      <c r="Q24" s="353"/>
      <c r="R24" s="350">
        <v>32</v>
      </c>
      <c r="S24" s="353"/>
      <c r="T24" s="350">
        <v>32</v>
      </c>
      <c r="U24" s="353"/>
      <c r="V24" s="292"/>
      <c r="W24" s="350">
        <v>32</v>
      </c>
      <c r="X24" s="353"/>
      <c r="Y24" s="350">
        <v>33</v>
      </c>
      <c r="Z24" s="353"/>
      <c r="AA24" s="350">
        <v>32</v>
      </c>
      <c r="AB24" s="353"/>
      <c r="AC24" s="293">
        <v>55</v>
      </c>
      <c r="AD24" s="299">
        <f t="shared" si="22"/>
        <v>382</v>
      </c>
      <c r="AE24" s="300">
        <f t="shared" si="23"/>
        <v>21010</v>
      </c>
      <c r="AF24" s="301"/>
      <c r="AG24" s="301"/>
      <c r="AH24" s="301"/>
      <c r="AI24" s="302"/>
      <c r="AM24" s="349">
        <f t="shared" si="24"/>
        <v>1705</v>
      </c>
      <c r="AN24" s="349"/>
      <c r="AO24" s="349">
        <f t="shared" si="14"/>
        <v>1760</v>
      </c>
      <c r="AP24" s="349"/>
      <c r="AQ24" s="349">
        <f t="shared" si="15"/>
        <v>1705</v>
      </c>
      <c r="AR24" s="349"/>
      <c r="AS24" s="298"/>
      <c r="AT24" s="349">
        <f t="shared" si="25"/>
        <v>1705</v>
      </c>
      <c r="AU24" s="349"/>
      <c r="AV24" s="349">
        <f t="shared" si="16"/>
        <v>1705</v>
      </c>
      <c r="AW24" s="349"/>
      <c r="AX24" s="349">
        <f t="shared" si="17"/>
        <v>1815</v>
      </c>
      <c r="AY24" s="349"/>
      <c r="AZ24" s="298"/>
      <c r="BA24" s="349">
        <f t="shared" si="26"/>
        <v>1760</v>
      </c>
      <c r="BB24" s="349"/>
      <c r="BC24" s="349">
        <f t="shared" si="18"/>
        <v>1760</v>
      </c>
      <c r="BD24" s="349"/>
      <c r="BE24" s="349">
        <f t="shared" si="19"/>
        <v>1760</v>
      </c>
      <c r="BF24" s="349"/>
      <c r="BG24" s="298"/>
      <c r="BH24" s="349">
        <f t="shared" si="27"/>
        <v>1760</v>
      </c>
      <c r="BI24" s="349"/>
      <c r="BJ24" s="349">
        <f t="shared" si="20"/>
        <v>1815</v>
      </c>
      <c r="BK24" s="349"/>
      <c r="BL24" s="349">
        <f t="shared" si="21"/>
        <v>1760</v>
      </c>
      <c r="BM24" s="349"/>
    </row>
    <row r="25" spans="1:65" x14ac:dyDescent="0.3">
      <c r="A25" s="291" t="s">
        <v>345</v>
      </c>
      <c r="B25" s="350">
        <v>36</v>
      </c>
      <c r="C25" s="353"/>
      <c r="D25" s="350">
        <v>36</v>
      </c>
      <c r="E25" s="353"/>
      <c r="F25" s="350">
        <v>36</v>
      </c>
      <c r="G25" s="353"/>
      <c r="H25" s="292"/>
      <c r="I25" s="350">
        <v>36</v>
      </c>
      <c r="J25" s="353"/>
      <c r="K25" s="350">
        <v>36</v>
      </c>
      <c r="L25" s="353"/>
      <c r="M25" s="350">
        <v>36</v>
      </c>
      <c r="N25" s="353"/>
      <c r="O25" s="292"/>
      <c r="P25" s="350">
        <v>36</v>
      </c>
      <c r="Q25" s="353"/>
      <c r="R25" s="350">
        <v>36</v>
      </c>
      <c r="S25" s="353"/>
      <c r="T25" s="350">
        <v>36</v>
      </c>
      <c r="U25" s="353"/>
      <c r="V25" s="292"/>
      <c r="W25" s="350">
        <v>36</v>
      </c>
      <c r="X25" s="353"/>
      <c r="Y25" s="350">
        <v>36</v>
      </c>
      <c r="Z25" s="353"/>
      <c r="AA25" s="350">
        <v>36</v>
      </c>
      <c r="AB25" s="353"/>
      <c r="AC25" s="293">
        <v>60</v>
      </c>
      <c r="AD25" s="299">
        <f t="shared" si="22"/>
        <v>432</v>
      </c>
      <c r="AE25" s="300">
        <f t="shared" si="23"/>
        <v>25920</v>
      </c>
      <c r="AF25" s="301"/>
      <c r="AG25" s="301"/>
      <c r="AH25" s="301"/>
      <c r="AI25" s="302"/>
      <c r="AM25" s="349">
        <f t="shared" si="24"/>
        <v>2160</v>
      </c>
      <c r="AN25" s="349"/>
      <c r="AO25" s="349">
        <f t="shared" si="14"/>
        <v>2160</v>
      </c>
      <c r="AP25" s="349"/>
      <c r="AQ25" s="349">
        <f t="shared" si="15"/>
        <v>2160</v>
      </c>
      <c r="AR25" s="349"/>
      <c r="AS25" s="298"/>
      <c r="AT25" s="349">
        <f t="shared" si="25"/>
        <v>2160</v>
      </c>
      <c r="AU25" s="349"/>
      <c r="AV25" s="349">
        <f t="shared" si="16"/>
        <v>2160</v>
      </c>
      <c r="AW25" s="349"/>
      <c r="AX25" s="349">
        <f t="shared" si="17"/>
        <v>2160</v>
      </c>
      <c r="AY25" s="349"/>
      <c r="AZ25" s="298"/>
      <c r="BA25" s="349">
        <f t="shared" si="26"/>
        <v>2160</v>
      </c>
      <c r="BB25" s="349"/>
      <c r="BC25" s="349">
        <f t="shared" si="18"/>
        <v>2160</v>
      </c>
      <c r="BD25" s="349"/>
      <c r="BE25" s="349">
        <f t="shared" si="19"/>
        <v>2160</v>
      </c>
      <c r="BF25" s="349"/>
      <c r="BG25" s="298"/>
      <c r="BH25" s="349">
        <f t="shared" si="27"/>
        <v>2160</v>
      </c>
      <c r="BI25" s="349"/>
      <c r="BJ25" s="349">
        <f t="shared" si="20"/>
        <v>2160</v>
      </c>
      <c r="BK25" s="349"/>
      <c r="BL25" s="349">
        <f t="shared" si="21"/>
        <v>2160</v>
      </c>
      <c r="BM25" s="349"/>
    </row>
    <row r="26" spans="1:65" x14ac:dyDescent="0.3">
      <c r="A26" s="291" t="s">
        <v>346</v>
      </c>
      <c r="B26" s="350">
        <v>34</v>
      </c>
      <c r="C26" s="353"/>
      <c r="D26" s="350">
        <v>34</v>
      </c>
      <c r="E26" s="353"/>
      <c r="F26" s="350">
        <v>34</v>
      </c>
      <c r="G26" s="353"/>
      <c r="H26" s="292"/>
      <c r="I26" s="350">
        <v>34</v>
      </c>
      <c r="J26" s="353"/>
      <c r="K26" s="350">
        <v>34</v>
      </c>
      <c r="L26" s="353"/>
      <c r="M26" s="350">
        <v>34</v>
      </c>
      <c r="N26" s="353"/>
      <c r="O26" s="292"/>
      <c r="P26" s="350">
        <v>34</v>
      </c>
      <c r="Q26" s="353"/>
      <c r="R26" s="350">
        <v>34</v>
      </c>
      <c r="S26" s="353"/>
      <c r="T26" s="350">
        <v>34</v>
      </c>
      <c r="U26" s="353"/>
      <c r="V26" s="292"/>
      <c r="W26" s="350">
        <v>34</v>
      </c>
      <c r="X26" s="353"/>
      <c r="Y26" s="350">
        <v>34</v>
      </c>
      <c r="Z26" s="353"/>
      <c r="AA26" s="350">
        <v>34</v>
      </c>
      <c r="AB26" s="353"/>
      <c r="AC26" s="293">
        <v>55</v>
      </c>
      <c r="AD26" s="299">
        <f t="shared" si="22"/>
        <v>408</v>
      </c>
      <c r="AE26" s="300">
        <f t="shared" si="23"/>
        <v>22440</v>
      </c>
      <c r="AF26" s="301"/>
      <c r="AG26" s="301"/>
      <c r="AH26" s="301"/>
      <c r="AI26" s="302"/>
      <c r="AM26" s="349">
        <f t="shared" si="24"/>
        <v>1870</v>
      </c>
      <c r="AN26" s="349"/>
      <c r="AO26" s="349">
        <f t="shared" si="14"/>
        <v>1870</v>
      </c>
      <c r="AP26" s="349"/>
      <c r="AQ26" s="349">
        <f t="shared" si="15"/>
        <v>1870</v>
      </c>
      <c r="AR26" s="349"/>
      <c r="AS26" s="298"/>
      <c r="AT26" s="349">
        <f t="shared" si="25"/>
        <v>1870</v>
      </c>
      <c r="AU26" s="349"/>
      <c r="AV26" s="349">
        <f t="shared" si="16"/>
        <v>1870</v>
      </c>
      <c r="AW26" s="349"/>
      <c r="AX26" s="349">
        <f t="shared" si="17"/>
        <v>1870</v>
      </c>
      <c r="AY26" s="349"/>
      <c r="AZ26" s="298"/>
      <c r="BA26" s="349">
        <f t="shared" si="26"/>
        <v>1870</v>
      </c>
      <c r="BB26" s="349"/>
      <c r="BC26" s="349">
        <f t="shared" si="18"/>
        <v>1870</v>
      </c>
      <c r="BD26" s="349"/>
      <c r="BE26" s="349">
        <f t="shared" si="19"/>
        <v>1870</v>
      </c>
      <c r="BF26" s="349"/>
      <c r="BG26" s="298"/>
      <c r="BH26" s="349">
        <f t="shared" si="27"/>
        <v>1870</v>
      </c>
      <c r="BI26" s="349"/>
      <c r="BJ26" s="349">
        <f t="shared" si="20"/>
        <v>1870</v>
      </c>
      <c r="BK26" s="349"/>
      <c r="BL26" s="349">
        <f t="shared" si="21"/>
        <v>1870</v>
      </c>
      <c r="BM26" s="349"/>
    </row>
    <row r="27" spans="1:65" x14ac:dyDescent="0.3">
      <c r="A27" s="291" t="s">
        <v>347</v>
      </c>
      <c r="B27" s="350">
        <v>33</v>
      </c>
      <c r="C27" s="353"/>
      <c r="D27" s="350">
        <v>33</v>
      </c>
      <c r="E27" s="353"/>
      <c r="F27" s="350">
        <v>33</v>
      </c>
      <c r="G27" s="353"/>
      <c r="H27" s="292"/>
      <c r="I27" s="350">
        <v>33</v>
      </c>
      <c r="J27" s="353"/>
      <c r="K27" s="350">
        <v>33</v>
      </c>
      <c r="L27" s="353"/>
      <c r="M27" s="350">
        <v>33</v>
      </c>
      <c r="N27" s="353"/>
      <c r="O27" s="292"/>
      <c r="P27" s="350">
        <v>33</v>
      </c>
      <c r="Q27" s="353"/>
      <c r="R27" s="350">
        <v>33</v>
      </c>
      <c r="S27" s="353"/>
      <c r="T27" s="350">
        <v>33</v>
      </c>
      <c r="U27" s="353"/>
      <c r="V27" s="292"/>
      <c r="W27" s="350">
        <v>33</v>
      </c>
      <c r="X27" s="353"/>
      <c r="Y27" s="350">
        <v>33</v>
      </c>
      <c r="Z27" s="353"/>
      <c r="AA27" s="350">
        <v>33</v>
      </c>
      <c r="AB27" s="353"/>
      <c r="AC27" s="293">
        <v>65</v>
      </c>
      <c r="AD27" s="299">
        <f t="shared" si="22"/>
        <v>396</v>
      </c>
      <c r="AE27" s="300">
        <f t="shared" si="23"/>
        <v>25740</v>
      </c>
      <c r="AF27" s="301"/>
      <c r="AG27" s="301"/>
      <c r="AH27" s="301"/>
      <c r="AI27" s="302"/>
      <c r="AM27" s="349">
        <f t="shared" si="24"/>
        <v>2145</v>
      </c>
      <c r="AN27" s="349"/>
      <c r="AO27" s="349">
        <f t="shared" si="14"/>
        <v>2145</v>
      </c>
      <c r="AP27" s="349"/>
      <c r="AQ27" s="349">
        <f t="shared" si="15"/>
        <v>2145</v>
      </c>
      <c r="AR27" s="349"/>
      <c r="AS27" s="298"/>
      <c r="AT27" s="349">
        <f t="shared" si="25"/>
        <v>2145</v>
      </c>
      <c r="AU27" s="349"/>
      <c r="AV27" s="349">
        <f t="shared" si="16"/>
        <v>2145</v>
      </c>
      <c r="AW27" s="349"/>
      <c r="AX27" s="349">
        <f t="shared" si="17"/>
        <v>2145</v>
      </c>
      <c r="AY27" s="349"/>
      <c r="AZ27" s="298"/>
      <c r="BA27" s="349">
        <f t="shared" si="26"/>
        <v>2145</v>
      </c>
      <c r="BB27" s="349"/>
      <c r="BC27" s="349">
        <f t="shared" si="18"/>
        <v>2145</v>
      </c>
      <c r="BD27" s="349"/>
      <c r="BE27" s="349">
        <f t="shared" si="19"/>
        <v>2145</v>
      </c>
      <c r="BF27" s="349"/>
      <c r="BG27" s="298"/>
      <c r="BH27" s="349">
        <f t="shared" si="27"/>
        <v>2145</v>
      </c>
      <c r="BI27" s="349"/>
      <c r="BJ27" s="349">
        <f t="shared" si="20"/>
        <v>2145</v>
      </c>
      <c r="BK27" s="349"/>
      <c r="BL27" s="349">
        <f t="shared" si="21"/>
        <v>2145</v>
      </c>
      <c r="BM27" s="349"/>
    </row>
    <row r="28" spans="1:65" x14ac:dyDescent="0.3">
      <c r="A28" s="291" t="s">
        <v>348</v>
      </c>
      <c r="B28" s="350">
        <v>34</v>
      </c>
      <c r="C28" s="353"/>
      <c r="D28" s="350">
        <v>34</v>
      </c>
      <c r="E28" s="353"/>
      <c r="F28" s="350">
        <v>34</v>
      </c>
      <c r="G28" s="353"/>
      <c r="H28" s="292"/>
      <c r="I28" s="350">
        <v>34</v>
      </c>
      <c r="J28" s="353"/>
      <c r="K28" s="350">
        <v>34</v>
      </c>
      <c r="L28" s="353"/>
      <c r="M28" s="350">
        <v>34</v>
      </c>
      <c r="N28" s="353"/>
      <c r="O28" s="292"/>
      <c r="P28" s="350">
        <v>34</v>
      </c>
      <c r="Q28" s="353"/>
      <c r="R28" s="350">
        <v>34</v>
      </c>
      <c r="S28" s="353"/>
      <c r="T28" s="350">
        <v>34</v>
      </c>
      <c r="U28" s="353"/>
      <c r="V28" s="292"/>
      <c r="W28" s="350">
        <v>34</v>
      </c>
      <c r="X28" s="353"/>
      <c r="Y28" s="350">
        <v>34</v>
      </c>
      <c r="Z28" s="353"/>
      <c r="AA28" s="350">
        <v>34</v>
      </c>
      <c r="AB28" s="353"/>
      <c r="AC28" s="293">
        <v>70</v>
      </c>
      <c r="AD28" s="299">
        <f t="shared" si="22"/>
        <v>408</v>
      </c>
      <c r="AE28" s="300">
        <f t="shared" si="23"/>
        <v>28560</v>
      </c>
      <c r="AF28" s="301"/>
      <c r="AG28" s="301"/>
      <c r="AH28" s="301"/>
      <c r="AI28" s="302"/>
      <c r="AM28" s="349">
        <f t="shared" si="24"/>
        <v>2380</v>
      </c>
      <c r="AN28" s="349"/>
      <c r="AO28" s="349">
        <f t="shared" si="14"/>
        <v>2380</v>
      </c>
      <c r="AP28" s="349"/>
      <c r="AQ28" s="349">
        <f t="shared" si="15"/>
        <v>2380</v>
      </c>
      <c r="AR28" s="349"/>
      <c r="AS28" s="298"/>
      <c r="AT28" s="349">
        <f t="shared" si="25"/>
        <v>2380</v>
      </c>
      <c r="AU28" s="349"/>
      <c r="AV28" s="349">
        <f t="shared" si="16"/>
        <v>2380</v>
      </c>
      <c r="AW28" s="349"/>
      <c r="AX28" s="349">
        <f t="shared" si="17"/>
        <v>2380</v>
      </c>
      <c r="AY28" s="349"/>
      <c r="AZ28" s="298"/>
      <c r="BA28" s="349">
        <f t="shared" si="26"/>
        <v>2380</v>
      </c>
      <c r="BB28" s="349"/>
      <c r="BC28" s="349">
        <f t="shared" si="18"/>
        <v>2380</v>
      </c>
      <c r="BD28" s="349"/>
      <c r="BE28" s="349">
        <f t="shared" si="19"/>
        <v>2380</v>
      </c>
      <c r="BF28" s="349"/>
      <c r="BG28" s="298"/>
      <c r="BH28" s="349">
        <f t="shared" si="27"/>
        <v>2380</v>
      </c>
      <c r="BI28" s="349"/>
      <c r="BJ28" s="349">
        <f t="shared" si="20"/>
        <v>2380</v>
      </c>
      <c r="BK28" s="349"/>
      <c r="BL28" s="349">
        <f t="shared" si="21"/>
        <v>2380</v>
      </c>
      <c r="BM28" s="349"/>
    </row>
    <row r="29" spans="1:65" x14ac:dyDescent="0.3">
      <c r="A29" s="291" t="s">
        <v>349</v>
      </c>
      <c r="B29" s="350">
        <v>35</v>
      </c>
      <c r="C29" s="353"/>
      <c r="D29" s="350">
        <v>35</v>
      </c>
      <c r="E29" s="353"/>
      <c r="F29" s="350">
        <v>35</v>
      </c>
      <c r="G29" s="353"/>
      <c r="H29" s="292"/>
      <c r="I29" s="350">
        <v>35</v>
      </c>
      <c r="J29" s="353"/>
      <c r="K29" s="350">
        <v>35</v>
      </c>
      <c r="L29" s="353"/>
      <c r="M29" s="350">
        <v>35</v>
      </c>
      <c r="N29" s="353"/>
      <c r="O29" s="292"/>
      <c r="P29" s="350">
        <v>35</v>
      </c>
      <c r="Q29" s="353"/>
      <c r="R29" s="350">
        <v>35</v>
      </c>
      <c r="S29" s="353"/>
      <c r="T29" s="350">
        <v>35</v>
      </c>
      <c r="U29" s="353"/>
      <c r="V29" s="292"/>
      <c r="W29" s="350">
        <v>35</v>
      </c>
      <c r="X29" s="353"/>
      <c r="Y29" s="350">
        <v>35</v>
      </c>
      <c r="Z29" s="353"/>
      <c r="AA29" s="350">
        <v>35</v>
      </c>
      <c r="AB29" s="353"/>
      <c r="AC29" s="293">
        <v>70</v>
      </c>
      <c r="AD29" s="299">
        <f t="shared" si="22"/>
        <v>420</v>
      </c>
      <c r="AE29" s="300">
        <f t="shared" si="23"/>
        <v>29400</v>
      </c>
      <c r="AF29" s="301"/>
      <c r="AG29" s="301"/>
      <c r="AH29" s="301"/>
      <c r="AI29" s="302"/>
      <c r="AM29" s="349">
        <f t="shared" si="24"/>
        <v>2450</v>
      </c>
      <c r="AN29" s="349"/>
      <c r="AO29" s="349">
        <f t="shared" si="14"/>
        <v>2450</v>
      </c>
      <c r="AP29" s="349"/>
      <c r="AQ29" s="349">
        <f t="shared" si="15"/>
        <v>2450</v>
      </c>
      <c r="AR29" s="349"/>
      <c r="AS29" s="298"/>
      <c r="AT29" s="349">
        <f t="shared" si="25"/>
        <v>2450</v>
      </c>
      <c r="AU29" s="349"/>
      <c r="AV29" s="349">
        <f t="shared" si="16"/>
        <v>2450</v>
      </c>
      <c r="AW29" s="349"/>
      <c r="AX29" s="349">
        <f t="shared" si="17"/>
        <v>2450</v>
      </c>
      <c r="AY29" s="349"/>
      <c r="AZ29" s="298"/>
      <c r="BA29" s="349">
        <f t="shared" si="26"/>
        <v>2450</v>
      </c>
      <c r="BB29" s="349"/>
      <c r="BC29" s="349">
        <f t="shared" si="18"/>
        <v>2450</v>
      </c>
      <c r="BD29" s="349"/>
      <c r="BE29" s="349">
        <f t="shared" si="19"/>
        <v>2450</v>
      </c>
      <c r="BF29" s="349"/>
      <c r="BG29" s="298"/>
      <c r="BH29" s="349">
        <f t="shared" si="27"/>
        <v>2450</v>
      </c>
      <c r="BI29" s="349"/>
      <c r="BJ29" s="349">
        <f t="shared" si="20"/>
        <v>2450</v>
      </c>
      <c r="BK29" s="349"/>
      <c r="BL29" s="349">
        <f t="shared" si="21"/>
        <v>2450</v>
      </c>
      <c r="BM29" s="349"/>
    </row>
    <row r="30" spans="1:65" x14ac:dyDescent="0.3">
      <c r="A30" s="291" t="s">
        <v>350</v>
      </c>
      <c r="B30" s="350">
        <v>36</v>
      </c>
      <c r="C30" s="353"/>
      <c r="D30" s="350">
        <v>35</v>
      </c>
      <c r="E30" s="353"/>
      <c r="F30" s="350">
        <v>35</v>
      </c>
      <c r="G30" s="353"/>
      <c r="H30" s="292"/>
      <c r="I30" s="350">
        <v>35</v>
      </c>
      <c r="J30" s="353"/>
      <c r="K30" s="350">
        <v>35</v>
      </c>
      <c r="L30" s="353"/>
      <c r="M30" s="350">
        <v>35</v>
      </c>
      <c r="N30" s="353"/>
      <c r="O30" s="292"/>
      <c r="P30" s="350">
        <v>35</v>
      </c>
      <c r="Q30" s="353"/>
      <c r="R30" s="350">
        <v>35</v>
      </c>
      <c r="S30" s="353"/>
      <c r="T30" s="350">
        <v>35</v>
      </c>
      <c r="U30" s="353"/>
      <c r="V30" s="292"/>
      <c r="W30" s="350">
        <v>35</v>
      </c>
      <c r="X30" s="353"/>
      <c r="Y30" s="350">
        <v>35</v>
      </c>
      <c r="Z30" s="353"/>
      <c r="AA30" s="350">
        <v>35</v>
      </c>
      <c r="AB30" s="353"/>
      <c r="AC30" s="293">
        <v>85</v>
      </c>
      <c r="AD30" s="299">
        <f t="shared" si="22"/>
        <v>421</v>
      </c>
      <c r="AE30" s="300">
        <f t="shared" si="23"/>
        <v>35785</v>
      </c>
      <c r="AF30" s="301"/>
      <c r="AG30" s="301"/>
      <c r="AH30" s="301"/>
      <c r="AI30" s="302"/>
      <c r="AM30" s="349">
        <f t="shared" si="24"/>
        <v>3060</v>
      </c>
      <c r="AN30" s="349"/>
      <c r="AO30" s="349">
        <f t="shared" si="14"/>
        <v>2975</v>
      </c>
      <c r="AP30" s="349"/>
      <c r="AQ30" s="349">
        <f t="shared" si="15"/>
        <v>2975</v>
      </c>
      <c r="AR30" s="349"/>
      <c r="AS30" s="298"/>
      <c r="AT30" s="349">
        <f t="shared" si="25"/>
        <v>2975</v>
      </c>
      <c r="AU30" s="349"/>
      <c r="AV30" s="349">
        <f t="shared" si="16"/>
        <v>2975</v>
      </c>
      <c r="AW30" s="349"/>
      <c r="AX30" s="349">
        <f t="shared" si="17"/>
        <v>2975</v>
      </c>
      <c r="AY30" s="349"/>
      <c r="AZ30" s="298"/>
      <c r="BA30" s="349">
        <f t="shared" si="26"/>
        <v>2975</v>
      </c>
      <c r="BB30" s="349"/>
      <c r="BC30" s="349">
        <f t="shared" si="18"/>
        <v>2975</v>
      </c>
      <c r="BD30" s="349"/>
      <c r="BE30" s="349">
        <f t="shared" si="19"/>
        <v>2975</v>
      </c>
      <c r="BF30" s="349"/>
      <c r="BG30" s="298"/>
      <c r="BH30" s="349">
        <f t="shared" si="27"/>
        <v>2975</v>
      </c>
      <c r="BI30" s="349"/>
      <c r="BJ30" s="349">
        <f t="shared" si="20"/>
        <v>2975</v>
      </c>
      <c r="BK30" s="349"/>
      <c r="BL30" s="349">
        <f t="shared" si="21"/>
        <v>2975</v>
      </c>
      <c r="BM30" s="349"/>
    </row>
    <row r="31" spans="1:65" x14ac:dyDescent="0.3">
      <c r="A31" s="291" t="s">
        <v>351</v>
      </c>
      <c r="B31" s="350">
        <v>40</v>
      </c>
      <c r="C31" s="353"/>
      <c r="D31" s="350">
        <v>40</v>
      </c>
      <c r="E31" s="353"/>
      <c r="F31" s="350">
        <v>40</v>
      </c>
      <c r="G31" s="353"/>
      <c r="H31" s="292"/>
      <c r="I31" s="350">
        <v>40</v>
      </c>
      <c r="J31" s="353"/>
      <c r="K31" s="350">
        <v>40</v>
      </c>
      <c r="L31" s="353"/>
      <c r="M31" s="350">
        <v>40</v>
      </c>
      <c r="N31" s="353"/>
      <c r="O31" s="292"/>
      <c r="P31" s="350">
        <v>40</v>
      </c>
      <c r="Q31" s="353"/>
      <c r="R31" s="350">
        <v>40</v>
      </c>
      <c r="S31" s="353"/>
      <c r="T31" s="350">
        <v>40</v>
      </c>
      <c r="U31" s="353"/>
      <c r="V31" s="292"/>
      <c r="W31" s="350">
        <v>40</v>
      </c>
      <c r="X31" s="353"/>
      <c r="Y31" s="350">
        <v>40</v>
      </c>
      <c r="Z31" s="353"/>
      <c r="AA31" s="350">
        <v>41</v>
      </c>
      <c r="AB31" s="353"/>
      <c r="AC31" s="293">
        <v>85</v>
      </c>
      <c r="AD31" s="299">
        <f t="shared" si="22"/>
        <v>481</v>
      </c>
      <c r="AE31" s="300">
        <f t="shared" si="23"/>
        <v>40885</v>
      </c>
      <c r="AF31" s="301"/>
      <c r="AG31" s="301"/>
      <c r="AH31" s="301"/>
      <c r="AI31" s="302"/>
      <c r="AM31" s="349">
        <f t="shared" si="24"/>
        <v>3400</v>
      </c>
      <c r="AN31" s="349"/>
      <c r="AO31" s="349">
        <f t="shared" si="14"/>
        <v>3400</v>
      </c>
      <c r="AP31" s="349"/>
      <c r="AQ31" s="349">
        <f t="shared" si="15"/>
        <v>3400</v>
      </c>
      <c r="AR31" s="349"/>
      <c r="AS31" s="298"/>
      <c r="AT31" s="349">
        <f t="shared" si="25"/>
        <v>3400</v>
      </c>
      <c r="AU31" s="349"/>
      <c r="AV31" s="349">
        <f t="shared" si="16"/>
        <v>3400</v>
      </c>
      <c r="AW31" s="349"/>
      <c r="AX31" s="349">
        <f t="shared" si="17"/>
        <v>3400</v>
      </c>
      <c r="AY31" s="349"/>
      <c r="AZ31" s="298"/>
      <c r="BA31" s="349">
        <f t="shared" si="26"/>
        <v>3400</v>
      </c>
      <c r="BB31" s="349"/>
      <c r="BC31" s="349">
        <f t="shared" si="18"/>
        <v>3400</v>
      </c>
      <c r="BD31" s="349"/>
      <c r="BE31" s="349">
        <f t="shared" si="19"/>
        <v>3400</v>
      </c>
      <c r="BF31" s="349"/>
      <c r="BG31" s="298"/>
      <c r="BH31" s="349">
        <f t="shared" si="27"/>
        <v>3400</v>
      </c>
      <c r="BI31" s="349"/>
      <c r="BJ31" s="349">
        <f t="shared" si="20"/>
        <v>3400</v>
      </c>
      <c r="BK31" s="349"/>
      <c r="BL31" s="349">
        <f t="shared" si="21"/>
        <v>3485</v>
      </c>
      <c r="BM31" s="349"/>
    </row>
    <row r="32" spans="1:65" x14ac:dyDescent="0.3">
      <c r="A32" s="291" t="s">
        <v>352</v>
      </c>
      <c r="B32" s="350">
        <v>29</v>
      </c>
      <c r="C32" s="353"/>
      <c r="D32" s="350">
        <v>29</v>
      </c>
      <c r="E32" s="353"/>
      <c r="F32" s="350">
        <v>32</v>
      </c>
      <c r="G32" s="353"/>
      <c r="H32" s="292"/>
      <c r="I32" s="350">
        <v>29</v>
      </c>
      <c r="J32" s="353"/>
      <c r="K32" s="350">
        <v>29</v>
      </c>
      <c r="L32" s="353"/>
      <c r="M32" s="350">
        <v>31</v>
      </c>
      <c r="N32" s="353"/>
      <c r="O32" s="292"/>
      <c r="P32" s="350">
        <v>29</v>
      </c>
      <c r="Q32" s="353"/>
      <c r="R32" s="350">
        <v>29</v>
      </c>
      <c r="S32" s="353"/>
      <c r="T32" s="350">
        <v>29</v>
      </c>
      <c r="U32" s="353"/>
      <c r="V32" s="292"/>
      <c r="W32" s="350">
        <v>29</v>
      </c>
      <c r="X32" s="353"/>
      <c r="Y32" s="350">
        <v>29</v>
      </c>
      <c r="Z32" s="353"/>
      <c r="AA32" s="350">
        <v>32</v>
      </c>
      <c r="AB32" s="353"/>
      <c r="AC32" s="293">
        <v>90</v>
      </c>
      <c r="AD32" s="299">
        <f t="shared" si="22"/>
        <v>356</v>
      </c>
      <c r="AE32" s="300">
        <f t="shared" si="23"/>
        <v>32040</v>
      </c>
      <c r="AF32" s="301"/>
      <c r="AG32" s="301"/>
      <c r="AH32" s="301"/>
      <c r="AI32" s="302"/>
      <c r="AM32" s="349">
        <f t="shared" si="24"/>
        <v>2610</v>
      </c>
      <c r="AN32" s="349"/>
      <c r="AO32" s="349">
        <f t="shared" si="14"/>
        <v>2610</v>
      </c>
      <c r="AP32" s="349"/>
      <c r="AQ32" s="349">
        <f t="shared" si="15"/>
        <v>2880</v>
      </c>
      <c r="AR32" s="349"/>
      <c r="AS32" s="298"/>
      <c r="AT32" s="349">
        <f t="shared" si="25"/>
        <v>2610</v>
      </c>
      <c r="AU32" s="349"/>
      <c r="AV32" s="349">
        <f t="shared" si="16"/>
        <v>2610</v>
      </c>
      <c r="AW32" s="349"/>
      <c r="AX32" s="349">
        <f t="shared" si="17"/>
        <v>2790</v>
      </c>
      <c r="AY32" s="349"/>
      <c r="AZ32" s="298"/>
      <c r="BA32" s="349">
        <f t="shared" si="26"/>
        <v>2610</v>
      </c>
      <c r="BB32" s="349"/>
      <c r="BC32" s="349">
        <f t="shared" si="18"/>
        <v>2610</v>
      </c>
      <c r="BD32" s="349"/>
      <c r="BE32" s="349">
        <f t="shared" si="19"/>
        <v>2610</v>
      </c>
      <c r="BF32" s="349"/>
      <c r="BG32" s="298"/>
      <c r="BH32" s="349">
        <f t="shared" si="27"/>
        <v>2610</v>
      </c>
      <c r="BI32" s="349"/>
      <c r="BJ32" s="349">
        <f t="shared" si="20"/>
        <v>2610</v>
      </c>
      <c r="BK32" s="349"/>
      <c r="BL32" s="349">
        <f t="shared" si="21"/>
        <v>2880</v>
      </c>
      <c r="BM32" s="349"/>
    </row>
    <row r="33" spans="1:65" x14ac:dyDescent="0.3">
      <c r="A33" s="291" t="s">
        <v>353</v>
      </c>
      <c r="B33" s="350">
        <v>33</v>
      </c>
      <c r="C33" s="353"/>
      <c r="D33" s="350">
        <v>33</v>
      </c>
      <c r="E33" s="353"/>
      <c r="F33" s="350">
        <v>33</v>
      </c>
      <c r="G33" s="353"/>
      <c r="H33" s="292"/>
      <c r="I33" s="350">
        <v>33</v>
      </c>
      <c r="J33" s="353"/>
      <c r="K33" s="350">
        <v>33</v>
      </c>
      <c r="L33" s="353"/>
      <c r="M33" s="350">
        <v>33</v>
      </c>
      <c r="N33" s="353"/>
      <c r="O33" s="292"/>
      <c r="P33" s="350">
        <v>33</v>
      </c>
      <c r="Q33" s="353"/>
      <c r="R33" s="350">
        <v>33</v>
      </c>
      <c r="S33" s="353"/>
      <c r="T33" s="350">
        <v>33</v>
      </c>
      <c r="U33" s="353"/>
      <c r="V33" s="292"/>
      <c r="W33" s="350">
        <v>33</v>
      </c>
      <c r="X33" s="353"/>
      <c r="Y33" s="350">
        <v>33</v>
      </c>
      <c r="Z33" s="353"/>
      <c r="AA33" s="350">
        <v>33</v>
      </c>
      <c r="AB33" s="353"/>
      <c r="AC33" s="293">
        <v>125</v>
      </c>
      <c r="AD33" s="299">
        <f t="shared" si="22"/>
        <v>396</v>
      </c>
      <c r="AE33" s="300">
        <f t="shared" si="23"/>
        <v>49500</v>
      </c>
      <c r="AF33" s="301"/>
      <c r="AG33" s="301"/>
      <c r="AH33" s="301"/>
      <c r="AI33" s="302"/>
      <c r="AM33" s="349">
        <f t="shared" si="24"/>
        <v>4125</v>
      </c>
      <c r="AN33" s="349"/>
      <c r="AO33" s="349">
        <f t="shared" si="14"/>
        <v>4125</v>
      </c>
      <c r="AP33" s="349"/>
      <c r="AQ33" s="349">
        <f t="shared" si="15"/>
        <v>4125</v>
      </c>
      <c r="AR33" s="349"/>
      <c r="AS33" s="298"/>
      <c r="AT33" s="349">
        <f t="shared" si="25"/>
        <v>4125</v>
      </c>
      <c r="AU33" s="349"/>
      <c r="AV33" s="349">
        <f t="shared" si="16"/>
        <v>4125</v>
      </c>
      <c r="AW33" s="349"/>
      <c r="AX33" s="349">
        <f t="shared" si="17"/>
        <v>4125</v>
      </c>
      <c r="AY33" s="349"/>
      <c r="AZ33" s="298"/>
      <c r="BA33" s="349">
        <f t="shared" si="26"/>
        <v>4125</v>
      </c>
      <c r="BB33" s="349"/>
      <c r="BC33" s="349">
        <f t="shared" si="18"/>
        <v>4125</v>
      </c>
      <c r="BD33" s="349"/>
      <c r="BE33" s="349">
        <f t="shared" si="19"/>
        <v>4125</v>
      </c>
      <c r="BF33" s="349"/>
      <c r="BG33" s="298"/>
      <c r="BH33" s="349">
        <f t="shared" si="27"/>
        <v>4125</v>
      </c>
      <c r="BI33" s="349"/>
      <c r="BJ33" s="349">
        <f t="shared" si="20"/>
        <v>4125</v>
      </c>
      <c r="BK33" s="349"/>
      <c r="BL33" s="349">
        <f t="shared" si="21"/>
        <v>4125</v>
      </c>
      <c r="BM33" s="349"/>
    </row>
    <row r="34" spans="1:65" x14ac:dyDescent="0.3">
      <c r="A34" s="291" t="s">
        <v>354</v>
      </c>
      <c r="B34" s="350">
        <v>39</v>
      </c>
      <c r="C34" s="353"/>
      <c r="D34" s="350">
        <v>39</v>
      </c>
      <c r="E34" s="353"/>
      <c r="F34" s="350">
        <v>39</v>
      </c>
      <c r="G34" s="353"/>
      <c r="H34" s="292"/>
      <c r="I34" s="350">
        <v>39</v>
      </c>
      <c r="J34" s="353"/>
      <c r="K34" s="350">
        <v>39</v>
      </c>
      <c r="L34" s="353"/>
      <c r="M34" s="350">
        <v>39</v>
      </c>
      <c r="N34" s="353"/>
      <c r="O34" s="292"/>
      <c r="P34" s="350">
        <v>39</v>
      </c>
      <c r="Q34" s="353"/>
      <c r="R34" s="350">
        <v>39</v>
      </c>
      <c r="S34" s="353"/>
      <c r="T34" s="350">
        <v>39</v>
      </c>
      <c r="U34" s="353"/>
      <c r="V34" s="292"/>
      <c r="W34" s="350">
        <v>39</v>
      </c>
      <c r="X34" s="353"/>
      <c r="Y34" s="350">
        <v>39</v>
      </c>
      <c r="Z34" s="353"/>
      <c r="AA34" s="350">
        <v>39</v>
      </c>
      <c r="AB34" s="353"/>
      <c r="AC34" s="293">
        <v>225</v>
      </c>
      <c r="AD34" s="299">
        <f t="shared" si="22"/>
        <v>468</v>
      </c>
      <c r="AE34" s="300">
        <f t="shared" si="23"/>
        <v>105300</v>
      </c>
      <c r="AF34" s="301"/>
      <c r="AG34" s="301"/>
      <c r="AH34" s="301"/>
      <c r="AI34" s="302"/>
      <c r="AM34" s="349">
        <f t="shared" si="24"/>
        <v>8775</v>
      </c>
      <c r="AN34" s="349"/>
      <c r="AO34" s="349">
        <f t="shared" si="14"/>
        <v>8775</v>
      </c>
      <c r="AP34" s="349"/>
      <c r="AQ34" s="349">
        <f t="shared" si="15"/>
        <v>8775</v>
      </c>
      <c r="AR34" s="349"/>
      <c r="AS34" s="298"/>
      <c r="AT34" s="349">
        <f t="shared" si="25"/>
        <v>8775</v>
      </c>
      <c r="AU34" s="349"/>
      <c r="AV34" s="349">
        <f t="shared" si="16"/>
        <v>8775</v>
      </c>
      <c r="AW34" s="349"/>
      <c r="AX34" s="349">
        <f t="shared" si="17"/>
        <v>8775</v>
      </c>
      <c r="AY34" s="349"/>
      <c r="AZ34" s="298"/>
      <c r="BA34" s="349">
        <f t="shared" si="26"/>
        <v>8775</v>
      </c>
      <c r="BB34" s="349"/>
      <c r="BC34" s="349">
        <f t="shared" si="18"/>
        <v>8775</v>
      </c>
      <c r="BD34" s="349"/>
      <c r="BE34" s="349">
        <f t="shared" si="19"/>
        <v>8775</v>
      </c>
      <c r="BF34" s="349"/>
      <c r="BG34" s="298"/>
      <c r="BH34" s="349">
        <f t="shared" si="27"/>
        <v>8775</v>
      </c>
      <c r="BI34" s="349"/>
      <c r="BJ34" s="349">
        <f t="shared" si="20"/>
        <v>8775</v>
      </c>
      <c r="BK34" s="349"/>
      <c r="BL34" s="349">
        <f t="shared" si="21"/>
        <v>8775</v>
      </c>
      <c r="BM34" s="349"/>
    </row>
    <row r="35" spans="1:65" x14ac:dyDescent="0.3">
      <c r="A35" s="291" t="s">
        <v>355</v>
      </c>
      <c r="B35" s="350">
        <v>29</v>
      </c>
      <c r="C35" s="353"/>
      <c r="D35" s="350">
        <v>29</v>
      </c>
      <c r="E35" s="353"/>
      <c r="F35" s="350">
        <v>32</v>
      </c>
      <c r="G35" s="353"/>
      <c r="H35" s="292"/>
      <c r="I35" s="350">
        <v>29</v>
      </c>
      <c r="J35" s="353"/>
      <c r="K35" s="350">
        <v>29</v>
      </c>
      <c r="L35" s="353"/>
      <c r="M35" s="350">
        <v>31</v>
      </c>
      <c r="N35" s="353"/>
      <c r="O35" s="292"/>
      <c r="P35" s="350">
        <v>29</v>
      </c>
      <c r="Q35" s="353"/>
      <c r="R35" s="350">
        <v>29</v>
      </c>
      <c r="S35" s="353"/>
      <c r="T35" s="350">
        <v>29</v>
      </c>
      <c r="U35" s="353"/>
      <c r="V35" s="292"/>
      <c r="W35" s="350">
        <v>29</v>
      </c>
      <c r="X35" s="353"/>
      <c r="Y35" s="350">
        <v>29</v>
      </c>
      <c r="Z35" s="353"/>
      <c r="AA35" s="350">
        <v>32</v>
      </c>
      <c r="AB35" s="353"/>
      <c r="AC35" s="293">
        <v>90</v>
      </c>
      <c r="AD35" s="299">
        <f t="shared" ref="AD35:AD37" si="28">SUM(B35:AB35)</f>
        <v>356</v>
      </c>
      <c r="AE35" s="300">
        <f t="shared" ref="AE35:AE37" si="29">AD35*AC35</f>
        <v>32040</v>
      </c>
      <c r="AF35" s="301"/>
      <c r="AG35" s="301"/>
      <c r="AH35" s="301"/>
      <c r="AI35" s="302"/>
      <c r="AM35" s="349">
        <f t="shared" ref="AM35:AM37" si="30">B35*$AC35</f>
        <v>2610</v>
      </c>
      <c r="AN35" s="349"/>
      <c r="AO35" s="349">
        <f t="shared" ref="AO35:AO37" si="31">D35*$AC35</f>
        <v>2610</v>
      </c>
      <c r="AP35" s="349"/>
      <c r="AQ35" s="349">
        <f t="shared" ref="AQ35:AQ37" si="32">F35*$AC35</f>
        <v>2880</v>
      </c>
      <c r="AR35" s="349"/>
      <c r="AS35" s="298"/>
      <c r="AT35" s="349">
        <f t="shared" ref="AT35:AT37" si="33">I35*$AC35</f>
        <v>2610</v>
      </c>
      <c r="AU35" s="349"/>
      <c r="AV35" s="349">
        <f t="shared" ref="AV35:AV37" si="34">K35*$AC35</f>
        <v>2610</v>
      </c>
      <c r="AW35" s="349"/>
      <c r="AX35" s="349">
        <f t="shared" ref="AX35:AX37" si="35">M35*$AC35</f>
        <v>2790</v>
      </c>
      <c r="AY35" s="349"/>
      <c r="AZ35" s="298"/>
      <c r="BA35" s="349">
        <f t="shared" ref="BA35:BA37" si="36">P35*$AC35</f>
        <v>2610</v>
      </c>
      <c r="BB35" s="349"/>
      <c r="BC35" s="349">
        <f t="shared" ref="BC35:BC37" si="37">R35*$AC35</f>
        <v>2610</v>
      </c>
      <c r="BD35" s="349"/>
      <c r="BE35" s="349">
        <f t="shared" ref="BE35:BE37" si="38">T35*$AC35</f>
        <v>2610</v>
      </c>
      <c r="BF35" s="349"/>
      <c r="BG35" s="298"/>
      <c r="BH35" s="349">
        <f t="shared" ref="BH35:BH37" si="39">W35*$AC35</f>
        <v>2610</v>
      </c>
      <c r="BI35" s="349"/>
      <c r="BJ35" s="349">
        <f t="shared" ref="BJ35:BJ37" si="40">Y35*$AC35</f>
        <v>2610</v>
      </c>
      <c r="BK35" s="349"/>
      <c r="BL35" s="349">
        <f t="shared" ref="BL35:BL37" si="41">AA35*$AC35</f>
        <v>2880</v>
      </c>
      <c r="BM35" s="349"/>
    </row>
    <row r="36" spans="1:65" x14ac:dyDescent="0.3">
      <c r="A36" s="291" t="s">
        <v>356</v>
      </c>
      <c r="B36" s="350">
        <v>33</v>
      </c>
      <c r="C36" s="353"/>
      <c r="D36" s="350">
        <v>33</v>
      </c>
      <c r="E36" s="353"/>
      <c r="F36" s="350">
        <v>33</v>
      </c>
      <c r="G36" s="353"/>
      <c r="H36" s="292"/>
      <c r="I36" s="350">
        <v>33</v>
      </c>
      <c r="J36" s="353"/>
      <c r="K36" s="350">
        <v>33</v>
      </c>
      <c r="L36" s="353"/>
      <c r="M36" s="350">
        <v>33</v>
      </c>
      <c r="N36" s="353"/>
      <c r="O36" s="292"/>
      <c r="P36" s="350">
        <v>33</v>
      </c>
      <c r="Q36" s="353"/>
      <c r="R36" s="350">
        <v>33</v>
      </c>
      <c r="S36" s="353"/>
      <c r="T36" s="350">
        <v>33</v>
      </c>
      <c r="U36" s="353"/>
      <c r="V36" s="292"/>
      <c r="W36" s="350">
        <v>33</v>
      </c>
      <c r="X36" s="353"/>
      <c r="Y36" s="350">
        <v>33</v>
      </c>
      <c r="Z36" s="353"/>
      <c r="AA36" s="350">
        <v>33</v>
      </c>
      <c r="AB36" s="353"/>
      <c r="AC36" s="293">
        <v>125</v>
      </c>
      <c r="AD36" s="299">
        <f t="shared" si="28"/>
        <v>396</v>
      </c>
      <c r="AE36" s="300">
        <f t="shared" si="29"/>
        <v>49500</v>
      </c>
      <c r="AF36" s="301"/>
      <c r="AG36" s="301"/>
      <c r="AH36" s="301"/>
      <c r="AI36" s="302"/>
      <c r="AM36" s="349">
        <f t="shared" si="30"/>
        <v>4125</v>
      </c>
      <c r="AN36" s="349"/>
      <c r="AO36" s="349">
        <f t="shared" si="31"/>
        <v>4125</v>
      </c>
      <c r="AP36" s="349"/>
      <c r="AQ36" s="349">
        <f t="shared" si="32"/>
        <v>4125</v>
      </c>
      <c r="AR36" s="349"/>
      <c r="AS36" s="298"/>
      <c r="AT36" s="349">
        <f t="shared" si="33"/>
        <v>4125</v>
      </c>
      <c r="AU36" s="349"/>
      <c r="AV36" s="349">
        <f t="shared" si="34"/>
        <v>4125</v>
      </c>
      <c r="AW36" s="349"/>
      <c r="AX36" s="349">
        <f t="shared" si="35"/>
        <v>4125</v>
      </c>
      <c r="AY36" s="349"/>
      <c r="AZ36" s="298"/>
      <c r="BA36" s="349">
        <f t="shared" si="36"/>
        <v>4125</v>
      </c>
      <c r="BB36" s="349"/>
      <c r="BC36" s="349">
        <f t="shared" si="37"/>
        <v>4125</v>
      </c>
      <c r="BD36" s="349"/>
      <c r="BE36" s="349">
        <f t="shared" si="38"/>
        <v>4125</v>
      </c>
      <c r="BF36" s="349"/>
      <c r="BG36" s="298"/>
      <c r="BH36" s="349">
        <f t="shared" si="39"/>
        <v>4125</v>
      </c>
      <c r="BI36" s="349"/>
      <c r="BJ36" s="349">
        <f t="shared" si="40"/>
        <v>4125</v>
      </c>
      <c r="BK36" s="349"/>
      <c r="BL36" s="349">
        <f t="shared" si="41"/>
        <v>4125</v>
      </c>
      <c r="BM36" s="349"/>
    </row>
    <row r="37" spans="1:65" x14ac:dyDescent="0.3">
      <c r="A37" s="291" t="s">
        <v>357</v>
      </c>
      <c r="B37" s="350">
        <v>39</v>
      </c>
      <c r="C37" s="353"/>
      <c r="D37" s="350">
        <v>39</v>
      </c>
      <c r="E37" s="353"/>
      <c r="F37" s="350">
        <v>39</v>
      </c>
      <c r="G37" s="353"/>
      <c r="H37" s="292"/>
      <c r="I37" s="350">
        <v>39</v>
      </c>
      <c r="J37" s="353"/>
      <c r="K37" s="350">
        <v>39</v>
      </c>
      <c r="L37" s="353"/>
      <c r="M37" s="350">
        <v>39</v>
      </c>
      <c r="N37" s="353"/>
      <c r="O37" s="292"/>
      <c r="P37" s="350">
        <v>39</v>
      </c>
      <c r="Q37" s="353"/>
      <c r="R37" s="350">
        <v>39</v>
      </c>
      <c r="S37" s="353"/>
      <c r="T37" s="350">
        <v>39</v>
      </c>
      <c r="U37" s="353"/>
      <c r="V37" s="292"/>
      <c r="W37" s="350">
        <v>39</v>
      </c>
      <c r="X37" s="353"/>
      <c r="Y37" s="350">
        <v>39</v>
      </c>
      <c r="Z37" s="353"/>
      <c r="AA37" s="350">
        <v>39</v>
      </c>
      <c r="AB37" s="353"/>
      <c r="AC37" s="293">
        <v>225</v>
      </c>
      <c r="AD37" s="299">
        <f t="shared" si="28"/>
        <v>468</v>
      </c>
      <c r="AE37" s="300">
        <f t="shared" si="29"/>
        <v>105300</v>
      </c>
      <c r="AF37" s="301"/>
      <c r="AG37" s="301"/>
      <c r="AH37" s="301"/>
      <c r="AI37" s="302"/>
      <c r="AM37" s="349">
        <f t="shared" si="30"/>
        <v>8775</v>
      </c>
      <c r="AN37" s="349"/>
      <c r="AO37" s="349">
        <f t="shared" si="31"/>
        <v>8775</v>
      </c>
      <c r="AP37" s="349"/>
      <c r="AQ37" s="349">
        <f t="shared" si="32"/>
        <v>8775</v>
      </c>
      <c r="AR37" s="349"/>
      <c r="AS37" s="298"/>
      <c r="AT37" s="349">
        <f t="shared" si="33"/>
        <v>8775</v>
      </c>
      <c r="AU37" s="349"/>
      <c r="AV37" s="349">
        <f t="shared" si="34"/>
        <v>8775</v>
      </c>
      <c r="AW37" s="349"/>
      <c r="AX37" s="349">
        <f t="shared" si="35"/>
        <v>8775</v>
      </c>
      <c r="AY37" s="349"/>
      <c r="AZ37" s="298"/>
      <c r="BA37" s="349">
        <f t="shared" si="36"/>
        <v>8775</v>
      </c>
      <c r="BB37" s="349"/>
      <c r="BC37" s="349">
        <f t="shared" si="37"/>
        <v>8775</v>
      </c>
      <c r="BD37" s="349"/>
      <c r="BE37" s="349">
        <f t="shared" si="38"/>
        <v>8775</v>
      </c>
      <c r="BF37" s="349"/>
      <c r="BG37" s="298"/>
      <c r="BH37" s="349">
        <f t="shared" si="39"/>
        <v>8775</v>
      </c>
      <c r="BI37" s="349"/>
      <c r="BJ37" s="349">
        <f t="shared" si="40"/>
        <v>8775</v>
      </c>
      <c r="BK37" s="349"/>
      <c r="BL37" s="349">
        <f t="shared" si="41"/>
        <v>8775</v>
      </c>
      <c r="BM37" s="349"/>
    </row>
    <row r="38" spans="1:65" ht="14.4" customHeight="1" x14ac:dyDescent="0.3">
      <c r="AD38" s="284"/>
    </row>
    <row r="39" spans="1:65" ht="14.4" customHeight="1" x14ac:dyDescent="0.3">
      <c r="AD39" s="284"/>
    </row>
    <row r="40" spans="1:65" x14ac:dyDescent="0.3">
      <c r="A40" s="284" t="s">
        <v>70</v>
      </c>
      <c r="B40" s="360">
        <f>SUM(B5:B37)</f>
        <v>1125</v>
      </c>
      <c r="C40" s="361"/>
      <c r="D40" s="360">
        <f t="shared" ref="D40" si="42">SUM(D5:D37)</f>
        <v>1127</v>
      </c>
      <c r="E40" s="361"/>
      <c r="F40" s="360">
        <f t="shared" ref="F40" si="43">SUM(F5:F37)</f>
        <v>1134</v>
      </c>
      <c r="G40" s="361"/>
      <c r="H40" s="303"/>
      <c r="I40" s="360">
        <f>SUM(I5:I37)</f>
        <v>1125</v>
      </c>
      <c r="J40" s="361"/>
      <c r="K40" s="360">
        <f t="shared" ref="K40" si="44">SUM(K5:K37)</f>
        <v>1125</v>
      </c>
      <c r="L40" s="361"/>
      <c r="M40" s="360">
        <f t="shared" ref="M40" si="45">SUM(M5:M37)</f>
        <v>1133</v>
      </c>
      <c r="N40" s="361"/>
      <c r="O40" s="303"/>
      <c r="P40" s="360">
        <f>SUM(P5:P37)</f>
        <v>1125</v>
      </c>
      <c r="Q40" s="361"/>
      <c r="R40" s="360">
        <f t="shared" ref="R40" si="46">SUM(R5:R37)</f>
        <v>1125</v>
      </c>
      <c r="S40" s="361"/>
      <c r="T40" s="360">
        <f t="shared" ref="T40" si="47">SUM(T5:T37)</f>
        <v>1125</v>
      </c>
      <c r="U40" s="361"/>
      <c r="V40" s="303"/>
      <c r="W40" s="360">
        <f>SUM(W5:W37)</f>
        <v>1125</v>
      </c>
      <c r="X40" s="361"/>
      <c r="Y40" s="360">
        <f t="shared" ref="Y40" si="48">SUM(Y5:Y37)</f>
        <v>1129</v>
      </c>
      <c r="Z40" s="361"/>
      <c r="AA40" s="360">
        <f t="shared" ref="AA40" si="49">SUM(AA5:AA37)</f>
        <v>1136</v>
      </c>
      <c r="AB40" s="361"/>
      <c r="AC40" s="285"/>
      <c r="AM40" s="359">
        <f>SUM(AM5:AM37)</f>
        <v>97060</v>
      </c>
      <c r="AN40" s="359"/>
      <c r="AO40" s="359">
        <f t="shared" ref="AO40" si="50">SUM(AO5:AO37)</f>
        <v>97110</v>
      </c>
      <c r="AP40" s="359"/>
      <c r="AQ40" s="359">
        <f t="shared" ref="AQ40" si="51">SUM(AQ5:AQ37)</f>
        <v>97790</v>
      </c>
      <c r="AR40" s="359"/>
      <c r="AS40" s="290"/>
      <c r="AT40" s="359">
        <f>SUM(AT5:AT37)</f>
        <v>96980</v>
      </c>
      <c r="AU40" s="359"/>
      <c r="AV40" s="359">
        <f t="shared" ref="AV40" si="52">SUM(AV5:AV37)</f>
        <v>96980</v>
      </c>
      <c r="AW40" s="359"/>
      <c r="AX40" s="359">
        <f t="shared" ref="AX40" si="53">SUM(AX5:AX37)</f>
        <v>97650</v>
      </c>
      <c r="AY40" s="359"/>
      <c r="AZ40" s="290"/>
      <c r="BA40" s="359">
        <f>SUM(BA5:BA37)</f>
        <v>97000</v>
      </c>
      <c r="BB40" s="359"/>
      <c r="BC40" s="359">
        <f t="shared" ref="BC40" si="54">SUM(BC5:BC37)</f>
        <v>97000</v>
      </c>
      <c r="BD40" s="359"/>
      <c r="BE40" s="359">
        <f t="shared" ref="BE40" si="55">SUM(BE5:BE37)</f>
        <v>97000</v>
      </c>
      <c r="BF40" s="359"/>
      <c r="BG40" s="290"/>
      <c r="BH40" s="359">
        <f>SUM(BH5:BH37)</f>
        <v>97000</v>
      </c>
      <c r="BI40" s="359"/>
      <c r="BJ40" s="359">
        <f t="shared" ref="BJ40" si="56">SUM(BJ5:BJ37)</f>
        <v>97190</v>
      </c>
      <c r="BK40" s="359"/>
      <c r="BL40" s="359">
        <f t="shared" ref="BL40" si="57">SUM(BL5:BL37)</f>
        <v>97980</v>
      </c>
      <c r="BM40" s="359"/>
    </row>
    <row r="41" spans="1:65" x14ac:dyDescent="0.3">
      <c r="AD41" s="284"/>
    </row>
    <row r="42" spans="1:65" x14ac:dyDescent="0.3">
      <c r="A42" s="304" t="s">
        <v>248</v>
      </c>
      <c r="B42" s="362">
        <f>AM40</f>
        <v>97060</v>
      </c>
      <c r="C42" s="363"/>
      <c r="D42" s="362">
        <f t="shared" ref="D42" si="58">AO40</f>
        <v>97110</v>
      </c>
      <c r="E42" s="363"/>
      <c r="F42" s="362">
        <f t="shared" ref="F42" si="59">AQ40</f>
        <v>97790</v>
      </c>
      <c r="G42" s="363"/>
      <c r="H42" s="303"/>
      <c r="I42" s="362">
        <f>AT40</f>
        <v>96980</v>
      </c>
      <c r="J42" s="363"/>
      <c r="K42" s="362">
        <f t="shared" ref="K42" si="60">AV40</f>
        <v>96980</v>
      </c>
      <c r="L42" s="363"/>
      <c r="M42" s="362">
        <f t="shared" ref="M42" si="61">AX40</f>
        <v>97650</v>
      </c>
      <c r="N42" s="363"/>
      <c r="O42" s="303"/>
      <c r="P42" s="362">
        <f>BA40</f>
        <v>97000</v>
      </c>
      <c r="Q42" s="363"/>
      <c r="R42" s="362">
        <f t="shared" ref="R42" si="62">BC40</f>
        <v>97000</v>
      </c>
      <c r="S42" s="363"/>
      <c r="T42" s="362">
        <f t="shared" ref="T42" si="63">BE40</f>
        <v>97000</v>
      </c>
      <c r="U42" s="363"/>
      <c r="V42" s="303"/>
      <c r="W42" s="362">
        <f>BH40</f>
        <v>97000</v>
      </c>
      <c r="X42" s="363"/>
      <c r="Y42" s="362">
        <f t="shared" ref="Y42" si="64">BJ40</f>
        <v>97190</v>
      </c>
      <c r="Z42" s="363"/>
      <c r="AA42" s="362">
        <f t="shared" ref="AA42" si="65">BL40</f>
        <v>97980</v>
      </c>
      <c r="AB42" s="363"/>
      <c r="AC42" s="285"/>
    </row>
    <row r="43" spans="1:65" s="304" customFormat="1" x14ac:dyDescent="0.3">
      <c r="AJ43"/>
      <c r="AK43"/>
      <c r="AL43"/>
    </row>
    <row r="44" spans="1:65" x14ac:dyDescent="0.3">
      <c r="AD44" s="284"/>
    </row>
    <row r="45" spans="1:65" s="305" customFormat="1" ht="3.6" customHeight="1" x14ac:dyDescent="0.3">
      <c r="AJ45"/>
      <c r="AK45"/>
      <c r="AL45"/>
    </row>
    <row r="46" spans="1:65" x14ac:dyDescent="0.3">
      <c r="AD46" s="284"/>
    </row>
    <row r="47" spans="1:65" x14ac:dyDescent="0.3">
      <c r="A47" s="283" t="s">
        <v>249</v>
      </c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</row>
    <row r="48" spans="1:65" x14ac:dyDescent="0.3"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M48" s="356" t="s">
        <v>259</v>
      </c>
      <c r="AN48" s="356"/>
      <c r="AO48" s="356"/>
      <c r="AP48" s="356"/>
      <c r="AQ48" s="356"/>
      <c r="AR48" s="356"/>
      <c r="AS48" s="356"/>
      <c r="AT48" s="356"/>
      <c r="AU48" s="356"/>
      <c r="AV48" s="356"/>
      <c r="AW48" s="356"/>
      <c r="AX48" s="356"/>
      <c r="AY48" s="356"/>
      <c r="AZ48" s="356"/>
      <c r="BA48" s="356"/>
      <c r="BB48" s="356"/>
      <c r="BC48" s="356"/>
      <c r="BD48" s="356"/>
      <c r="BE48" s="356"/>
      <c r="BF48" s="356"/>
      <c r="BG48" s="356"/>
      <c r="BH48" s="356"/>
      <c r="BI48" s="356"/>
      <c r="BJ48" s="356"/>
      <c r="BK48" s="356"/>
      <c r="BL48" s="356"/>
      <c r="BM48" s="356"/>
    </row>
    <row r="49" spans="1:65" x14ac:dyDescent="0.3">
      <c r="A49" s="287" t="s">
        <v>254</v>
      </c>
      <c r="B49" s="358" t="s">
        <v>25</v>
      </c>
      <c r="C49" s="358"/>
      <c r="D49" s="358" t="s">
        <v>26</v>
      </c>
      <c r="E49" s="358"/>
      <c r="F49" s="358" t="s">
        <v>27</v>
      </c>
      <c r="G49" s="358"/>
      <c r="H49" s="289"/>
      <c r="I49" s="358" t="s">
        <v>28</v>
      </c>
      <c r="J49" s="358"/>
      <c r="K49" s="358" t="s">
        <v>29</v>
      </c>
      <c r="L49" s="358"/>
      <c r="M49" s="358" t="s">
        <v>30</v>
      </c>
      <c r="N49" s="358"/>
      <c r="O49" s="289"/>
      <c r="P49" s="358" t="s">
        <v>31</v>
      </c>
      <c r="Q49" s="358"/>
      <c r="R49" s="358" t="s">
        <v>32</v>
      </c>
      <c r="S49" s="358"/>
      <c r="T49" s="358" t="s">
        <v>33</v>
      </c>
      <c r="U49" s="358"/>
      <c r="V49" s="289"/>
      <c r="W49" s="358" t="s">
        <v>34</v>
      </c>
      <c r="X49" s="358"/>
      <c r="Y49" s="358" t="s">
        <v>35</v>
      </c>
      <c r="Z49" s="358"/>
      <c r="AA49" s="358" t="s">
        <v>36</v>
      </c>
      <c r="AB49" s="358"/>
      <c r="AC49" s="288" t="s">
        <v>244</v>
      </c>
      <c r="AD49" s="288" t="s">
        <v>245</v>
      </c>
      <c r="AE49" s="289" t="s">
        <v>246</v>
      </c>
      <c r="AF49" s="289" t="s">
        <v>247</v>
      </c>
      <c r="AG49" s="289"/>
      <c r="AH49" s="289"/>
      <c r="AI49" s="289"/>
      <c r="AM49" s="357" t="s">
        <v>25</v>
      </c>
      <c r="AN49" s="357"/>
      <c r="AO49" s="357" t="s">
        <v>26</v>
      </c>
      <c r="AP49" s="357"/>
      <c r="AQ49" s="357" t="s">
        <v>27</v>
      </c>
      <c r="AR49" s="357"/>
      <c r="AS49" s="290"/>
      <c r="AT49" s="357" t="s">
        <v>28</v>
      </c>
      <c r="AU49" s="357"/>
      <c r="AV49" s="357" t="s">
        <v>29</v>
      </c>
      <c r="AW49" s="357"/>
      <c r="AX49" s="357" t="s">
        <v>30</v>
      </c>
      <c r="AY49" s="357"/>
      <c r="AZ49" s="290"/>
      <c r="BA49" s="357" t="s">
        <v>31</v>
      </c>
      <c r="BB49" s="357"/>
      <c r="BC49" s="357" t="s">
        <v>32</v>
      </c>
      <c r="BD49" s="357"/>
      <c r="BE49" s="357" t="s">
        <v>33</v>
      </c>
      <c r="BF49" s="357"/>
      <c r="BG49" s="290"/>
      <c r="BH49" s="357" t="s">
        <v>34</v>
      </c>
      <c r="BI49" s="357"/>
      <c r="BJ49" s="357" t="s">
        <v>35</v>
      </c>
      <c r="BK49" s="357"/>
      <c r="BL49" s="357" t="s">
        <v>36</v>
      </c>
      <c r="BM49" s="357"/>
    </row>
    <row r="50" spans="1:65" x14ac:dyDescent="0.3">
      <c r="A50" s="291" t="s">
        <v>325</v>
      </c>
      <c r="B50" s="354">
        <v>33</v>
      </c>
      <c r="C50" s="355"/>
      <c r="D50" s="354">
        <v>33</v>
      </c>
      <c r="E50" s="355"/>
      <c r="F50" s="354">
        <v>33</v>
      </c>
      <c r="G50" s="355"/>
      <c r="H50" s="292"/>
      <c r="I50" s="354">
        <v>33</v>
      </c>
      <c r="J50" s="355"/>
      <c r="K50" s="354">
        <v>33</v>
      </c>
      <c r="L50" s="355"/>
      <c r="M50" s="354">
        <v>33</v>
      </c>
      <c r="N50" s="355"/>
      <c r="O50" s="292"/>
      <c r="P50" s="354">
        <v>33</v>
      </c>
      <c r="Q50" s="355"/>
      <c r="R50" s="354">
        <v>33</v>
      </c>
      <c r="S50" s="355"/>
      <c r="T50" s="354">
        <v>33</v>
      </c>
      <c r="U50" s="355"/>
      <c r="V50" s="292"/>
      <c r="W50" s="354">
        <v>33</v>
      </c>
      <c r="X50" s="355"/>
      <c r="Y50" s="354">
        <v>34</v>
      </c>
      <c r="Z50" s="355"/>
      <c r="AA50" s="354">
        <v>33</v>
      </c>
      <c r="AB50" s="355"/>
      <c r="AC50" s="293">
        <v>40</v>
      </c>
      <c r="AD50" s="294">
        <f>SUM(B50:AB50)</f>
        <v>397</v>
      </c>
      <c r="AE50" s="295">
        <f>AD50*AC50</f>
        <v>15880</v>
      </c>
      <c r="AF50" s="296"/>
      <c r="AG50" s="296"/>
      <c r="AH50" s="296"/>
      <c r="AI50" s="297"/>
      <c r="AM50" s="349">
        <f>B50*$AC50</f>
        <v>1320</v>
      </c>
      <c r="AN50" s="349"/>
      <c r="AO50" s="349">
        <f t="shared" ref="AO50:AO64" si="66">D50*$AC50</f>
        <v>1320</v>
      </c>
      <c r="AP50" s="349"/>
      <c r="AQ50" s="349">
        <f t="shared" ref="AQ50:AQ64" si="67">F50*$AC50</f>
        <v>1320</v>
      </c>
      <c r="AR50" s="349"/>
      <c r="AS50" s="298"/>
      <c r="AT50" s="349">
        <f>I50*$AC50</f>
        <v>1320</v>
      </c>
      <c r="AU50" s="349"/>
      <c r="AV50" s="349">
        <f t="shared" ref="AV50:AV64" si="68">K50*$AC50</f>
        <v>1320</v>
      </c>
      <c r="AW50" s="349"/>
      <c r="AX50" s="349">
        <f t="shared" ref="AX50:AX64" si="69">M50*$AC50</f>
        <v>1320</v>
      </c>
      <c r="AY50" s="349"/>
      <c r="AZ50" s="298"/>
      <c r="BA50" s="349">
        <f>P50*$AC50</f>
        <v>1320</v>
      </c>
      <c r="BB50" s="349"/>
      <c r="BC50" s="349">
        <f t="shared" ref="BC50:BC64" si="70">R50*$AC50</f>
        <v>1320</v>
      </c>
      <c r="BD50" s="349"/>
      <c r="BE50" s="349">
        <f t="shared" ref="BE50:BE64" si="71">T50*$AC50</f>
        <v>1320</v>
      </c>
      <c r="BF50" s="349"/>
      <c r="BG50" s="298"/>
      <c r="BH50" s="349">
        <f>W50*$AC50</f>
        <v>1320</v>
      </c>
      <c r="BI50" s="349"/>
      <c r="BJ50" s="349">
        <f t="shared" ref="BJ50:BJ64" si="72">Y50*$AC50</f>
        <v>1360</v>
      </c>
      <c r="BK50" s="349"/>
      <c r="BL50" s="349">
        <f t="shared" ref="BL50:BL64" si="73">AA50*$AC50</f>
        <v>1320</v>
      </c>
      <c r="BM50" s="349"/>
    </row>
    <row r="51" spans="1:65" x14ac:dyDescent="0.3">
      <c r="A51" s="291" t="s">
        <v>326</v>
      </c>
      <c r="B51" s="350">
        <v>33</v>
      </c>
      <c r="C51" s="353"/>
      <c r="D51" s="350">
        <v>33</v>
      </c>
      <c r="E51" s="353"/>
      <c r="F51" s="350">
        <v>34</v>
      </c>
      <c r="G51" s="353"/>
      <c r="H51" s="292"/>
      <c r="I51" s="350">
        <v>34</v>
      </c>
      <c r="J51" s="353"/>
      <c r="K51" s="350">
        <v>34</v>
      </c>
      <c r="L51" s="353"/>
      <c r="M51" s="350">
        <v>33</v>
      </c>
      <c r="N51" s="353"/>
      <c r="O51" s="292"/>
      <c r="P51" s="350">
        <v>33</v>
      </c>
      <c r="Q51" s="353"/>
      <c r="R51" s="350">
        <v>33</v>
      </c>
      <c r="S51" s="353"/>
      <c r="T51" s="350">
        <v>33</v>
      </c>
      <c r="U51" s="353"/>
      <c r="V51" s="292"/>
      <c r="W51" s="350">
        <v>33</v>
      </c>
      <c r="X51" s="353"/>
      <c r="Y51" s="350">
        <v>33</v>
      </c>
      <c r="Z51" s="353"/>
      <c r="AA51" s="350">
        <v>33</v>
      </c>
      <c r="AB51" s="353"/>
      <c r="AC51" s="293">
        <v>45</v>
      </c>
      <c r="AD51" s="299">
        <f t="shared" ref="AD51:AD64" si="74">SUM(B51:AB51)</f>
        <v>399</v>
      </c>
      <c r="AE51" s="300">
        <f t="shared" ref="AE51:AE64" si="75">AD51*AC51</f>
        <v>17955</v>
      </c>
      <c r="AF51" s="301"/>
      <c r="AG51" s="301"/>
      <c r="AH51" s="301"/>
      <c r="AI51" s="302"/>
      <c r="AM51" s="349">
        <f t="shared" ref="AM51:AM64" si="76">B51*$AC51</f>
        <v>1485</v>
      </c>
      <c r="AN51" s="349"/>
      <c r="AO51" s="349">
        <f t="shared" si="66"/>
        <v>1485</v>
      </c>
      <c r="AP51" s="349"/>
      <c r="AQ51" s="349">
        <f t="shared" si="67"/>
        <v>1530</v>
      </c>
      <c r="AR51" s="349"/>
      <c r="AS51" s="298"/>
      <c r="AT51" s="349">
        <f t="shared" ref="AT51:AT64" si="77">I51*$AC51</f>
        <v>1530</v>
      </c>
      <c r="AU51" s="349"/>
      <c r="AV51" s="349">
        <f t="shared" si="68"/>
        <v>1530</v>
      </c>
      <c r="AW51" s="349"/>
      <c r="AX51" s="349">
        <f t="shared" si="69"/>
        <v>1485</v>
      </c>
      <c r="AY51" s="349"/>
      <c r="AZ51" s="298"/>
      <c r="BA51" s="349">
        <f t="shared" ref="BA51:BA64" si="78">P51*$AC51</f>
        <v>1485</v>
      </c>
      <c r="BB51" s="349"/>
      <c r="BC51" s="349">
        <f t="shared" si="70"/>
        <v>1485</v>
      </c>
      <c r="BD51" s="349"/>
      <c r="BE51" s="349">
        <f t="shared" si="71"/>
        <v>1485</v>
      </c>
      <c r="BF51" s="349"/>
      <c r="BG51" s="298"/>
      <c r="BH51" s="349">
        <f t="shared" ref="BH51:BH64" si="79">W51*$AC51</f>
        <v>1485</v>
      </c>
      <c r="BI51" s="349"/>
      <c r="BJ51" s="349">
        <f t="shared" si="72"/>
        <v>1485</v>
      </c>
      <c r="BK51" s="349"/>
      <c r="BL51" s="349">
        <f t="shared" si="73"/>
        <v>1485</v>
      </c>
      <c r="BM51" s="349"/>
    </row>
    <row r="52" spans="1:65" x14ac:dyDescent="0.3">
      <c r="A52" s="291" t="s">
        <v>327</v>
      </c>
      <c r="B52" s="350">
        <v>34</v>
      </c>
      <c r="C52" s="353"/>
      <c r="D52" s="350">
        <v>34</v>
      </c>
      <c r="E52" s="353"/>
      <c r="F52" s="350">
        <v>34</v>
      </c>
      <c r="G52" s="353"/>
      <c r="H52" s="292"/>
      <c r="I52" s="350">
        <v>34</v>
      </c>
      <c r="J52" s="353"/>
      <c r="K52" s="350">
        <v>34</v>
      </c>
      <c r="L52" s="353"/>
      <c r="M52" s="350">
        <v>34</v>
      </c>
      <c r="N52" s="353"/>
      <c r="O52" s="292"/>
      <c r="P52" s="350">
        <v>34</v>
      </c>
      <c r="Q52" s="353"/>
      <c r="R52" s="350">
        <v>34</v>
      </c>
      <c r="S52" s="353"/>
      <c r="T52" s="350">
        <v>34</v>
      </c>
      <c r="U52" s="353"/>
      <c r="V52" s="292"/>
      <c r="W52" s="350">
        <v>34</v>
      </c>
      <c r="X52" s="353"/>
      <c r="Y52" s="350">
        <v>34</v>
      </c>
      <c r="Z52" s="353"/>
      <c r="AA52" s="350">
        <v>34</v>
      </c>
      <c r="AB52" s="353"/>
      <c r="AC52" s="293">
        <v>45</v>
      </c>
      <c r="AD52" s="299">
        <f t="shared" si="74"/>
        <v>408</v>
      </c>
      <c r="AE52" s="300">
        <f t="shared" si="75"/>
        <v>18360</v>
      </c>
      <c r="AF52" s="301"/>
      <c r="AG52" s="301"/>
      <c r="AH52" s="301"/>
      <c r="AI52" s="302"/>
      <c r="AM52" s="349">
        <f t="shared" si="76"/>
        <v>1530</v>
      </c>
      <c r="AN52" s="349"/>
      <c r="AO52" s="349">
        <f t="shared" si="66"/>
        <v>1530</v>
      </c>
      <c r="AP52" s="349"/>
      <c r="AQ52" s="349">
        <f t="shared" si="67"/>
        <v>1530</v>
      </c>
      <c r="AR52" s="349"/>
      <c r="AS52" s="298"/>
      <c r="AT52" s="349">
        <f t="shared" si="77"/>
        <v>1530</v>
      </c>
      <c r="AU52" s="349"/>
      <c r="AV52" s="349">
        <f t="shared" si="68"/>
        <v>1530</v>
      </c>
      <c r="AW52" s="349"/>
      <c r="AX52" s="349">
        <f t="shared" si="69"/>
        <v>1530</v>
      </c>
      <c r="AY52" s="349"/>
      <c r="AZ52" s="298"/>
      <c r="BA52" s="349">
        <f t="shared" si="78"/>
        <v>1530</v>
      </c>
      <c r="BB52" s="349"/>
      <c r="BC52" s="349">
        <f t="shared" si="70"/>
        <v>1530</v>
      </c>
      <c r="BD52" s="349"/>
      <c r="BE52" s="349">
        <f t="shared" si="71"/>
        <v>1530</v>
      </c>
      <c r="BF52" s="349"/>
      <c r="BG52" s="298"/>
      <c r="BH52" s="349">
        <f t="shared" si="79"/>
        <v>1530</v>
      </c>
      <c r="BI52" s="349"/>
      <c r="BJ52" s="349">
        <f t="shared" si="72"/>
        <v>1530</v>
      </c>
      <c r="BK52" s="349"/>
      <c r="BL52" s="349">
        <f t="shared" si="73"/>
        <v>1530</v>
      </c>
      <c r="BM52" s="349"/>
    </row>
    <row r="53" spans="1:65" x14ac:dyDescent="0.3">
      <c r="A53" s="291" t="s">
        <v>328</v>
      </c>
      <c r="B53" s="350">
        <v>32</v>
      </c>
      <c r="C53" s="353"/>
      <c r="D53" s="350">
        <v>33</v>
      </c>
      <c r="E53" s="353"/>
      <c r="F53" s="350">
        <v>32</v>
      </c>
      <c r="G53" s="353"/>
      <c r="H53" s="292"/>
      <c r="I53" s="350">
        <v>32</v>
      </c>
      <c r="J53" s="353"/>
      <c r="K53" s="350">
        <v>32</v>
      </c>
      <c r="L53" s="353"/>
      <c r="M53" s="350">
        <v>32</v>
      </c>
      <c r="N53" s="353"/>
      <c r="O53" s="292"/>
      <c r="P53" s="350">
        <v>32</v>
      </c>
      <c r="Q53" s="353"/>
      <c r="R53" s="350">
        <v>32</v>
      </c>
      <c r="S53" s="353"/>
      <c r="T53" s="350">
        <v>32</v>
      </c>
      <c r="U53" s="353"/>
      <c r="V53" s="292"/>
      <c r="W53" s="350">
        <v>32</v>
      </c>
      <c r="X53" s="353"/>
      <c r="Y53" s="350">
        <v>32</v>
      </c>
      <c r="Z53" s="353"/>
      <c r="AA53" s="350">
        <v>32</v>
      </c>
      <c r="AB53" s="353"/>
      <c r="AC53" s="293">
        <v>55</v>
      </c>
      <c r="AD53" s="299">
        <f t="shared" si="74"/>
        <v>385</v>
      </c>
      <c r="AE53" s="300">
        <f t="shared" si="75"/>
        <v>21175</v>
      </c>
      <c r="AF53" s="301"/>
      <c r="AG53" s="301"/>
      <c r="AH53" s="301"/>
      <c r="AI53" s="302"/>
      <c r="AM53" s="349">
        <f t="shared" si="76"/>
        <v>1760</v>
      </c>
      <c r="AN53" s="349"/>
      <c r="AO53" s="349">
        <f t="shared" si="66"/>
        <v>1815</v>
      </c>
      <c r="AP53" s="349"/>
      <c r="AQ53" s="349">
        <f t="shared" si="67"/>
        <v>1760</v>
      </c>
      <c r="AR53" s="349"/>
      <c r="AS53" s="298"/>
      <c r="AT53" s="349">
        <f t="shared" si="77"/>
        <v>1760</v>
      </c>
      <c r="AU53" s="349"/>
      <c r="AV53" s="349">
        <f t="shared" si="68"/>
        <v>1760</v>
      </c>
      <c r="AW53" s="349"/>
      <c r="AX53" s="349">
        <f t="shared" si="69"/>
        <v>1760</v>
      </c>
      <c r="AY53" s="349"/>
      <c r="AZ53" s="298"/>
      <c r="BA53" s="349">
        <f t="shared" si="78"/>
        <v>1760</v>
      </c>
      <c r="BB53" s="349"/>
      <c r="BC53" s="349">
        <f t="shared" si="70"/>
        <v>1760</v>
      </c>
      <c r="BD53" s="349"/>
      <c r="BE53" s="349">
        <f t="shared" si="71"/>
        <v>1760</v>
      </c>
      <c r="BF53" s="349"/>
      <c r="BG53" s="298"/>
      <c r="BH53" s="349">
        <f t="shared" si="79"/>
        <v>1760</v>
      </c>
      <c r="BI53" s="349"/>
      <c r="BJ53" s="349">
        <f t="shared" si="72"/>
        <v>1760</v>
      </c>
      <c r="BK53" s="349"/>
      <c r="BL53" s="349">
        <f t="shared" si="73"/>
        <v>1760</v>
      </c>
      <c r="BM53" s="349"/>
    </row>
    <row r="54" spans="1:65" x14ac:dyDescent="0.3">
      <c r="A54" s="291" t="s">
        <v>329</v>
      </c>
      <c r="B54" s="350">
        <v>31</v>
      </c>
      <c r="C54" s="353"/>
      <c r="D54" s="350">
        <v>32</v>
      </c>
      <c r="E54" s="353"/>
      <c r="F54" s="350">
        <v>31</v>
      </c>
      <c r="G54" s="353"/>
      <c r="H54" s="292"/>
      <c r="I54" s="350">
        <v>31</v>
      </c>
      <c r="J54" s="353"/>
      <c r="K54" s="350">
        <v>31</v>
      </c>
      <c r="L54" s="353"/>
      <c r="M54" s="350">
        <v>33</v>
      </c>
      <c r="N54" s="353"/>
      <c r="O54" s="292"/>
      <c r="P54" s="350">
        <v>32</v>
      </c>
      <c r="Q54" s="353"/>
      <c r="R54" s="350">
        <v>32</v>
      </c>
      <c r="S54" s="353"/>
      <c r="T54" s="350">
        <v>32</v>
      </c>
      <c r="U54" s="353"/>
      <c r="V54" s="292"/>
      <c r="W54" s="350">
        <v>32</v>
      </c>
      <c r="X54" s="353"/>
      <c r="Y54" s="350">
        <v>33</v>
      </c>
      <c r="Z54" s="353"/>
      <c r="AA54" s="350">
        <v>32</v>
      </c>
      <c r="AB54" s="353"/>
      <c r="AC54" s="293">
        <v>55</v>
      </c>
      <c r="AD54" s="299">
        <f t="shared" si="74"/>
        <v>382</v>
      </c>
      <c r="AE54" s="300">
        <f t="shared" si="75"/>
        <v>21010</v>
      </c>
      <c r="AF54" s="301"/>
      <c r="AG54" s="301"/>
      <c r="AH54" s="301"/>
      <c r="AI54" s="302"/>
      <c r="AM54" s="349">
        <f t="shared" si="76"/>
        <v>1705</v>
      </c>
      <c r="AN54" s="349"/>
      <c r="AO54" s="349">
        <f t="shared" si="66"/>
        <v>1760</v>
      </c>
      <c r="AP54" s="349"/>
      <c r="AQ54" s="349">
        <f t="shared" si="67"/>
        <v>1705</v>
      </c>
      <c r="AR54" s="349"/>
      <c r="AS54" s="298"/>
      <c r="AT54" s="349">
        <f t="shared" si="77"/>
        <v>1705</v>
      </c>
      <c r="AU54" s="349"/>
      <c r="AV54" s="349">
        <f t="shared" si="68"/>
        <v>1705</v>
      </c>
      <c r="AW54" s="349"/>
      <c r="AX54" s="349">
        <f t="shared" si="69"/>
        <v>1815</v>
      </c>
      <c r="AY54" s="349"/>
      <c r="AZ54" s="298"/>
      <c r="BA54" s="349">
        <f t="shared" si="78"/>
        <v>1760</v>
      </c>
      <c r="BB54" s="349"/>
      <c r="BC54" s="349">
        <f t="shared" si="70"/>
        <v>1760</v>
      </c>
      <c r="BD54" s="349"/>
      <c r="BE54" s="349">
        <f t="shared" si="71"/>
        <v>1760</v>
      </c>
      <c r="BF54" s="349"/>
      <c r="BG54" s="298"/>
      <c r="BH54" s="349">
        <f t="shared" si="79"/>
        <v>1760</v>
      </c>
      <c r="BI54" s="349"/>
      <c r="BJ54" s="349">
        <f t="shared" si="72"/>
        <v>1815</v>
      </c>
      <c r="BK54" s="349"/>
      <c r="BL54" s="349">
        <f t="shared" si="73"/>
        <v>1760</v>
      </c>
      <c r="BM54" s="349"/>
    </row>
    <row r="55" spans="1:65" x14ac:dyDescent="0.3">
      <c r="A55" s="291" t="s">
        <v>330</v>
      </c>
      <c r="B55" s="350">
        <v>36</v>
      </c>
      <c r="C55" s="353"/>
      <c r="D55" s="350">
        <v>36</v>
      </c>
      <c r="E55" s="353"/>
      <c r="F55" s="350">
        <v>36</v>
      </c>
      <c r="G55" s="353"/>
      <c r="H55" s="292"/>
      <c r="I55" s="350">
        <v>36</v>
      </c>
      <c r="J55" s="353"/>
      <c r="K55" s="350">
        <v>36</v>
      </c>
      <c r="L55" s="353"/>
      <c r="M55" s="350">
        <v>36</v>
      </c>
      <c r="N55" s="353"/>
      <c r="O55" s="292"/>
      <c r="P55" s="350">
        <v>36</v>
      </c>
      <c r="Q55" s="353"/>
      <c r="R55" s="350">
        <v>36</v>
      </c>
      <c r="S55" s="353"/>
      <c r="T55" s="350">
        <v>36</v>
      </c>
      <c r="U55" s="353"/>
      <c r="V55" s="292"/>
      <c r="W55" s="350">
        <v>36</v>
      </c>
      <c r="X55" s="353"/>
      <c r="Y55" s="350">
        <v>36</v>
      </c>
      <c r="Z55" s="353"/>
      <c r="AA55" s="350">
        <v>36</v>
      </c>
      <c r="AB55" s="353"/>
      <c r="AC55" s="293">
        <v>60</v>
      </c>
      <c r="AD55" s="299">
        <f t="shared" si="74"/>
        <v>432</v>
      </c>
      <c r="AE55" s="300">
        <f t="shared" si="75"/>
        <v>25920</v>
      </c>
      <c r="AF55" s="301"/>
      <c r="AG55" s="301"/>
      <c r="AH55" s="301"/>
      <c r="AI55" s="302"/>
      <c r="AM55" s="349">
        <f t="shared" si="76"/>
        <v>2160</v>
      </c>
      <c r="AN55" s="349"/>
      <c r="AO55" s="349">
        <f t="shared" si="66"/>
        <v>2160</v>
      </c>
      <c r="AP55" s="349"/>
      <c r="AQ55" s="349">
        <f t="shared" si="67"/>
        <v>2160</v>
      </c>
      <c r="AR55" s="349"/>
      <c r="AS55" s="298"/>
      <c r="AT55" s="349">
        <f t="shared" si="77"/>
        <v>2160</v>
      </c>
      <c r="AU55" s="349"/>
      <c r="AV55" s="349">
        <f t="shared" si="68"/>
        <v>2160</v>
      </c>
      <c r="AW55" s="349"/>
      <c r="AX55" s="349">
        <f t="shared" si="69"/>
        <v>2160</v>
      </c>
      <c r="AY55" s="349"/>
      <c r="AZ55" s="298"/>
      <c r="BA55" s="349">
        <f t="shared" si="78"/>
        <v>2160</v>
      </c>
      <c r="BB55" s="349"/>
      <c r="BC55" s="349">
        <f t="shared" si="70"/>
        <v>2160</v>
      </c>
      <c r="BD55" s="349"/>
      <c r="BE55" s="349">
        <f t="shared" si="71"/>
        <v>2160</v>
      </c>
      <c r="BF55" s="349"/>
      <c r="BG55" s="298"/>
      <c r="BH55" s="349">
        <f t="shared" si="79"/>
        <v>2160</v>
      </c>
      <c r="BI55" s="349"/>
      <c r="BJ55" s="349">
        <f t="shared" si="72"/>
        <v>2160</v>
      </c>
      <c r="BK55" s="349"/>
      <c r="BL55" s="349">
        <f t="shared" si="73"/>
        <v>2160</v>
      </c>
      <c r="BM55" s="349"/>
    </row>
    <row r="56" spans="1:65" x14ac:dyDescent="0.3">
      <c r="A56" s="291" t="s">
        <v>331</v>
      </c>
      <c r="B56" s="350">
        <v>34</v>
      </c>
      <c r="C56" s="353"/>
      <c r="D56" s="350">
        <v>34</v>
      </c>
      <c r="E56" s="353"/>
      <c r="F56" s="350">
        <v>34</v>
      </c>
      <c r="G56" s="353"/>
      <c r="H56" s="292"/>
      <c r="I56" s="350">
        <v>34</v>
      </c>
      <c r="J56" s="353"/>
      <c r="K56" s="350">
        <v>34</v>
      </c>
      <c r="L56" s="353"/>
      <c r="M56" s="350">
        <v>34</v>
      </c>
      <c r="N56" s="353"/>
      <c r="O56" s="292"/>
      <c r="P56" s="350">
        <v>34</v>
      </c>
      <c r="Q56" s="353"/>
      <c r="R56" s="350">
        <v>34</v>
      </c>
      <c r="S56" s="353"/>
      <c r="T56" s="350">
        <v>34</v>
      </c>
      <c r="U56" s="353"/>
      <c r="V56" s="292"/>
      <c r="W56" s="350">
        <v>34</v>
      </c>
      <c r="X56" s="353"/>
      <c r="Y56" s="350">
        <v>34</v>
      </c>
      <c r="Z56" s="353"/>
      <c r="AA56" s="350">
        <v>34</v>
      </c>
      <c r="AB56" s="353"/>
      <c r="AC56" s="293">
        <v>55</v>
      </c>
      <c r="AD56" s="299">
        <f t="shared" si="74"/>
        <v>408</v>
      </c>
      <c r="AE56" s="300">
        <f t="shared" si="75"/>
        <v>22440</v>
      </c>
      <c r="AF56" s="301"/>
      <c r="AG56" s="301"/>
      <c r="AH56" s="301"/>
      <c r="AI56" s="302"/>
      <c r="AM56" s="349">
        <f t="shared" si="76"/>
        <v>1870</v>
      </c>
      <c r="AN56" s="349"/>
      <c r="AO56" s="349">
        <f t="shared" si="66"/>
        <v>1870</v>
      </c>
      <c r="AP56" s="349"/>
      <c r="AQ56" s="349">
        <f t="shared" si="67"/>
        <v>1870</v>
      </c>
      <c r="AR56" s="349"/>
      <c r="AS56" s="298"/>
      <c r="AT56" s="349">
        <f t="shared" si="77"/>
        <v>1870</v>
      </c>
      <c r="AU56" s="349"/>
      <c r="AV56" s="349">
        <f t="shared" si="68"/>
        <v>1870</v>
      </c>
      <c r="AW56" s="349"/>
      <c r="AX56" s="349">
        <f t="shared" si="69"/>
        <v>1870</v>
      </c>
      <c r="AY56" s="349"/>
      <c r="AZ56" s="298"/>
      <c r="BA56" s="349">
        <f t="shared" si="78"/>
        <v>1870</v>
      </c>
      <c r="BB56" s="349"/>
      <c r="BC56" s="349">
        <f t="shared" si="70"/>
        <v>1870</v>
      </c>
      <c r="BD56" s="349"/>
      <c r="BE56" s="349">
        <f t="shared" si="71"/>
        <v>1870</v>
      </c>
      <c r="BF56" s="349"/>
      <c r="BG56" s="298"/>
      <c r="BH56" s="349">
        <f t="shared" si="79"/>
        <v>1870</v>
      </c>
      <c r="BI56" s="349"/>
      <c r="BJ56" s="349">
        <f t="shared" si="72"/>
        <v>1870</v>
      </c>
      <c r="BK56" s="349"/>
      <c r="BL56" s="349">
        <f t="shared" si="73"/>
        <v>1870</v>
      </c>
      <c r="BM56" s="349"/>
    </row>
    <row r="57" spans="1:65" x14ac:dyDescent="0.3">
      <c r="A57" s="291" t="s">
        <v>332</v>
      </c>
      <c r="B57" s="350">
        <v>33</v>
      </c>
      <c r="C57" s="353"/>
      <c r="D57" s="350">
        <v>33</v>
      </c>
      <c r="E57" s="353"/>
      <c r="F57" s="350">
        <v>33</v>
      </c>
      <c r="G57" s="353"/>
      <c r="H57" s="292"/>
      <c r="I57" s="350">
        <v>33</v>
      </c>
      <c r="J57" s="353"/>
      <c r="K57" s="350">
        <v>33</v>
      </c>
      <c r="L57" s="353"/>
      <c r="M57" s="350">
        <v>33</v>
      </c>
      <c r="N57" s="353"/>
      <c r="O57" s="292"/>
      <c r="P57" s="350">
        <v>33</v>
      </c>
      <c r="Q57" s="353"/>
      <c r="R57" s="350">
        <v>33</v>
      </c>
      <c r="S57" s="353"/>
      <c r="T57" s="350">
        <v>33</v>
      </c>
      <c r="U57" s="353"/>
      <c r="V57" s="292"/>
      <c r="W57" s="350">
        <v>33</v>
      </c>
      <c r="X57" s="353"/>
      <c r="Y57" s="350">
        <v>33</v>
      </c>
      <c r="Z57" s="353"/>
      <c r="AA57" s="350">
        <v>33</v>
      </c>
      <c r="AB57" s="353"/>
      <c r="AC57" s="293">
        <v>65</v>
      </c>
      <c r="AD57" s="299">
        <f t="shared" si="74"/>
        <v>396</v>
      </c>
      <c r="AE57" s="300">
        <f t="shared" si="75"/>
        <v>25740</v>
      </c>
      <c r="AF57" s="301"/>
      <c r="AG57" s="301"/>
      <c r="AH57" s="301"/>
      <c r="AI57" s="302"/>
      <c r="AM57" s="349">
        <f t="shared" si="76"/>
        <v>2145</v>
      </c>
      <c r="AN57" s="349"/>
      <c r="AO57" s="349">
        <f t="shared" si="66"/>
        <v>2145</v>
      </c>
      <c r="AP57" s="349"/>
      <c r="AQ57" s="349">
        <f t="shared" si="67"/>
        <v>2145</v>
      </c>
      <c r="AR57" s="349"/>
      <c r="AS57" s="298"/>
      <c r="AT57" s="349">
        <f t="shared" si="77"/>
        <v>2145</v>
      </c>
      <c r="AU57" s="349"/>
      <c r="AV57" s="349">
        <f t="shared" si="68"/>
        <v>2145</v>
      </c>
      <c r="AW57" s="349"/>
      <c r="AX57" s="349">
        <f t="shared" si="69"/>
        <v>2145</v>
      </c>
      <c r="AY57" s="349"/>
      <c r="AZ57" s="298"/>
      <c r="BA57" s="349">
        <f t="shared" si="78"/>
        <v>2145</v>
      </c>
      <c r="BB57" s="349"/>
      <c r="BC57" s="349">
        <f t="shared" si="70"/>
        <v>2145</v>
      </c>
      <c r="BD57" s="349"/>
      <c r="BE57" s="349">
        <f t="shared" si="71"/>
        <v>2145</v>
      </c>
      <c r="BF57" s="349"/>
      <c r="BG57" s="298"/>
      <c r="BH57" s="349">
        <f t="shared" si="79"/>
        <v>2145</v>
      </c>
      <c r="BI57" s="349"/>
      <c r="BJ57" s="349">
        <f t="shared" si="72"/>
        <v>2145</v>
      </c>
      <c r="BK57" s="349"/>
      <c r="BL57" s="349">
        <f t="shared" si="73"/>
        <v>2145</v>
      </c>
      <c r="BM57" s="349"/>
    </row>
    <row r="58" spans="1:65" x14ac:dyDescent="0.3">
      <c r="A58" s="291" t="s">
        <v>333</v>
      </c>
      <c r="B58" s="350">
        <v>34</v>
      </c>
      <c r="C58" s="353"/>
      <c r="D58" s="350">
        <v>34</v>
      </c>
      <c r="E58" s="353"/>
      <c r="F58" s="350">
        <v>34</v>
      </c>
      <c r="G58" s="353"/>
      <c r="H58" s="292"/>
      <c r="I58" s="350">
        <v>34</v>
      </c>
      <c r="J58" s="353"/>
      <c r="K58" s="350">
        <v>34</v>
      </c>
      <c r="L58" s="353"/>
      <c r="M58" s="350">
        <v>34</v>
      </c>
      <c r="N58" s="353"/>
      <c r="O58" s="292"/>
      <c r="P58" s="350">
        <v>34</v>
      </c>
      <c r="Q58" s="353"/>
      <c r="R58" s="350">
        <v>34</v>
      </c>
      <c r="S58" s="353"/>
      <c r="T58" s="350">
        <v>34</v>
      </c>
      <c r="U58" s="353"/>
      <c r="V58" s="292"/>
      <c r="W58" s="350">
        <v>34</v>
      </c>
      <c r="X58" s="353"/>
      <c r="Y58" s="350">
        <v>34</v>
      </c>
      <c r="Z58" s="353"/>
      <c r="AA58" s="350">
        <v>34</v>
      </c>
      <c r="AB58" s="353"/>
      <c r="AC58" s="293">
        <v>70</v>
      </c>
      <c r="AD58" s="299">
        <f t="shared" si="74"/>
        <v>408</v>
      </c>
      <c r="AE58" s="300">
        <f t="shared" si="75"/>
        <v>28560</v>
      </c>
      <c r="AF58" s="301"/>
      <c r="AG58" s="301"/>
      <c r="AH58" s="301"/>
      <c r="AI58" s="302"/>
      <c r="AM58" s="349">
        <f t="shared" si="76"/>
        <v>2380</v>
      </c>
      <c r="AN58" s="349"/>
      <c r="AO58" s="349">
        <f t="shared" si="66"/>
        <v>2380</v>
      </c>
      <c r="AP58" s="349"/>
      <c r="AQ58" s="349">
        <f t="shared" si="67"/>
        <v>2380</v>
      </c>
      <c r="AR58" s="349"/>
      <c r="AS58" s="298"/>
      <c r="AT58" s="349">
        <f t="shared" si="77"/>
        <v>2380</v>
      </c>
      <c r="AU58" s="349"/>
      <c r="AV58" s="349">
        <f t="shared" si="68"/>
        <v>2380</v>
      </c>
      <c r="AW58" s="349"/>
      <c r="AX58" s="349">
        <f t="shared" si="69"/>
        <v>2380</v>
      </c>
      <c r="AY58" s="349"/>
      <c r="AZ58" s="298"/>
      <c r="BA58" s="349">
        <f t="shared" si="78"/>
        <v>2380</v>
      </c>
      <c r="BB58" s="349"/>
      <c r="BC58" s="349">
        <f t="shared" si="70"/>
        <v>2380</v>
      </c>
      <c r="BD58" s="349"/>
      <c r="BE58" s="349">
        <f t="shared" si="71"/>
        <v>2380</v>
      </c>
      <c r="BF58" s="349"/>
      <c r="BG58" s="298"/>
      <c r="BH58" s="349">
        <f t="shared" si="79"/>
        <v>2380</v>
      </c>
      <c r="BI58" s="349"/>
      <c r="BJ58" s="349">
        <f t="shared" si="72"/>
        <v>2380</v>
      </c>
      <c r="BK58" s="349"/>
      <c r="BL58" s="349">
        <f t="shared" si="73"/>
        <v>2380</v>
      </c>
      <c r="BM58" s="349"/>
    </row>
    <row r="59" spans="1:65" x14ac:dyDescent="0.3">
      <c r="A59" s="291" t="s">
        <v>334</v>
      </c>
      <c r="B59" s="350">
        <v>35</v>
      </c>
      <c r="C59" s="353"/>
      <c r="D59" s="350">
        <v>35</v>
      </c>
      <c r="E59" s="353"/>
      <c r="F59" s="350">
        <v>35</v>
      </c>
      <c r="G59" s="353"/>
      <c r="H59" s="292"/>
      <c r="I59" s="350">
        <v>35</v>
      </c>
      <c r="J59" s="353"/>
      <c r="K59" s="350">
        <v>35</v>
      </c>
      <c r="L59" s="353"/>
      <c r="M59" s="350">
        <v>35</v>
      </c>
      <c r="N59" s="353"/>
      <c r="O59" s="292"/>
      <c r="P59" s="350">
        <v>35</v>
      </c>
      <c r="Q59" s="353"/>
      <c r="R59" s="350">
        <v>35</v>
      </c>
      <c r="S59" s="353"/>
      <c r="T59" s="350">
        <v>35</v>
      </c>
      <c r="U59" s="353"/>
      <c r="V59" s="292"/>
      <c r="W59" s="350">
        <v>35</v>
      </c>
      <c r="X59" s="353"/>
      <c r="Y59" s="350">
        <v>35</v>
      </c>
      <c r="Z59" s="353"/>
      <c r="AA59" s="350">
        <v>35</v>
      </c>
      <c r="AB59" s="353"/>
      <c r="AC59" s="293">
        <v>70</v>
      </c>
      <c r="AD59" s="299">
        <f t="shared" si="74"/>
        <v>420</v>
      </c>
      <c r="AE59" s="300">
        <f t="shared" si="75"/>
        <v>29400</v>
      </c>
      <c r="AF59" s="301"/>
      <c r="AG59" s="301"/>
      <c r="AH59" s="301"/>
      <c r="AI59" s="302"/>
      <c r="AM59" s="349">
        <f t="shared" si="76"/>
        <v>2450</v>
      </c>
      <c r="AN59" s="349"/>
      <c r="AO59" s="349">
        <f t="shared" si="66"/>
        <v>2450</v>
      </c>
      <c r="AP59" s="349"/>
      <c r="AQ59" s="349">
        <f t="shared" si="67"/>
        <v>2450</v>
      </c>
      <c r="AR59" s="349"/>
      <c r="AS59" s="298"/>
      <c r="AT59" s="349">
        <f t="shared" si="77"/>
        <v>2450</v>
      </c>
      <c r="AU59" s="349"/>
      <c r="AV59" s="349">
        <f t="shared" si="68"/>
        <v>2450</v>
      </c>
      <c r="AW59" s="349"/>
      <c r="AX59" s="349">
        <f t="shared" si="69"/>
        <v>2450</v>
      </c>
      <c r="AY59" s="349"/>
      <c r="AZ59" s="298"/>
      <c r="BA59" s="349">
        <f t="shared" si="78"/>
        <v>2450</v>
      </c>
      <c r="BB59" s="349"/>
      <c r="BC59" s="349">
        <f t="shared" si="70"/>
        <v>2450</v>
      </c>
      <c r="BD59" s="349"/>
      <c r="BE59" s="349">
        <f t="shared" si="71"/>
        <v>2450</v>
      </c>
      <c r="BF59" s="349"/>
      <c r="BG59" s="298"/>
      <c r="BH59" s="349">
        <f t="shared" si="79"/>
        <v>2450</v>
      </c>
      <c r="BI59" s="349"/>
      <c r="BJ59" s="349">
        <f t="shared" si="72"/>
        <v>2450</v>
      </c>
      <c r="BK59" s="349"/>
      <c r="BL59" s="349">
        <f t="shared" si="73"/>
        <v>2450</v>
      </c>
      <c r="BM59" s="349"/>
    </row>
    <row r="60" spans="1:65" x14ac:dyDescent="0.3">
      <c r="A60" s="291" t="s">
        <v>335</v>
      </c>
      <c r="B60" s="350">
        <v>36</v>
      </c>
      <c r="C60" s="353"/>
      <c r="D60" s="350">
        <v>35</v>
      </c>
      <c r="E60" s="353"/>
      <c r="F60" s="350">
        <v>35</v>
      </c>
      <c r="G60" s="353"/>
      <c r="H60" s="292"/>
      <c r="I60" s="350">
        <v>35</v>
      </c>
      <c r="J60" s="353"/>
      <c r="K60" s="350">
        <v>35</v>
      </c>
      <c r="L60" s="353"/>
      <c r="M60" s="350">
        <v>35</v>
      </c>
      <c r="N60" s="353"/>
      <c r="O60" s="292"/>
      <c r="P60" s="350">
        <v>35</v>
      </c>
      <c r="Q60" s="353"/>
      <c r="R60" s="350">
        <v>35</v>
      </c>
      <c r="S60" s="353"/>
      <c r="T60" s="350">
        <v>35</v>
      </c>
      <c r="U60" s="353"/>
      <c r="V60" s="292"/>
      <c r="W60" s="350">
        <v>35</v>
      </c>
      <c r="X60" s="353"/>
      <c r="Y60" s="350">
        <v>35</v>
      </c>
      <c r="Z60" s="353"/>
      <c r="AA60" s="350">
        <v>35</v>
      </c>
      <c r="AB60" s="353"/>
      <c r="AC60" s="293">
        <v>85</v>
      </c>
      <c r="AD60" s="299">
        <f t="shared" si="74"/>
        <v>421</v>
      </c>
      <c r="AE60" s="300">
        <f t="shared" si="75"/>
        <v>35785</v>
      </c>
      <c r="AF60" s="301"/>
      <c r="AG60" s="301"/>
      <c r="AH60" s="301"/>
      <c r="AI60" s="302"/>
      <c r="AM60" s="349">
        <f t="shared" si="76"/>
        <v>3060</v>
      </c>
      <c r="AN60" s="349"/>
      <c r="AO60" s="349">
        <f t="shared" si="66"/>
        <v>2975</v>
      </c>
      <c r="AP60" s="349"/>
      <c r="AQ60" s="349">
        <f t="shared" si="67"/>
        <v>2975</v>
      </c>
      <c r="AR60" s="349"/>
      <c r="AS60" s="298"/>
      <c r="AT60" s="349">
        <f t="shared" si="77"/>
        <v>2975</v>
      </c>
      <c r="AU60" s="349"/>
      <c r="AV60" s="349">
        <f t="shared" si="68"/>
        <v>2975</v>
      </c>
      <c r="AW60" s="349"/>
      <c r="AX60" s="349">
        <f t="shared" si="69"/>
        <v>2975</v>
      </c>
      <c r="AY60" s="349"/>
      <c r="AZ60" s="298"/>
      <c r="BA60" s="349">
        <f t="shared" si="78"/>
        <v>2975</v>
      </c>
      <c r="BB60" s="349"/>
      <c r="BC60" s="349">
        <f t="shared" si="70"/>
        <v>2975</v>
      </c>
      <c r="BD60" s="349"/>
      <c r="BE60" s="349">
        <f t="shared" si="71"/>
        <v>2975</v>
      </c>
      <c r="BF60" s="349"/>
      <c r="BG60" s="298"/>
      <c r="BH60" s="349">
        <f t="shared" si="79"/>
        <v>2975</v>
      </c>
      <c r="BI60" s="349"/>
      <c r="BJ60" s="349">
        <f t="shared" si="72"/>
        <v>2975</v>
      </c>
      <c r="BK60" s="349"/>
      <c r="BL60" s="349">
        <f t="shared" si="73"/>
        <v>2975</v>
      </c>
      <c r="BM60" s="349"/>
    </row>
    <row r="61" spans="1:65" x14ac:dyDescent="0.3">
      <c r="A61" s="291" t="s">
        <v>336</v>
      </c>
      <c r="B61" s="350">
        <v>40</v>
      </c>
      <c r="C61" s="353"/>
      <c r="D61" s="350">
        <v>40</v>
      </c>
      <c r="E61" s="353"/>
      <c r="F61" s="350">
        <v>40</v>
      </c>
      <c r="G61" s="353"/>
      <c r="H61" s="292"/>
      <c r="I61" s="350">
        <v>40</v>
      </c>
      <c r="J61" s="353"/>
      <c r="K61" s="350">
        <v>40</v>
      </c>
      <c r="L61" s="353"/>
      <c r="M61" s="350">
        <v>40</v>
      </c>
      <c r="N61" s="353"/>
      <c r="O61" s="292"/>
      <c r="P61" s="350">
        <v>40</v>
      </c>
      <c r="Q61" s="353"/>
      <c r="R61" s="350">
        <v>40</v>
      </c>
      <c r="S61" s="353"/>
      <c r="T61" s="350">
        <v>40</v>
      </c>
      <c r="U61" s="353"/>
      <c r="V61" s="292"/>
      <c r="W61" s="350">
        <v>40</v>
      </c>
      <c r="X61" s="353"/>
      <c r="Y61" s="350">
        <v>40</v>
      </c>
      <c r="Z61" s="353"/>
      <c r="AA61" s="350">
        <v>41</v>
      </c>
      <c r="AB61" s="353"/>
      <c r="AC61" s="293">
        <v>85</v>
      </c>
      <c r="AD61" s="299">
        <f t="shared" si="74"/>
        <v>481</v>
      </c>
      <c r="AE61" s="300">
        <f t="shared" si="75"/>
        <v>40885</v>
      </c>
      <c r="AF61" s="301"/>
      <c r="AG61" s="301"/>
      <c r="AH61" s="301"/>
      <c r="AI61" s="302"/>
      <c r="AM61" s="349">
        <f t="shared" si="76"/>
        <v>3400</v>
      </c>
      <c r="AN61" s="349"/>
      <c r="AO61" s="349">
        <f t="shared" si="66"/>
        <v>3400</v>
      </c>
      <c r="AP61" s="349"/>
      <c r="AQ61" s="349">
        <f t="shared" si="67"/>
        <v>3400</v>
      </c>
      <c r="AR61" s="349"/>
      <c r="AS61" s="298"/>
      <c r="AT61" s="349">
        <f t="shared" si="77"/>
        <v>3400</v>
      </c>
      <c r="AU61" s="349"/>
      <c r="AV61" s="349">
        <f t="shared" si="68"/>
        <v>3400</v>
      </c>
      <c r="AW61" s="349"/>
      <c r="AX61" s="349">
        <f t="shared" si="69"/>
        <v>3400</v>
      </c>
      <c r="AY61" s="349"/>
      <c r="AZ61" s="298"/>
      <c r="BA61" s="349">
        <f t="shared" si="78"/>
        <v>3400</v>
      </c>
      <c r="BB61" s="349"/>
      <c r="BC61" s="349">
        <f t="shared" si="70"/>
        <v>3400</v>
      </c>
      <c r="BD61" s="349"/>
      <c r="BE61" s="349">
        <f t="shared" si="71"/>
        <v>3400</v>
      </c>
      <c r="BF61" s="349"/>
      <c r="BG61" s="298"/>
      <c r="BH61" s="349">
        <f t="shared" si="79"/>
        <v>3400</v>
      </c>
      <c r="BI61" s="349"/>
      <c r="BJ61" s="349">
        <f t="shared" si="72"/>
        <v>3400</v>
      </c>
      <c r="BK61" s="349"/>
      <c r="BL61" s="349">
        <f t="shared" si="73"/>
        <v>3485</v>
      </c>
      <c r="BM61" s="349"/>
    </row>
    <row r="62" spans="1:65" x14ac:dyDescent="0.3">
      <c r="A62" s="291" t="s">
        <v>337</v>
      </c>
      <c r="B62" s="350">
        <v>29</v>
      </c>
      <c r="C62" s="353"/>
      <c r="D62" s="350">
        <v>29</v>
      </c>
      <c r="E62" s="353"/>
      <c r="F62" s="350">
        <v>32</v>
      </c>
      <c r="G62" s="353"/>
      <c r="H62" s="292"/>
      <c r="I62" s="350">
        <v>29</v>
      </c>
      <c r="J62" s="353"/>
      <c r="K62" s="350">
        <v>29</v>
      </c>
      <c r="L62" s="353"/>
      <c r="M62" s="350">
        <v>31</v>
      </c>
      <c r="N62" s="353"/>
      <c r="O62" s="292"/>
      <c r="P62" s="350">
        <v>29</v>
      </c>
      <c r="Q62" s="353"/>
      <c r="R62" s="350">
        <v>29</v>
      </c>
      <c r="S62" s="353"/>
      <c r="T62" s="350">
        <v>29</v>
      </c>
      <c r="U62" s="353"/>
      <c r="V62" s="292"/>
      <c r="W62" s="350">
        <v>29</v>
      </c>
      <c r="X62" s="353"/>
      <c r="Y62" s="350">
        <v>29</v>
      </c>
      <c r="Z62" s="353"/>
      <c r="AA62" s="350">
        <v>32</v>
      </c>
      <c r="AB62" s="353"/>
      <c r="AC62" s="293">
        <v>90</v>
      </c>
      <c r="AD62" s="299">
        <f t="shared" si="74"/>
        <v>356</v>
      </c>
      <c r="AE62" s="300">
        <f t="shared" si="75"/>
        <v>32040</v>
      </c>
      <c r="AF62" s="301"/>
      <c r="AG62" s="301"/>
      <c r="AH62" s="301"/>
      <c r="AI62" s="302"/>
      <c r="AM62" s="349">
        <f t="shared" si="76"/>
        <v>2610</v>
      </c>
      <c r="AN62" s="349"/>
      <c r="AO62" s="349">
        <f t="shared" si="66"/>
        <v>2610</v>
      </c>
      <c r="AP62" s="349"/>
      <c r="AQ62" s="349">
        <f t="shared" si="67"/>
        <v>2880</v>
      </c>
      <c r="AR62" s="349"/>
      <c r="AS62" s="298"/>
      <c r="AT62" s="349">
        <f t="shared" si="77"/>
        <v>2610</v>
      </c>
      <c r="AU62" s="349"/>
      <c r="AV62" s="349">
        <f t="shared" si="68"/>
        <v>2610</v>
      </c>
      <c r="AW62" s="349"/>
      <c r="AX62" s="349">
        <f t="shared" si="69"/>
        <v>2790</v>
      </c>
      <c r="AY62" s="349"/>
      <c r="AZ62" s="298"/>
      <c r="BA62" s="349">
        <f t="shared" si="78"/>
        <v>2610</v>
      </c>
      <c r="BB62" s="349"/>
      <c r="BC62" s="349">
        <f t="shared" si="70"/>
        <v>2610</v>
      </c>
      <c r="BD62" s="349"/>
      <c r="BE62" s="349">
        <f t="shared" si="71"/>
        <v>2610</v>
      </c>
      <c r="BF62" s="349"/>
      <c r="BG62" s="298"/>
      <c r="BH62" s="349">
        <f t="shared" si="79"/>
        <v>2610</v>
      </c>
      <c r="BI62" s="349"/>
      <c r="BJ62" s="349">
        <f t="shared" si="72"/>
        <v>2610</v>
      </c>
      <c r="BK62" s="349"/>
      <c r="BL62" s="349">
        <f t="shared" si="73"/>
        <v>2880</v>
      </c>
      <c r="BM62" s="349"/>
    </row>
    <row r="63" spans="1:65" x14ac:dyDescent="0.3">
      <c r="A63" s="291" t="s">
        <v>338</v>
      </c>
      <c r="B63" s="350">
        <v>33</v>
      </c>
      <c r="C63" s="353"/>
      <c r="D63" s="350">
        <v>33</v>
      </c>
      <c r="E63" s="353"/>
      <c r="F63" s="350">
        <v>33</v>
      </c>
      <c r="G63" s="353"/>
      <c r="H63" s="292"/>
      <c r="I63" s="350">
        <v>33</v>
      </c>
      <c r="J63" s="353"/>
      <c r="K63" s="350">
        <v>33</v>
      </c>
      <c r="L63" s="353"/>
      <c r="M63" s="350">
        <v>33</v>
      </c>
      <c r="N63" s="353"/>
      <c r="O63" s="292"/>
      <c r="P63" s="350">
        <v>33</v>
      </c>
      <c r="Q63" s="353"/>
      <c r="R63" s="350">
        <v>33</v>
      </c>
      <c r="S63" s="353"/>
      <c r="T63" s="350">
        <v>33</v>
      </c>
      <c r="U63" s="353"/>
      <c r="V63" s="292"/>
      <c r="W63" s="350">
        <v>33</v>
      </c>
      <c r="X63" s="353"/>
      <c r="Y63" s="350">
        <v>33</v>
      </c>
      <c r="Z63" s="353"/>
      <c r="AA63" s="350">
        <v>33</v>
      </c>
      <c r="AB63" s="353"/>
      <c r="AC63" s="293">
        <v>125</v>
      </c>
      <c r="AD63" s="299">
        <f t="shared" si="74"/>
        <v>396</v>
      </c>
      <c r="AE63" s="300">
        <f t="shared" si="75"/>
        <v>49500</v>
      </c>
      <c r="AF63" s="301"/>
      <c r="AG63" s="301"/>
      <c r="AH63" s="301"/>
      <c r="AI63" s="302"/>
      <c r="AM63" s="349">
        <f t="shared" si="76"/>
        <v>4125</v>
      </c>
      <c r="AN63" s="349"/>
      <c r="AO63" s="349"/>
      <c r="AP63" s="349"/>
      <c r="AQ63" s="349">
        <f t="shared" si="67"/>
        <v>4125</v>
      </c>
      <c r="AR63" s="349"/>
      <c r="AS63" s="298"/>
      <c r="AT63" s="349">
        <f t="shared" si="77"/>
        <v>4125</v>
      </c>
      <c r="AU63" s="349"/>
      <c r="AV63" s="349">
        <f t="shared" si="68"/>
        <v>4125</v>
      </c>
      <c r="AW63" s="349"/>
      <c r="AX63" s="349">
        <f t="shared" si="69"/>
        <v>4125</v>
      </c>
      <c r="AY63" s="349"/>
      <c r="AZ63" s="298"/>
      <c r="BA63" s="349">
        <f t="shared" si="78"/>
        <v>4125</v>
      </c>
      <c r="BB63" s="349"/>
      <c r="BC63" s="349">
        <f t="shared" si="70"/>
        <v>4125</v>
      </c>
      <c r="BD63" s="349"/>
      <c r="BE63" s="349">
        <f t="shared" si="71"/>
        <v>4125</v>
      </c>
      <c r="BF63" s="349"/>
      <c r="BG63" s="298"/>
      <c r="BH63" s="349">
        <f t="shared" si="79"/>
        <v>4125</v>
      </c>
      <c r="BI63" s="349"/>
      <c r="BJ63" s="349">
        <f t="shared" si="72"/>
        <v>4125</v>
      </c>
      <c r="BK63" s="349"/>
      <c r="BL63" s="349">
        <f t="shared" si="73"/>
        <v>4125</v>
      </c>
      <c r="BM63" s="349"/>
    </row>
    <row r="64" spans="1:65" x14ac:dyDescent="0.3">
      <c r="A64" s="291" t="s">
        <v>339</v>
      </c>
      <c r="B64" s="350">
        <v>39</v>
      </c>
      <c r="C64" s="353"/>
      <c r="D64" s="350">
        <v>39</v>
      </c>
      <c r="E64" s="353"/>
      <c r="F64" s="350">
        <v>39</v>
      </c>
      <c r="G64" s="353"/>
      <c r="H64" s="292"/>
      <c r="I64" s="350">
        <v>39</v>
      </c>
      <c r="J64" s="353"/>
      <c r="K64" s="350">
        <v>39</v>
      </c>
      <c r="L64" s="353"/>
      <c r="M64" s="350">
        <v>39</v>
      </c>
      <c r="N64" s="353"/>
      <c r="O64" s="292"/>
      <c r="P64" s="350">
        <v>39</v>
      </c>
      <c r="Q64" s="353"/>
      <c r="R64" s="350">
        <v>39</v>
      </c>
      <c r="S64" s="353"/>
      <c r="T64" s="350">
        <v>39</v>
      </c>
      <c r="U64" s="353"/>
      <c r="V64" s="292"/>
      <c r="W64" s="350">
        <v>39</v>
      </c>
      <c r="X64" s="353"/>
      <c r="Y64" s="350">
        <v>39</v>
      </c>
      <c r="Z64" s="353"/>
      <c r="AA64" s="350">
        <v>39</v>
      </c>
      <c r="AB64" s="353"/>
      <c r="AC64" s="293">
        <v>225</v>
      </c>
      <c r="AD64" s="299">
        <f t="shared" si="74"/>
        <v>468</v>
      </c>
      <c r="AE64" s="300">
        <f t="shared" si="75"/>
        <v>105300</v>
      </c>
      <c r="AF64" s="301"/>
      <c r="AG64" s="301"/>
      <c r="AH64" s="301"/>
      <c r="AI64" s="302"/>
      <c r="AM64" s="349">
        <f t="shared" si="76"/>
        <v>8775</v>
      </c>
      <c r="AN64" s="349"/>
      <c r="AO64" s="349">
        <f t="shared" si="66"/>
        <v>8775</v>
      </c>
      <c r="AP64" s="349"/>
      <c r="AQ64" s="349">
        <f t="shared" si="67"/>
        <v>8775</v>
      </c>
      <c r="AR64" s="349"/>
      <c r="AS64" s="298"/>
      <c r="AT64" s="349">
        <f t="shared" si="77"/>
        <v>8775</v>
      </c>
      <c r="AU64" s="349"/>
      <c r="AV64" s="349">
        <f t="shared" si="68"/>
        <v>8775</v>
      </c>
      <c r="AW64" s="349"/>
      <c r="AX64" s="349">
        <f t="shared" si="69"/>
        <v>8775</v>
      </c>
      <c r="AY64" s="349"/>
      <c r="AZ64" s="298"/>
      <c r="BA64" s="349">
        <f t="shared" si="78"/>
        <v>8775</v>
      </c>
      <c r="BB64" s="349"/>
      <c r="BC64" s="349">
        <f t="shared" si="70"/>
        <v>8775</v>
      </c>
      <c r="BD64" s="349"/>
      <c r="BE64" s="349">
        <f t="shared" si="71"/>
        <v>8775</v>
      </c>
      <c r="BF64" s="349"/>
      <c r="BG64" s="298"/>
      <c r="BH64" s="349">
        <f t="shared" si="79"/>
        <v>8775</v>
      </c>
      <c r="BI64" s="349"/>
      <c r="BJ64" s="349">
        <f t="shared" si="72"/>
        <v>8775</v>
      </c>
      <c r="BK64" s="349"/>
      <c r="BL64" s="349">
        <f t="shared" si="73"/>
        <v>8775</v>
      </c>
      <c r="BM64" s="349"/>
    </row>
    <row r="65" spans="1:65" x14ac:dyDescent="0.3">
      <c r="A65" s="291" t="s">
        <v>340</v>
      </c>
      <c r="B65" s="354">
        <v>33</v>
      </c>
      <c r="C65" s="355"/>
      <c r="D65" s="354">
        <v>33</v>
      </c>
      <c r="E65" s="355"/>
      <c r="F65" s="354">
        <v>33</v>
      </c>
      <c r="G65" s="355"/>
      <c r="H65" s="292"/>
      <c r="I65" s="354">
        <v>33</v>
      </c>
      <c r="J65" s="355"/>
      <c r="K65" s="354">
        <v>33</v>
      </c>
      <c r="L65" s="355"/>
      <c r="M65" s="354">
        <v>33</v>
      </c>
      <c r="N65" s="355"/>
      <c r="O65" s="292"/>
      <c r="P65" s="354">
        <v>33</v>
      </c>
      <c r="Q65" s="355"/>
      <c r="R65" s="354">
        <v>33</v>
      </c>
      <c r="S65" s="355"/>
      <c r="T65" s="354">
        <v>33</v>
      </c>
      <c r="U65" s="355"/>
      <c r="V65" s="292"/>
      <c r="W65" s="354">
        <v>33</v>
      </c>
      <c r="X65" s="355"/>
      <c r="Y65" s="354">
        <v>34</v>
      </c>
      <c r="Z65" s="355"/>
      <c r="AA65" s="354">
        <v>33</v>
      </c>
      <c r="AB65" s="355"/>
      <c r="AC65" s="293">
        <v>40</v>
      </c>
      <c r="AD65" s="294">
        <f>SUM(B65:AB65)</f>
        <v>397</v>
      </c>
      <c r="AE65" s="295">
        <f>AD65*AC65</f>
        <v>15880</v>
      </c>
      <c r="AF65" s="296"/>
      <c r="AG65" s="296"/>
      <c r="AH65" s="296"/>
      <c r="AI65" s="297"/>
      <c r="AM65" s="349">
        <f>B65*$AC65</f>
        <v>1320</v>
      </c>
      <c r="AN65" s="349"/>
      <c r="AO65" s="349">
        <f t="shared" ref="AO65:AO77" si="80">D65*$AC65</f>
        <v>1320</v>
      </c>
      <c r="AP65" s="349"/>
      <c r="AQ65" s="349">
        <f t="shared" ref="AQ65:AQ79" si="81">F65*$AC65</f>
        <v>1320</v>
      </c>
      <c r="AR65" s="349"/>
      <c r="AS65" s="298"/>
      <c r="AT65" s="349">
        <f>I65*$AC65</f>
        <v>1320</v>
      </c>
      <c r="AU65" s="349"/>
      <c r="AV65" s="349">
        <f t="shared" ref="AV65:AV79" si="82">K65*$AC65</f>
        <v>1320</v>
      </c>
      <c r="AW65" s="349"/>
      <c r="AX65" s="349">
        <f t="shared" ref="AX65:AX79" si="83">M65*$AC65</f>
        <v>1320</v>
      </c>
      <c r="AY65" s="349"/>
      <c r="AZ65" s="298"/>
      <c r="BA65" s="349">
        <f>P65*$AC65</f>
        <v>1320</v>
      </c>
      <c r="BB65" s="349"/>
      <c r="BC65" s="349">
        <f t="shared" ref="BC65:BC79" si="84">R65*$AC65</f>
        <v>1320</v>
      </c>
      <c r="BD65" s="349"/>
      <c r="BE65" s="349">
        <f t="shared" ref="BE65:BE79" si="85">T65*$AC65</f>
        <v>1320</v>
      </c>
      <c r="BF65" s="349"/>
      <c r="BG65" s="298"/>
      <c r="BH65" s="349">
        <f>W65*$AC65</f>
        <v>1320</v>
      </c>
      <c r="BI65" s="349"/>
      <c r="BJ65" s="349">
        <f t="shared" ref="BJ65:BJ79" si="86">Y65*$AC65</f>
        <v>1360</v>
      </c>
      <c r="BK65" s="349"/>
      <c r="BL65" s="349">
        <f t="shared" ref="BL65:BL79" si="87">AA65*$AC65</f>
        <v>1320</v>
      </c>
      <c r="BM65" s="349"/>
    </row>
    <row r="66" spans="1:65" x14ac:dyDescent="0.3">
      <c r="A66" s="291" t="s">
        <v>341</v>
      </c>
      <c r="B66" s="350">
        <v>33</v>
      </c>
      <c r="C66" s="353"/>
      <c r="D66" s="350">
        <v>33</v>
      </c>
      <c r="E66" s="353"/>
      <c r="F66" s="350">
        <v>34</v>
      </c>
      <c r="G66" s="353"/>
      <c r="H66" s="292"/>
      <c r="I66" s="350">
        <v>34</v>
      </c>
      <c r="J66" s="353"/>
      <c r="K66" s="350">
        <v>34</v>
      </c>
      <c r="L66" s="353"/>
      <c r="M66" s="350">
        <v>33</v>
      </c>
      <c r="N66" s="353"/>
      <c r="O66" s="292"/>
      <c r="P66" s="350">
        <v>33</v>
      </c>
      <c r="Q66" s="353"/>
      <c r="R66" s="350">
        <v>33</v>
      </c>
      <c r="S66" s="353"/>
      <c r="T66" s="350">
        <v>33</v>
      </c>
      <c r="U66" s="353"/>
      <c r="V66" s="292"/>
      <c r="W66" s="350">
        <v>33</v>
      </c>
      <c r="X66" s="353"/>
      <c r="Y66" s="350">
        <v>33</v>
      </c>
      <c r="Z66" s="353"/>
      <c r="AA66" s="350">
        <v>33</v>
      </c>
      <c r="AB66" s="353"/>
      <c r="AC66" s="293">
        <v>45</v>
      </c>
      <c r="AD66" s="299">
        <f t="shared" ref="AD66:AD79" si="88">SUM(B66:AB66)</f>
        <v>399</v>
      </c>
      <c r="AE66" s="300">
        <f t="shared" ref="AE66:AE79" si="89">AD66*AC66</f>
        <v>17955</v>
      </c>
      <c r="AF66" s="301"/>
      <c r="AG66" s="301"/>
      <c r="AH66" s="301"/>
      <c r="AI66" s="302"/>
      <c r="AM66" s="349">
        <f t="shared" ref="AM66:AM79" si="90">B66*$AC66</f>
        <v>1485</v>
      </c>
      <c r="AN66" s="349"/>
      <c r="AO66" s="349">
        <f t="shared" si="80"/>
        <v>1485</v>
      </c>
      <c r="AP66" s="349"/>
      <c r="AQ66" s="349">
        <f t="shared" si="81"/>
        <v>1530</v>
      </c>
      <c r="AR66" s="349"/>
      <c r="AS66" s="298"/>
      <c r="AT66" s="349">
        <f t="shared" ref="AT66:AT79" si="91">I66*$AC66</f>
        <v>1530</v>
      </c>
      <c r="AU66" s="349"/>
      <c r="AV66" s="349">
        <f t="shared" si="82"/>
        <v>1530</v>
      </c>
      <c r="AW66" s="349"/>
      <c r="AX66" s="349">
        <f t="shared" si="83"/>
        <v>1485</v>
      </c>
      <c r="AY66" s="349"/>
      <c r="AZ66" s="298"/>
      <c r="BA66" s="349">
        <f t="shared" ref="BA66:BA79" si="92">P66*$AC66</f>
        <v>1485</v>
      </c>
      <c r="BB66" s="349"/>
      <c r="BC66" s="349">
        <f t="shared" si="84"/>
        <v>1485</v>
      </c>
      <c r="BD66" s="349"/>
      <c r="BE66" s="349">
        <f t="shared" si="85"/>
        <v>1485</v>
      </c>
      <c r="BF66" s="349"/>
      <c r="BG66" s="298"/>
      <c r="BH66" s="349">
        <f t="shared" ref="BH66:BH79" si="93">W66*$AC66</f>
        <v>1485</v>
      </c>
      <c r="BI66" s="349"/>
      <c r="BJ66" s="349">
        <f t="shared" si="86"/>
        <v>1485</v>
      </c>
      <c r="BK66" s="349"/>
      <c r="BL66" s="349">
        <f t="shared" si="87"/>
        <v>1485</v>
      </c>
      <c r="BM66" s="349"/>
    </row>
    <row r="67" spans="1:65" x14ac:dyDescent="0.3">
      <c r="A67" s="291" t="s">
        <v>342</v>
      </c>
      <c r="B67" s="350">
        <v>34</v>
      </c>
      <c r="C67" s="353"/>
      <c r="D67" s="350">
        <v>34</v>
      </c>
      <c r="E67" s="353"/>
      <c r="F67" s="350">
        <v>34</v>
      </c>
      <c r="G67" s="353"/>
      <c r="H67" s="292"/>
      <c r="I67" s="350">
        <v>34</v>
      </c>
      <c r="J67" s="353"/>
      <c r="K67" s="350">
        <v>34</v>
      </c>
      <c r="L67" s="353"/>
      <c r="M67" s="350">
        <v>34</v>
      </c>
      <c r="N67" s="353"/>
      <c r="O67" s="292"/>
      <c r="P67" s="350">
        <v>34</v>
      </c>
      <c r="Q67" s="353"/>
      <c r="R67" s="350">
        <v>34</v>
      </c>
      <c r="S67" s="353"/>
      <c r="T67" s="350">
        <v>34</v>
      </c>
      <c r="U67" s="353"/>
      <c r="V67" s="292"/>
      <c r="W67" s="350">
        <v>34</v>
      </c>
      <c r="X67" s="353"/>
      <c r="Y67" s="350">
        <v>34</v>
      </c>
      <c r="Z67" s="353"/>
      <c r="AA67" s="350">
        <v>34</v>
      </c>
      <c r="AB67" s="353"/>
      <c r="AC67" s="293">
        <v>45</v>
      </c>
      <c r="AD67" s="299">
        <f t="shared" si="88"/>
        <v>408</v>
      </c>
      <c r="AE67" s="300">
        <f t="shared" si="89"/>
        <v>18360</v>
      </c>
      <c r="AF67" s="301"/>
      <c r="AG67" s="301"/>
      <c r="AH67" s="301"/>
      <c r="AI67" s="302"/>
      <c r="AM67" s="349">
        <f t="shared" si="90"/>
        <v>1530</v>
      </c>
      <c r="AN67" s="349"/>
      <c r="AO67" s="349">
        <f t="shared" si="80"/>
        <v>1530</v>
      </c>
      <c r="AP67" s="349"/>
      <c r="AQ67" s="349">
        <f t="shared" si="81"/>
        <v>1530</v>
      </c>
      <c r="AR67" s="349"/>
      <c r="AS67" s="298"/>
      <c r="AT67" s="349">
        <f t="shared" si="91"/>
        <v>1530</v>
      </c>
      <c r="AU67" s="349"/>
      <c r="AV67" s="349">
        <f t="shared" si="82"/>
        <v>1530</v>
      </c>
      <c r="AW67" s="349"/>
      <c r="AX67" s="349">
        <f t="shared" si="83"/>
        <v>1530</v>
      </c>
      <c r="AY67" s="349"/>
      <c r="AZ67" s="298"/>
      <c r="BA67" s="349">
        <f t="shared" si="92"/>
        <v>1530</v>
      </c>
      <c r="BB67" s="349"/>
      <c r="BC67" s="349">
        <f t="shared" si="84"/>
        <v>1530</v>
      </c>
      <c r="BD67" s="349"/>
      <c r="BE67" s="349">
        <f t="shared" si="85"/>
        <v>1530</v>
      </c>
      <c r="BF67" s="349"/>
      <c r="BG67" s="298"/>
      <c r="BH67" s="349">
        <f t="shared" si="93"/>
        <v>1530</v>
      </c>
      <c r="BI67" s="349"/>
      <c r="BJ67" s="349">
        <f t="shared" si="86"/>
        <v>1530</v>
      </c>
      <c r="BK67" s="349"/>
      <c r="BL67" s="349">
        <f t="shared" si="87"/>
        <v>1530</v>
      </c>
      <c r="BM67" s="349"/>
    </row>
    <row r="68" spans="1:65" x14ac:dyDescent="0.3">
      <c r="A68" s="291" t="s">
        <v>343</v>
      </c>
      <c r="B68" s="350">
        <v>32</v>
      </c>
      <c r="C68" s="353"/>
      <c r="D68" s="350">
        <v>33</v>
      </c>
      <c r="E68" s="353"/>
      <c r="F68" s="350">
        <v>32</v>
      </c>
      <c r="G68" s="353"/>
      <c r="H68" s="292"/>
      <c r="I68" s="350">
        <v>32</v>
      </c>
      <c r="J68" s="353"/>
      <c r="K68" s="350">
        <v>32</v>
      </c>
      <c r="L68" s="353"/>
      <c r="M68" s="350">
        <v>32</v>
      </c>
      <c r="N68" s="353"/>
      <c r="O68" s="292"/>
      <c r="P68" s="350">
        <v>32</v>
      </c>
      <c r="Q68" s="353"/>
      <c r="R68" s="350">
        <v>32</v>
      </c>
      <c r="S68" s="353"/>
      <c r="T68" s="350">
        <v>32</v>
      </c>
      <c r="U68" s="353"/>
      <c r="V68" s="292"/>
      <c r="W68" s="350">
        <v>32</v>
      </c>
      <c r="X68" s="353"/>
      <c r="Y68" s="350">
        <v>32</v>
      </c>
      <c r="Z68" s="353"/>
      <c r="AA68" s="350">
        <v>32</v>
      </c>
      <c r="AB68" s="353"/>
      <c r="AC68" s="293">
        <v>55</v>
      </c>
      <c r="AD68" s="299">
        <f t="shared" si="88"/>
        <v>385</v>
      </c>
      <c r="AE68" s="300">
        <f t="shared" si="89"/>
        <v>21175</v>
      </c>
      <c r="AF68" s="301"/>
      <c r="AG68" s="301"/>
      <c r="AH68" s="301"/>
      <c r="AI68" s="302"/>
      <c r="AM68" s="349">
        <f t="shared" si="90"/>
        <v>1760</v>
      </c>
      <c r="AN68" s="349"/>
      <c r="AO68" s="349">
        <f t="shared" si="80"/>
        <v>1815</v>
      </c>
      <c r="AP68" s="349"/>
      <c r="AQ68" s="349">
        <f t="shared" si="81"/>
        <v>1760</v>
      </c>
      <c r="AR68" s="349"/>
      <c r="AS68" s="298"/>
      <c r="AT68" s="349">
        <f t="shared" si="91"/>
        <v>1760</v>
      </c>
      <c r="AU68" s="349"/>
      <c r="AV68" s="349">
        <f t="shared" si="82"/>
        <v>1760</v>
      </c>
      <c r="AW68" s="349"/>
      <c r="AX68" s="349">
        <f t="shared" si="83"/>
        <v>1760</v>
      </c>
      <c r="AY68" s="349"/>
      <c r="AZ68" s="298"/>
      <c r="BA68" s="349">
        <f t="shared" si="92"/>
        <v>1760</v>
      </c>
      <c r="BB68" s="349"/>
      <c r="BC68" s="349">
        <f t="shared" si="84"/>
        <v>1760</v>
      </c>
      <c r="BD68" s="349"/>
      <c r="BE68" s="349">
        <f t="shared" si="85"/>
        <v>1760</v>
      </c>
      <c r="BF68" s="349"/>
      <c r="BG68" s="298"/>
      <c r="BH68" s="349">
        <f t="shared" si="93"/>
        <v>1760</v>
      </c>
      <c r="BI68" s="349"/>
      <c r="BJ68" s="349">
        <f t="shared" si="86"/>
        <v>1760</v>
      </c>
      <c r="BK68" s="349"/>
      <c r="BL68" s="349">
        <f t="shared" si="87"/>
        <v>1760</v>
      </c>
      <c r="BM68" s="349"/>
    </row>
    <row r="69" spans="1:65" x14ac:dyDescent="0.3">
      <c r="A69" s="291" t="s">
        <v>344</v>
      </c>
      <c r="B69" s="350">
        <v>31</v>
      </c>
      <c r="C69" s="353"/>
      <c r="D69" s="350">
        <v>32</v>
      </c>
      <c r="E69" s="353"/>
      <c r="F69" s="350">
        <v>31</v>
      </c>
      <c r="G69" s="353"/>
      <c r="H69" s="292"/>
      <c r="I69" s="350">
        <v>31</v>
      </c>
      <c r="J69" s="353"/>
      <c r="K69" s="350">
        <v>31</v>
      </c>
      <c r="L69" s="353"/>
      <c r="M69" s="350">
        <v>33</v>
      </c>
      <c r="N69" s="353"/>
      <c r="O69" s="292"/>
      <c r="P69" s="350">
        <v>32</v>
      </c>
      <c r="Q69" s="353"/>
      <c r="R69" s="350">
        <v>32</v>
      </c>
      <c r="S69" s="353"/>
      <c r="T69" s="350">
        <v>32</v>
      </c>
      <c r="U69" s="353"/>
      <c r="V69" s="292"/>
      <c r="W69" s="350">
        <v>32</v>
      </c>
      <c r="X69" s="353"/>
      <c r="Y69" s="350">
        <v>33</v>
      </c>
      <c r="Z69" s="353"/>
      <c r="AA69" s="350">
        <v>32</v>
      </c>
      <c r="AB69" s="353"/>
      <c r="AC69" s="293">
        <v>55</v>
      </c>
      <c r="AD69" s="299">
        <f t="shared" si="88"/>
        <v>382</v>
      </c>
      <c r="AE69" s="300">
        <f t="shared" si="89"/>
        <v>21010</v>
      </c>
      <c r="AF69" s="301"/>
      <c r="AG69" s="301"/>
      <c r="AH69" s="301"/>
      <c r="AI69" s="302"/>
      <c r="AM69" s="349">
        <f t="shared" si="90"/>
        <v>1705</v>
      </c>
      <c r="AN69" s="349"/>
      <c r="AO69" s="349">
        <f t="shared" si="80"/>
        <v>1760</v>
      </c>
      <c r="AP69" s="349"/>
      <c r="AQ69" s="349">
        <f t="shared" si="81"/>
        <v>1705</v>
      </c>
      <c r="AR69" s="349"/>
      <c r="AS69" s="298"/>
      <c r="AT69" s="349">
        <f t="shared" si="91"/>
        <v>1705</v>
      </c>
      <c r="AU69" s="349"/>
      <c r="AV69" s="349">
        <f t="shared" si="82"/>
        <v>1705</v>
      </c>
      <c r="AW69" s="349"/>
      <c r="AX69" s="349">
        <f t="shared" si="83"/>
        <v>1815</v>
      </c>
      <c r="AY69" s="349"/>
      <c r="AZ69" s="298"/>
      <c r="BA69" s="349">
        <f t="shared" si="92"/>
        <v>1760</v>
      </c>
      <c r="BB69" s="349"/>
      <c r="BC69" s="349">
        <f t="shared" si="84"/>
        <v>1760</v>
      </c>
      <c r="BD69" s="349"/>
      <c r="BE69" s="349">
        <f t="shared" si="85"/>
        <v>1760</v>
      </c>
      <c r="BF69" s="349"/>
      <c r="BG69" s="298"/>
      <c r="BH69" s="349">
        <f t="shared" si="93"/>
        <v>1760</v>
      </c>
      <c r="BI69" s="349"/>
      <c r="BJ69" s="349">
        <f t="shared" si="86"/>
        <v>1815</v>
      </c>
      <c r="BK69" s="349"/>
      <c r="BL69" s="349">
        <f t="shared" si="87"/>
        <v>1760</v>
      </c>
      <c r="BM69" s="349"/>
    </row>
    <row r="70" spans="1:65" x14ac:dyDescent="0.3">
      <c r="A70" s="291" t="s">
        <v>345</v>
      </c>
      <c r="B70" s="350">
        <v>36</v>
      </c>
      <c r="C70" s="353"/>
      <c r="D70" s="350">
        <v>36</v>
      </c>
      <c r="E70" s="353"/>
      <c r="F70" s="350">
        <v>36</v>
      </c>
      <c r="G70" s="353"/>
      <c r="H70" s="292"/>
      <c r="I70" s="350">
        <v>36</v>
      </c>
      <c r="J70" s="353"/>
      <c r="K70" s="350">
        <v>36</v>
      </c>
      <c r="L70" s="353"/>
      <c r="M70" s="350">
        <v>36</v>
      </c>
      <c r="N70" s="353"/>
      <c r="O70" s="292"/>
      <c r="P70" s="350">
        <v>36</v>
      </c>
      <c r="Q70" s="353"/>
      <c r="R70" s="350">
        <v>36</v>
      </c>
      <c r="S70" s="353"/>
      <c r="T70" s="350">
        <v>36</v>
      </c>
      <c r="U70" s="353"/>
      <c r="V70" s="292"/>
      <c r="W70" s="350">
        <v>36</v>
      </c>
      <c r="X70" s="353"/>
      <c r="Y70" s="350">
        <v>36</v>
      </c>
      <c r="Z70" s="353"/>
      <c r="AA70" s="350">
        <v>36</v>
      </c>
      <c r="AB70" s="353"/>
      <c r="AC70" s="293">
        <v>60</v>
      </c>
      <c r="AD70" s="299">
        <f t="shared" si="88"/>
        <v>432</v>
      </c>
      <c r="AE70" s="300">
        <f t="shared" si="89"/>
        <v>25920</v>
      </c>
      <c r="AF70" s="301"/>
      <c r="AG70" s="301"/>
      <c r="AH70" s="301"/>
      <c r="AI70" s="302"/>
      <c r="AM70" s="349">
        <f t="shared" si="90"/>
        <v>2160</v>
      </c>
      <c r="AN70" s="349"/>
      <c r="AO70" s="349">
        <f t="shared" si="80"/>
        <v>2160</v>
      </c>
      <c r="AP70" s="349"/>
      <c r="AQ70" s="349">
        <f t="shared" si="81"/>
        <v>2160</v>
      </c>
      <c r="AR70" s="349"/>
      <c r="AS70" s="298"/>
      <c r="AT70" s="349">
        <f t="shared" si="91"/>
        <v>2160</v>
      </c>
      <c r="AU70" s="349"/>
      <c r="AV70" s="349">
        <f t="shared" si="82"/>
        <v>2160</v>
      </c>
      <c r="AW70" s="349"/>
      <c r="AX70" s="349">
        <f t="shared" si="83"/>
        <v>2160</v>
      </c>
      <c r="AY70" s="349"/>
      <c r="AZ70" s="298"/>
      <c r="BA70" s="349">
        <f t="shared" si="92"/>
        <v>2160</v>
      </c>
      <c r="BB70" s="349"/>
      <c r="BC70" s="349">
        <f t="shared" si="84"/>
        <v>2160</v>
      </c>
      <c r="BD70" s="349"/>
      <c r="BE70" s="349">
        <f t="shared" si="85"/>
        <v>2160</v>
      </c>
      <c r="BF70" s="349"/>
      <c r="BG70" s="298"/>
      <c r="BH70" s="349">
        <f t="shared" si="93"/>
        <v>2160</v>
      </c>
      <c r="BI70" s="349"/>
      <c r="BJ70" s="349">
        <f t="shared" si="86"/>
        <v>2160</v>
      </c>
      <c r="BK70" s="349"/>
      <c r="BL70" s="349">
        <f t="shared" si="87"/>
        <v>2160</v>
      </c>
      <c r="BM70" s="349"/>
    </row>
    <row r="71" spans="1:65" x14ac:dyDescent="0.3">
      <c r="A71" s="291" t="s">
        <v>346</v>
      </c>
      <c r="B71" s="350">
        <v>34</v>
      </c>
      <c r="C71" s="353"/>
      <c r="D71" s="350">
        <v>34</v>
      </c>
      <c r="E71" s="353"/>
      <c r="F71" s="350">
        <v>34</v>
      </c>
      <c r="G71" s="353"/>
      <c r="H71" s="292"/>
      <c r="I71" s="350">
        <v>34</v>
      </c>
      <c r="J71" s="353"/>
      <c r="K71" s="350">
        <v>34</v>
      </c>
      <c r="L71" s="353"/>
      <c r="M71" s="350">
        <v>34</v>
      </c>
      <c r="N71" s="353"/>
      <c r="O71" s="292"/>
      <c r="P71" s="350">
        <v>34</v>
      </c>
      <c r="Q71" s="353"/>
      <c r="R71" s="350">
        <v>34</v>
      </c>
      <c r="S71" s="353"/>
      <c r="T71" s="350">
        <v>34</v>
      </c>
      <c r="U71" s="353"/>
      <c r="V71" s="292"/>
      <c r="W71" s="350">
        <v>34</v>
      </c>
      <c r="X71" s="353"/>
      <c r="Y71" s="350">
        <v>34</v>
      </c>
      <c r="Z71" s="353"/>
      <c r="AA71" s="350">
        <v>34</v>
      </c>
      <c r="AB71" s="353"/>
      <c r="AC71" s="293">
        <v>55</v>
      </c>
      <c r="AD71" s="299">
        <f t="shared" si="88"/>
        <v>408</v>
      </c>
      <c r="AE71" s="300">
        <f t="shared" si="89"/>
        <v>22440</v>
      </c>
      <c r="AF71" s="301"/>
      <c r="AG71" s="301"/>
      <c r="AH71" s="301"/>
      <c r="AI71" s="302"/>
      <c r="AM71" s="349">
        <f t="shared" si="90"/>
        <v>1870</v>
      </c>
      <c r="AN71" s="349"/>
      <c r="AO71" s="349">
        <f t="shared" si="80"/>
        <v>1870</v>
      </c>
      <c r="AP71" s="349"/>
      <c r="AQ71" s="349">
        <f t="shared" si="81"/>
        <v>1870</v>
      </c>
      <c r="AR71" s="349"/>
      <c r="AS71" s="298"/>
      <c r="AT71" s="349">
        <f t="shared" si="91"/>
        <v>1870</v>
      </c>
      <c r="AU71" s="349"/>
      <c r="AV71" s="349">
        <f t="shared" si="82"/>
        <v>1870</v>
      </c>
      <c r="AW71" s="349"/>
      <c r="AX71" s="349">
        <f t="shared" si="83"/>
        <v>1870</v>
      </c>
      <c r="AY71" s="349"/>
      <c r="AZ71" s="298"/>
      <c r="BA71" s="349">
        <f t="shared" si="92"/>
        <v>1870</v>
      </c>
      <c r="BB71" s="349"/>
      <c r="BC71" s="349">
        <f t="shared" si="84"/>
        <v>1870</v>
      </c>
      <c r="BD71" s="349"/>
      <c r="BE71" s="349">
        <f t="shared" si="85"/>
        <v>1870</v>
      </c>
      <c r="BF71" s="349"/>
      <c r="BG71" s="298"/>
      <c r="BH71" s="349">
        <f t="shared" si="93"/>
        <v>1870</v>
      </c>
      <c r="BI71" s="349"/>
      <c r="BJ71" s="349">
        <f t="shared" si="86"/>
        <v>1870</v>
      </c>
      <c r="BK71" s="349"/>
      <c r="BL71" s="349">
        <f t="shared" si="87"/>
        <v>1870</v>
      </c>
      <c r="BM71" s="349"/>
    </row>
    <row r="72" spans="1:65" x14ac:dyDescent="0.3">
      <c r="A72" s="291" t="s">
        <v>347</v>
      </c>
      <c r="B72" s="350">
        <v>33</v>
      </c>
      <c r="C72" s="353"/>
      <c r="D72" s="350">
        <v>33</v>
      </c>
      <c r="E72" s="353"/>
      <c r="F72" s="350">
        <v>33</v>
      </c>
      <c r="G72" s="353"/>
      <c r="H72" s="292"/>
      <c r="I72" s="350">
        <v>33</v>
      </c>
      <c r="J72" s="353"/>
      <c r="K72" s="350">
        <v>33</v>
      </c>
      <c r="L72" s="353"/>
      <c r="M72" s="350">
        <v>33</v>
      </c>
      <c r="N72" s="353"/>
      <c r="O72" s="292"/>
      <c r="P72" s="350">
        <v>33</v>
      </c>
      <c r="Q72" s="353"/>
      <c r="R72" s="350">
        <v>33</v>
      </c>
      <c r="S72" s="353"/>
      <c r="T72" s="350">
        <v>33</v>
      </c>
      <c r="U72" s="353"/>
      <c r="V72" s="292"/>
      <c r="W72" s="350">
        <v>33</v>
      </c>
      <c r="X72" s="353"/>
      <c r="Y72" s="350">
        <v>33</v>
      </c>
      <c r="Z72" s="353"/>
      <c r="AA72" s="350">
        <v>33</v>
      </c>
      <c r="AB72" s="353"/>
      <c r="AC72" s="293">
        <v>65</v>
      </c>
      <c r="AD72" s="299">
        <f t="shared" si="88"/>
        <v>396</v>
      </c>
      <c r="AE72" s="300">
        <f t="shared" si="89"/>
        <v>25740</v>
      </c>
      <c r="AF72" s="301"/>
      <c r="AG72" s="301"/>
      <c r="AH72" s="301"/>
      <c r="AI72" s="302"/>
      <c r="AM72" s="349">
        <f t="shared" si="90"/>
        <v>2145</v>
      </c>
      <c r="AN72" s="349"/>
      <c r="AO72" s="349">
        <f t="shared" si="80"/>
        <v>2145</v>
      </c>
      <c r="AP72" s="349"/>
      <c r="AQ72" s="349">
        <f t="shared" si="81"/>
        <v>2145</v>
      </c>
      <c r="AR72" s="349"/>
      <c r="AS72" s="298"/>
      <c r="AT72" s="349">
        <f t="shared" si="91"/>
        <v>2145</v>
      </c>
      <c r="AU72" s="349"/>
      <c r="AV72" s="349">
        <f t="shared" si="82"/>
        <v>2145</v>
      </c>
      <c r="AW72" s="349"/>
      <c r="AX72" s="349">
        <f t="shared" si="83"/>
        <v>2145</v>
      </c>
      <c r="AY72" s="349"/>
      <c r="AZ72" s="298"/>
      <c r="BA72" s="349">
        <f t="shared" si="92"/>
        <v>2145</v>
      </c>
      <c r="BB72" s="349"/>
      <c r="BC72" s="349">
        <f t="shared" si="84"/>
        <v>2145</v>
      </c>
      <c r="BD72" s="349"/>
      <c r="BE72" s="349">
        <f t="shared" si="85"/>
        <v>2145</v>
      </c>
      <c r="BF72" s="349"/>
      <c r="BG72" s="298"/>
      <c r="BH72" s="349">
        <f t="shared" si="93"/>
        <v>2145</v>
      </c>
      <c r="BI72" s="349"/>
      <c r="BJ72" s="349">
        <f t="shared" si="86"/>
        <v>2145</v>
      </c>
      <c r="BK72" s="349"/>
      <c r="BL72" s="349">
        <f t="shared" si="87"/>
        <v>2145</v>
      </c>
      <c r="BM72" s="349"/>
    </row>
    <row r="73" spans="1:65" x14ac:dyDescent="0.3">
      <c r="A73" s="291" t="s">
        <v>348</v>
      </c>
      <c r="B73" s="350">
        <v>34</v>
      </c>
      <c r="C73" s="353"/>
      <c r="D73" s="350">
        <v>34</v>
      </c>
      <c r="E73" s="353"/>
      <c r="F73" s="350">
        <v>34</v>
      </c>
      <c r="G73" s="353"/>
      <c r="H73" s="292"/>
      <c r="I73" s="350">
        <v>34</v>
      </c>
      <c r="J73" s="353"/>
      <c r="K73" s="350">
        <v>34</v>
      </c>
      <c r="L73" s="353"/>
      <c r="M73" s="350">
        <v>34</v>
      </c>
      <c r="N73" s="353"/>
      <c r="O73" s="292"/>
      <c r="P73" s="350">
        <v>34</v>
      </c>
      <c r="Q73" s="353"/>
      <c r="R73" s="350">
        <v>34</v>
      </c>
      <c r="S73" s="353"/>
      <c r="T73" s="350">
        <v>34</v>
      </c>
      <c r="U73" s="353"/>
      <c r="V73" s="292"/>
      <c r="W73" s="350">
        <v>34</v>
      </c>
      <c r="X73" s="353"/>
      <c r="Y73" s="350">
        <v>34</v>
      </c>
      <c r="Z73" s="353"/>
      <c r="AA73" s="350">
        <v>34</v>
      </c>
      <c r="AB73" s="353"/>
      <c r="AC73" s="293">
        <v>70</v>
      </c>
      <c r="AD73" s="299">
        <f t="shared" si="88"/>
        <v>408</v>
      </c>
      <c r="AE73" s="300">
        <f t="shared" si="89"/>
        <v>28560</v>
      </c>
      <c r="AF73" s="301"/>
      <c r="AG73" s="301"/>
      <c r="AH73" s="301"/>
      <c r="AI73" s="302"/>
      <c r="AM73" s="349">
        <f t="shared" si="90"/>
        <v>2380</v>
      </c>
      <c r="AN73" s="349"/>
      <c r="AO73" s="349">
        <f t="shared" si="80"/>
        <v>2380</v>
      </c>
      <c r="AP73" s="349"/>
      <c r="AQ73" s="349">
        <f t="shared" si="81"/>
        <v>2380</v>
      </c>
      <c r="AR73" s="349"/>
      <c r="AS73" s="298"/>
      <c r="AT73" s="349">
        <f t="shared" si="91"/>
        <v>2380</v>
      </c>
      <c r="AU73" s="349"/>
      <c r="AV73" s="349">
        <f t="shared" si="82"/>
        <v>2380</v>
      </c>
      <c r="AW73" s="349"/>
      <c r="AX73" s="349">
        <f t="shared" si="83"/>
        <v>2380</v>
      </c>
      <c r="AY73" s="349"/>
      <c r="AZ73" s="298"/>
      <c r="BA73" s="349">
        <f t="shared" si="92"/>
        <v>2380</v>
      </c>
      <c r="BB73" s="349"/>
      <c r="BC73" s="349">
        <f t="shared" si="84"/>
        <v>2380</v>
      </c>
      <c r="BD73" s="349"/>
      <c r="BE73" s="349">
        <f t="shared" si="85"/>
        <v>2380</v>
      </c>
      <c r="BF73" s="349"/>
      <c r="BG73" s="298"/>
      <c r="BH73" s="349">
        <f t="shared" si="93"/>
        <v>2380</v>
      </c>
      <c r="BI73" s="349"/>
      <c r="BJ73" s="349">
        <f t="shared" si="86"/>
        <v>2380</v>
      </c>
      <c r="BK73" s="349"/>
      <c r="BL73" s="349">
        <f t="shared" si="87"/>
        <v>2380</v>
      </c>
      <c r="BM73" s="349"/>
    </row>
    <row r="74" spans="1:65" x14ac:dyDescent="0.3">
      <c r="A74" s="291" t="s">
        <v>349</v>
      </c>
      <c r="B74" s="350">
        <v>35</v>
      </c>
      <c r="C74" s="353"/>
      <c r="D74" s="350">
        <v>35</v>
      </c>
      <c r="E74" s="353"/>
      <c r="F74" s="350">
        <v>35</v>
      </c>
      <c r="G74" s="353"/>
      <c r="H74" s="292"/>
      <c r="I74" s="350">
        <v>35</v>
      </c>
      <c r="J74" s="353"/>
      <c r="K74" s="350">
        <v>35</v>
      </c>
      <c r="L74" s="353"/>
      <c r="M74" s="350">
        <v>35</v>
      </c>
      <c r="N74" s="353"/>
      <c r="O74" s="292"/>
      <c r="P74" s="350">
        <v>35</v>
      </c>
      <c r="Q74" s="353"/>
      <c r="R74" s="350">
        <v>35</v>
      </c>
      <c r="S74" s="353"/>
      <c r="T74" s="350">
        <v>35</v>
      </c>
      <c r="U74" s="353"/>
      <c r="V74" s="292"/>
      <c r="W74" s="350">
        <v>35</v>
      </c>
      <c r="X74" s="353"/>
      <c r="Y74" s="350">
        <v>35</v>
      </c>
      <c r="Z74" s="353"/>
      <c r="AA74" s="350">
        <v>35</v>
      </c>
      <c r="AB74" s="353"/>
      <c r="AC74" s="293">
        <v>70</v>
      </c>
      <c r="AD74" s="299">
        <f t="shared" si="88"/>
        <v>420</v>
      </c>
      <c r="AE74" s="300">
        <f t="shared" si="89"/>
        <v>29400</v>
      </c>
      <c r="AF74" s="301"/>
      <c r="AG74" s="301"/>
      <c r="AH74" s="301"/>
      <c r="AI74" s="302"/>
      <c r="AM74" s="349">
        <f t="shared" si="90"/>
        <v>2450</v>
      </c>
      <c r="AN74" s="349"/>
      <c r="AO74" s="349">
        <f t="shared" si="80"/>
        <v>2450</v>
      </c>
      <c r="AP74" s="349"/>
      <c r="AQ74" s="349">
        <f t="shared" si="81"/>
        <v>2450</v>
      </c>
      <c r="AR74" s="349"/>
      <c r="AS74" s="298"/>
      <c r="AT74" s="349">
        <f t="shared" si="91"/>
        <v>2450</v>
      </c>
      <c r="AU74" s="349"/>
      <c r="AV74" s="349">
        <f t="shared" si="82"/>
        <v>2450</v>
      </c>
      <c r="AW74" s="349"/>
      <c r="AX74" s="349">
        <f t="shared" si="83"/>
        <v>2450</v>
      </c>
      <c r="AY74" s="349"/>
      <c r="AZ74" s="298"/>
      <c r="BA74" s="349">
        <f t="shared" si="92"/>
        <v>2450</v>
      </c>
      <c r="BB74" s="349"/>
      <c r="BC74" s="349">
        <f t="shared" si="84"/>
        <v>2450</v>
      </c>
      <c r="BD74" s="349"/>
      <c r="BE74" s="349">
        <f t="shared" si="85"/>
        <v>2450</v>
      </c>
      <c r="BF74" s="349"/>
      <c r="BG74" s="298"/>
      <c r="BH74" s="349">
        <f t="shared" si="93"/>
        <v>2450</v>
      </c>
      <c r="BI74" s="349"/>
      <c r="BJ74" s="349">
        <f t="shared" si="86"/>
        <v>2450</v>
      </c>
      <c r="BK74" s="349"/>
      <c r="BL74" s="349">
        <f t="shared" si="87"/>
        <v>2450</v>
      </c>
      <c r="BM74" s="349"/>
    </row>
    <row r="75" spans="1:65" x14ac:dyDescent="0.3">
      <c r="A75" s="291" t="s">
        <v>350</v>
      </c>
      <c r="B75" s="350">
        <v>36</v>
      </c>
      <c r="C75" s="353"/>
      <c r="D75" s="350">
        <v>35</v>
      </c>
      <c r="E75" s="353"/>
      <c r="F75" s="350">
        <v>35</v>
      </c>
      <c r="G75" s="353"/>
      <c r="H75" s="292"/>
      <c r="I75" s="350">
        <v>35</v>
      </c>
      <c r="J75" s="353"/>
      <c r="K75" s="350">
        <v>35</v>
      </c>
      <c r="L75" s="353"/>
      <c r="M75" s="350">
        <v>35</v>
      </c>
      <c r="N75" s="353"/>
      <c r="O75" s="292"/>
      <c r="P75" s="350">
        <v>35</v>
      </c>
      <c r="Q75" s="353"/>
      <c r="R75" s="350">
        <v>35</v>
      </c>
      <c r="S75" s="353"/>
      <c r="T75" s="350">
        <v>35</v>
      </c>
      <c r="U75" s="353"/>
      <c r="V75" s="292"/>
      <c r="W75" s="350">
        <v>35</v>
      </c>
      <c r="X75" s="353"/>
      <c r="Y75" s="350">
        <v>35</v>
      </c>
      <c r="Z75" s="353"/>
      <c r="AA75" s="350">
        <v>35</v>
      </c>
      <c r="AB75" s="353"/>
      <c r="AC75" s="293">
        <v>85</v>
      </c>
      <c r="AD75" s="299">
        <f t="shared" si="88"/>
        <v>421</v>
      </c>
      <c r="AE75" s="300">
        <f t="shared" si="89"/>
        <v>35785</v>
      </c>
      <c r="AF75" s="301"/>
      <c r="AG75" s="301"/>
      <c r="AH75" s="301"/>
      <c r="AI75" s="302"/>
      <c r="AM75" s="349">
        <f t="shared" si="90"/>
        <v>3060</v>
      </c>
      <c r="AN75" s="349"/>
      <c r="AO75" s="349">
        <f t="shared" si="80"/>
        <v>2975</v>
      </c>
      <c r="AP75" s="349"/>
      <c r="AQ75" s="349">
        <f t="shared" si="81"/>
        <v>2975</v>
      </c>
      <c r="AR75" s="349"/>
      <c r="AS75" s="298"/>
      <c r="AT75" s="349">
        <f t="shared" si="91"/>
        <v>2975</v>
      </c>
      <c r="AU75" s="349"/>
      <c r="AV75" s="349">
        <f t="shared" si="82"/>
        <v>2975</v>
      </c>
      <c r="AW75" s="349"/>
      <c r="AX75" s="349">
        <f t="shared" si="83"/>
        <v>2975</v>
      </c>
      <c r="AY75" s="349"/>
      <c r="AZ75" s="298"/>
      <c r="BA75" s="349">
        <f t="shared" si="92"/>
        <v>2975</v>
      </c>
      <c r="BB75" s="349"/>
      <c r="BC75" s="349">
        <f t="shared" si="84"/>
        <v>2975</v>
      </c>
      <c r="BD75" s="349"/>
      <c r="BE75" s="349">
        <f t="shared" si="85"/>
        <v>2975</v>
      </c>
      <c r="BF75" s="349"/>
      <c r="BG75" s="298"/>
      <c r="BH75" s="349">
        <f t="shared" si="93"/>
        <v>2975</v>
      </c>
      <c r="BI75" s="349"/>
      <c r="BJ75" s="349">
        <f t="shared" si="86"/>
        <v>2975</v>
      </c>
      <c r="BK75" s="349"/>
      <c r="BL75" s="349">
        <f t="shared" si="87"/>
        <v>2975</v>
      </c>
      <c r="BM75" s="349"/>
    </row>
    <row r="76" spans="1:65" x14ac:dyDescent="0.3">
      <c r="A76" s="291" t="s">
        <v>351</v>
      </c>
      <c r="B76" s="350">
        <v>40</v>
      </c>
      <c r="C76" s="353"/>
      <c r="D76" s="350">
        <v>40</v>
      </c>
      <c r="E76" s="353"/>
      <c r="F76" s="350">
        <v>40</v>
      </c>
      <c r="G76" s="353"/>
      <c r="H76" s="292"/>
      <c r="I76" s="350">
        <v>40</v>
      </c>
      <c r="J76" s="353"/>
      <c r="K76" s="350">
        <v>40</v>
      </c>
      <c r="L76" s="353"/>
      <c r="M76" s="350">
        <v>40</v>
      </c>
      <c r="N76" s="353"/>
      <c r="O76" s="292"/>
      <c r="P76" s="350">
        <v>40</v>
      </c>
      <c r="Q76" s="353"/>
      <c r="R76" s="350">
        <v>40</v>
      </c>
      <c r="S76" s="353"/>
      <c r="T76" s="350">
        <v>40</v>
      </c>
      <c r="U76" s="353"/>
      <c r="V76" s="292"/>
      <c r="W76" s="350">
        <v>40</v>
      </c>
      <c r="X76" s="353"/>
      <c r="Y76" s="350">
        <v>40</v>
      </c>
      <c r="Z76" s="353"/>
      <c r="AA76" s="350">
        <v>41</v>
      </c>
      <c r="AB76" s="353"/>
      <c r="AC76" s="293">
        <v>85</v>
      </c>
      <c r="AD76" s="299">
        <f t="shared" si="88"/>
        <v>481</v>
      </c>
      <c r="AE76" s="300">
        <f t="shared" si="89"/>
        <v>40885</v>
      </c>
      <c r="AF76" s="301"/>
      <c r="AG76" s="301"/>
      <c r="AH76" s="301"/>
      <c r="AI76" s="302"/>
      <c r="AM76" s="349">
        <f t="shared" si="90"/>
        <v>3400</v>
      </c>
      <c r="AN76" s="349"/>
      <c r="AO76" s="349">
        <f t="shared" si="80"/>
        <v>3400</v>
      </c>
      <c r="AP76" s="349"/>
      <c r="AQ76" s="349">
        <f t="shared" si="81"/>
        <v>3400</v>
      </c>
      <c r="AR76" s="349"/>
      <c r="AS76" s="298"/>
      <c r="AT76" s="349">
        <f t="shared" si="91"/>
        <v>3400</v>
      </c>
      <c r="AU76" s="349"/>
      <c r="AV76" s="349">
        <f t="shared" si="82"/>
        <v>3400</v>
      </c>
      <c r="AW76" s="349"/>
      <c r="AX76" s="349">
        <f t="shared" si="83"/>
        <v>3400</v>
      </c>
      <c r="AY76" s="349"/>
      <c r="AZ76" s="298"/>
      <c r="BA76" s="349">
        <f t="shared" si="92"/>
        <v>3400</v>
      </c>
      <c r="BB76" s="349"/>
      <c r="BC76" s="349">
        <f t="shared" si="84"/>
        <v>3400</v>
      </c>
      <c r="BD76" s="349"/>
      <c r="BE76" s="349">
        <f t="shared" si="85"/>
        <v>3400</v>
      </c>
      <c r="BF76" s="349"/>
      <c r="BG76" s="298"/>
      <c r="BH76" s="349">
        <f t="shared" si="93"/>
        <v>3400</v>
      </c>
      <c r="BI76" s="349"/>
      <c r="BJ76" s="349">
        <f t="shared" si="86"/>
        <v>3400</v>
      </c>
      <c r="BK76" s="349"/>
      <c r="BL76" s="349">
        <f t="shared" si="87"/>
        <v>3485</v>
      </c>
      <c r="BM76" s="349"/>
    </row>
    <row r="77" spans="1:65" x14ac:dyDescent="0.3">
      <c r="A77" s="291" t="s">
        <v>352</v>
      </c>
      <c r="B77" s="350">
        <v>29</v>
      </c>
      <c r="C77" s="353"/>
      <c r="D77" s="350">
        <v>29</v>
      </c>
      <c r="E77" s="353"/>
      <c r="F77" s="350">
        <v>32</v>
      </c>
      <c r="G77" s="353"/>
      <c r="H77" s="292"/>
      <c r="I77" s="350">
        <v>29</v>
      </c>
      <c r="J77" s="353"/>
      <c r="K77" s="350">
        <v>29</v>
      </c>
      <c r="L77" s="353"/>
      <c r="M77" s="350">
        <v>31</v>
      </c>
      <c r="N77" s="353"/>
      <c r="O77" s="292"/>
      <c r="P77" s="350">
        <v>29</v>
      </c>
      <c r="Q77" s="353"/>
      <c r="R77" s="350">
        <v>29</v>
      </c>
      <c r="S77" s="353"/>
      <c r="T77" s="350">
        <v>29</v>
      </c>
      <c r="U77" s="353"/>
      <c r="V77" s="292"/>
      <c r="W77" s="350">
        <v>29</v>
      </c>
      <c r="X77" s="353"/>
      <c r="Y77" s="350">
        <v>29</v>
      </c>
      <c r="Z77" s="353"/>
      <c r="AA77" s="350">
        <v>32</v>
      </c>
      <c r="AB77" s="353"/>
      <c r="AC77" s="293">
        <v>90</v>
      </c>
      <c r="AD77" s="299">
        <f t="shared" si="88"/>
        <v>356</v>
      </c>
      <c r="AE77" s="300">
        <f t="shared" si="89"/>
        <v>32040</v>
      </c>
      <c r="AF77" s="301"/>
      <c r="AG77" s="301"/>
      <c r="AH77" s="301"/>
      <c r="AI77" s="302"/>
      <c r="AM77" s="349">
        <f t="shared" si="90"/>
        <v>2610</v>
      </c>
      <c r="AN77" s="349"/>
      <c r="AO77" s="349">
        <f t="shared" si="80"/>
        <v>2610</v>
      </c>
      <c r="AP77" s="349"/>
      <c r="AQ77" s="349">
        <f t="shared" si="81"/>
        <v>2880</v>
      </c>
      <c r="AR77" s="349"/>
      <c r="AS77" s="298"/>
      <c r="AT77" s="349">
        <f t="shared" si="91"/>
        <v>2610</v>
      </c>
      <c r="AU77" s="349"/>
      <c r="AV77" s="349">
        <f t="shared" si="82"/>
        <v>2610</v>
      </c>
      <c r="AW77" s="349"/>
      <c r="AX77" s="349">
        <f t="shared" si="83"/>
        <v>2790</v>
      </c>
      <c r="AY77" s="349"/>
      <c r="AZ77" s="298"/>
      <c r="BA77" s="349">
        <f t="shared" si="92"/>
        <v>2610</v>
      </c>
      <c r="BB77" s="349"/>
      <c r="BC77" s="349">
        <f t="shared" si="84"/>
        <v>2610</v>
      </c>
      <c r="BD77" s="349"/>
      <c r="BE77" s="349">
        <f t="shared" si="85"/>
        <v>2610</v>
      </c>
      <c r="BF77" s="349"/>
      <c r="BG77" s="298"/>
      <c r="BH77" s="349">
        <f t="shared" si="93"/>
        <v>2610</v>
      </c>
      <c r="BI77" s="349"/>
      <c r="BJ77" s="349">
        <f t="shared" si="86"/>
        <v>2610</v>
      </c>
      <c r="BK77" s="349"/>
      <c r="BL77" s="349">
        <f t="shared" si="87"/>
        <v>2880</v>
      </c>
      <c r="BM77" s="349"/>
    </row>
    <row r="78" spans="1:65" x14ac:dyDescent="0.3">
      <c r="A78" s="291" t="s">
        <v>353</v>
      </c>
      <c r="B78" s="350">
        <v>33</v>
      </c>
      <c r="C78" s="353"/>
      <c r="D78" s="350">
        <v>33</v>
      </c>
      <c r="E78" s="353"/>
      <c r="F78" s="350">
        <v>33</v>
      </c>
      <c r="G78" s="353"/>
      <c r="H78" s="292"/>
      <c r="I78" s="350">
        <v>33</v>
      </c>
      <c r="J78" s="353"/>
      <c r="K78" s="350">
        <v>33</v>
      </c>
      <c r="L78" s="353"/>
      <c r="M78" s="350">
        <v>33</v>
      </c>
      <c r="N78" s="353"/>
      <c r="O78" s="292"/>
      <c r="P78" s="350">
        <v>33</v>
      </c>
      <c r="Q78" s="353"/>
      <c r="R78" s="350">
        <v>33</v>
      </c>
      <c r="S78" s="353"/>
      <c r="T78" s="350">
        <v>33</v>
      </c>
      <c r="U78" s="353"/>
      <c r="V78" s="292"/>
      <c r="W78" s="350">
        <v>33</v>
      </c>
      <c r="X78" s="353"/>
      <c r="Y78" s="350">
        <v>33</v>
      </c>
      <c r="Z78" s="353"/>
      <c r="AA78" s="350">
        <v>33</v>
      </c>
      <c r="AB78" s="353"/>
      <c r="AC78" s="293">
        <v>125</v>
      </c>
      <c r="AD78" s="299">
        <f t="shared" si="88"/>
        <v>396</v>
      </c>
      <c r="AE78" s="300">
        <f t="shared" si="89"/>
        <v>49500</v>
      </c>
      <c r="AF78" s="301"/>
      <c r="AG78" s="301"/>
      <c r="AH78" s="301"/>
      <c r="AI78" s="302"/>
      <c r="AM78" s="349">
        <f t="shared" si="90"/>
        <v>4125</v>
      </c>
      <c r="AN78" s="349"/>
      <c r="AO78" s="349"/>
      <c r="AP78" s="349"/>
      <c r="AQ78" s="349">
        <f t="shared" si="81"/>
        <v>4125</v>
      </c>
      <c r="AR78" s="349"/>
      <c r="AS78" s="298"/>
      <c r="AT78" s="349">
        <f t="shared" si="91"/>
        <v>4125</v>
      </c>
      <c r="AU78" s="349"/>
      <c r="AV78" s="349">
        <f t="shared" si="82"/>
        <v>4125</v>
      </c>
      <c r="AW78" s="349"/>
      <c r="AX78" s="349">
        <f t="shared" si="83"/>
        <v>4125</v>
      </c>
      <c r="AY78" s="349"/>
      <c r="AZ78" s="298"/>
      <c r="BA78" s="349">
        <f t="shared" si="92"/>
        <v>4125</v>
      </c>
      <c r="BB78" s="349"/>
      <c r="BC78" s="349">
        <f t="shared" si="84"/>
        <v>4125</v>
      </c>
      <c r="BD78" s="349"/>
      <c r="BE78" s="349">
        <f t="shared" si="85"/>
        <v>4125</v>
      </c>
      <c r="BF78" s="349"/>
      <c r="BG78" s="298"/>
      <c r="BH78" s="349">
        <f t="shared" si="93"/>
        <v>4125</v>
      </c>
      <c r="BI78" s="349"/>
      <c r="BJ78" s="349">
        <f t="shared" si="86"/>
        <v>4125</v>
      </c>
      <c r="BK78" s="349"/>
      <c r="BL78" s="349">
        <f t="shared" si="87"/>
        <v>4125</v>
      </c>
      <c r="BM78" s="349"/>
    </row>
    <row r="79" spans="1:65" x14ac:dyDescent="0.3">
      <c r="A79" s="291" t="s">
        <v>354</v>
      </c>
      <c r="B79" s="350">
        <v>39</v>
      </c>
      <c r="C79" s="353"/>
      <c r="D79" s="350">
        <v>39</v>
      </c>
      <c r="E79" s="353"/>
      <c r="F79" s="350">
        <v>39</v>
      </c>
      <c r="G79" s="353"/>
      <c r="H79" s="292"/>
      <c r="I79" s="350">
        <v>39</v>
      </c>
      <c r="J79" s="353"/>
      <c r="K79" s="350">
        <v>39</v>
      </c>
      <c r="L79" s="353"/>
      <c r="M79" s="350">
        <v>39</v>
      </c>
      <c r="N79" s="353"/>
      <c r="O79" s="292"/>
      <c r="P79" s="350">
        <v>39</v>
      </c>
      <c r="Q79" s="353"/>
      <c r="R79" s="350">
        <v>39</v>
      </c>
      <c r="S79" s="353"/>
      <c r="T79" s="350">
        <v>39</v>
      </c>
      <c r="U79" s="353"/>
      <c r="V79" s="292"/>
      <c r="W79" s="350">
        <v>39</v>
      </c>
      <c r="X79" s="353"/>
      <c r="Y79" s="350">
        <v>39</v>
      </c>
      <c r="Z79" s="353"/>
      <c r="AA79" s="350">
        <v>39</v>
      </c>
      <c r="AB79" s="353"/>
      <c r="AC79" s="293">
        <v>225</v>
      </c>
      <c r="AD79" s="299">
        <f t="shared" si="88"/>
        <v>468</v>
      </c>
      <c r="AE79" s="300">
        <f t="shared" si="89"/>
        <v>105300</v>
      </c>
      <c r="AF79" s="301"/>
      <c r="AG79" s="301"/>
      <c r="AH79" s="301"/>
      <c r="AI79" s="302"/>
      <c r="AM79" s="349">
        <f t="shared" si="90"/>
        <v>8775</v>
      </c>
      <c r="AN79" s="349"/>
      <c r="AO79" s="349">
        <f t="shared" ref="AO79:AO80" si="94">D79*$AC79</f>
        <v>8775</v>
      </c>
      <c r="AP79" s="349"/>
      <c r="AQ79" s="349">
        <f t="shared" si="81"/>
        <v>8775</v>
      </c>
      <c r="AR79" s="349"/>
      <c r="AS79" s="298"/>
      <c r="AT79" s="349">
        <f t="shared" si="91"/>
        <v>8775</v>
      </c>
      <c r="AU79" s="349"/>
      <c r="AV79" s="349">
        <f t="shared" si="82"/>
        <v>8775</v>
      </c>
      <c r="AW79" s="349"/>
      <c r="AX79" s="349">
        <f t="shared" si="83"/>
        <v>8775</v>
      </c>
      <c r="AY79" s="349"/>
      <c r="AZ79" s="298"/>
      <c r="BA79" s="349">
        <f t="shared" si="92"/>
        <v>8775</v>
      </c>
      <c r="BB79" s="349"/>
      <c r="BC79" s="349">
        <f t="shared" si="84"/>
        <v>8775</v>
      </c>
      <c r="BD79" s="349"/>
      <c r="BE79" s="349">
        <f t="shared" si="85"/>
        <v>8775</v>
      </c>
      <c r="BF79" s="349"/>
      <c r="BG79" s="298"/>
      <c r="BH79" s="349">
        <f t="shared" si="93"/>
        <v>8775</v>
      </c>
      <c r="BI79" s="349"/>
      <c r="BJ79" s="349">
        <f t="shared" si="86"/>
        <v>8775</v>
      </c>
      <c r="BK79" s="349"/>
      <c r="BL79" s="349">
        <f t="shared" si="87"/>
        <v>8775</v>
      </c>
      <c r="BM79" s="349"/>
    </row>
    <row r="80" spans="1:65" x14ac:dyDescent="0.3">
      <c r="A80" s="291" t="s">
        <v>355</v>
      </c>
      <c r="B80" s="350">
        <v>29</v>
      </c>
      <c r="C80" s="353"/>
      <c r="D80" s="350">
        <v>29</v>
      </c>
      <c r="E80" s="353"/>
      <c r="F80" s="350">
        <v>32</v>
      </c>
      <c r="G80" s="353"/>
      <c r="H80" s="292"/>
      <c r="I80" s="350">
        <v>29</v>
      </c>
      <c r="J80" s="353"/>
      <c r="K80" s="350">
        <v>29</v>
      </c>
      <c r="L80" s="353"/>
      <c r="M80" s="350">
        <v>31</v>
      </c>
      <c r="N80" s="353"/>
      <c r="O80" s="292"/>
      <c r="P80" s="350">
        <v>29</v>
      </c>
      <c r="Q80" s="353"/>
      <c r="R80" s="350">
        <v>29</v>
      </c>
      <c r="S80" s="353"/>
      <c r="T80" s="350">
        <v>29</v>
      </c>
      <c r="U80" s="353"/>
      <c r="V80" s="292"/>
      <c r="W80" s="350">
        <v>29</v>
      </c>
      <c r="X80" s="353"/>
      <c r="Y80" s="350">
        <v>29</v>
      </c>
      <c r="Z80" s="353"/>
      <c r="AA80" s="350">
        <v>32</v>
      </c>
      <c r="AB80" s="353"/>
      <c r="AC80" s="293">
        <v>90</v>
      </c>
      <c r="AD80" s="299">
        <f t="shared" ref="AD80:AD82" si="95">SUM(B80:AB80)</f>
        <v>356</v>
      </c>
      <c r="AE80" s="300">
        <f t="shared" ref="AE80:AE82" si="96">AD80*AC80</f>
        <v>32040</v>
      </c>
      <c r="AF80" s="301"/>
      <c r="AG80" s="301"/>
      <c r="AH80" s="301"/>
      <c r="AI80" s="302"/>
      <c r="AM80" s="349">
        <f t="shared" ref="AM80:AM82" si="97">B80*$AC80</f>
        <v>2610</v>
      </c>
      <c r="AN80" s="349"/>
      <c r="AO80" s="349">
        <f t="shared" si="94"/>
        <v>2610</v>
      </c>
      <c r="AP80" s="349"/>
      <c r="AQ80" s="349">
        <f t="shared" ref="AQ80:AQ82" si="98">F80*$AC80</f>
        <v>2880</v>
      </c>
      <c r="AR80" s="349"/>
      <c r="AS80" s="298"/>
      <c r="AT80" s="349">
        <f t="shared" ref="AT80:AT82" si="99">I80*$AC80</f>
        <v>2610</v>
      </c>
      <c r="AU80" s="349"/>
      <c r="AV80" s="349">
        <f t="shared" ref="AV80:AV82" si="100">K80*$AC80</f>
        <v>2610</v>
      </c>
      <c r="AW80" s="349"/>
      <c r="AX80" s="349">
        <f t="shared" ref="AX80:AX82" si="101">M80*$AC80</f>
        <v>2790</v>
      </c>
      <c r="AY80" s="349"/>
      <c r="AZ80" s="298"/>
      <c r="BA80" s="349">
        <f t="shared" ref="BA80:BA82" si="102">P80*$AC80</f>
        <v>2610</v>
      </c>
      <c r="BB80" s="349"/>
      <c r="BC80" s="349">
        <f t="shared" ref="BC80:BC82" si="103">R80*$AC80</f>
        <v>2610</v>
      </c>
      <c r="BD80" s="349"/>
      <c r="BE80" s="349">
        <f t="shared" ref="BE80:BE82" si="104">T80*$AC80</f>
        <v>2610</v>
      </c>
      <c r="BF80" s="349"/>
      <c r="BG80" s="298"/>
      <c r="BH80" s="349">
        <f t="shared" ref="BH80:BH82" si="105">W80*$AC80</f>
        <v>2610</v>
      </c>
      <c r="BI80" s="349"/>
      <c r="BJ80" s="349">
        <f t="shared" ref="BJ80:BJ82" si="106">Y80*$AC80</f>
        <v>2610</v>
      </c>
      <c r="BK80" s="349"/>
      <c r="BL80" s="349">
        <f t="shared" ref="BL80:BL82" si="107">AA80*$AC80</f>
        <v>2880</v>
      </c>
      <c r="BM80" s="349"/>
    </row>
    <row r="81" spans="1:65" x14ac:dyDescent="0.3">
      <c r="A81" s="291" t="s">
        <v>356</v>
      </c>
      <c r="B81" s="350">
        <v>33</v>
      </c>
      <c r="C81" s="353"/>
      <c r="D81" s="350">
        <v>33</v>
      </c>
      <c r="E81" s="353"/>
      <c r="F81" s="350">
        <v>33</v>
      </c>
      <c r="G81" s="353"/>
      <c r="H81" s="292"/>
      <c r="I81" s="350">
        <v>33</v>
      </c>
      <c r="J81" s="353"/>
      <c r="K81" s="350">
        <v>33</v>
      </c>
      <c r="L81" s="353"/>
      <c r="M81" s="350">
        <v>33</v>
      </c>
      <c r="N81" s="353"/>
      <c r="O81" s="292"/>
      <c r="P81" s="350">
        <v>33</v>
      </c>
      <c r="Q81" s="353"/>
      <c r="R81" s="350">
        <v>33</v>
      </c>
      <c r="S81" s="353"/>
      <c r="T81" s="350">
        <v>33</v>
      </c>
      <c r="U81" s="353"/>
      <c r="V81" s="292"/>
      <c r="W81" s="350">
        <v>33</v>
      </c>
      <c r="X81" s="353"/>
      <c r="Y81" s="350">
        <v>33</v>
      </c>
      <c r="Z81" s="353"/>
      <c r="AA81" s="350">
        <v>33</v>
      </c>
      <c r="AB81" s="353"/>
      <c r="AC81" s="293">
        <v>125</v>
      </c>
      <c r="AD81" s="299">
        <f t="shared" si="95"/>
        <v>396</v>
      </c>
      <c r="AE81" s="300">
        <f t="shared" si="96"/>
        <v>49500</v>
      </c>
      <c r="AF81" s="301"/>
      <c r="AG81" s="301"/>
      <c r="AH81" s="301"/>
      <c r="AI81" s="302"/>
      <c r="AM81" s="349">
        <f t="shared" si="97"/>
        <v>4125</v>
      </c>
      <c r="AN81" s="349"/>
      <c r="AO81" s="349"/>
      <c r="AP81" s="349"/>
      <c r="AQ81" s="349">
        <f t="shared" si="98"/>
        <v>4125</v>
      </c>
      <c r="AR81" s="349"/>
      <c r="AS81" s="298"/>
      <c r="AT81" s="349">
        <f t="shared" si="99"/>
        <v>4125</v>
      </c>
      <c r="AU81" s="349"/>
      <c r="AV81" s="349">
        <f t="shared" si="100"/>
        <v>4125</v>
      </c>
      <c r="AW81" s="349"/>
      <c r="AX81" s="349">
        <f t="shared" si="101"/>
        <v>4125</v>
      </c>
      <c r="AY81" s="349"/>
      <c r="AZ81" s="298"/>
      <c r="BA81" s="349">
        <f t="shared" si="102"/>
        <v>4125</v>
      </c>
      <c r="BB81" s="349"/>
      <c r="BC81" s="349">
        <f t="shared" si="103"/>
        <v>4125</v>
      </c>
      <c r="BD81" s="349"/>
      <c r="BE81" s="349">
        <f t="shared" si="104"/>
        <v>4125</v>
      </c>
      <c r="BF81" s="349"/>
      <c r="BG81" s="298"/>
      <c r="BH81" s="349">
        <f t="shared" si="105"/>
        <v>4125</v>
      </c>
      <c r="BI81" s="349"/>
      <c r="BJ81" s="349">
        <f t="shared" si="106"/>
        <v>4125</v>
      </c>
      <c r="BK81" s="349"/>
      <c r="BL81" s="349">
        <f t="shared" si="107"/>
        <v>4125</v>
      </c>
      <c r="BM81" s="349"/>
    </row>
    <row r="82" spans="1:65" x14ac:dyDescent="0.3">
      <c r="A82" s="291" t="s">
        <v>357</v>
      </c>
      <c r="B82" s="350">
        <v>39</v>
      </c>
      <c r="C82" s="353"/>
      <c r="D82" s="350">
        <v>39</v>
      </c>
      <c r="E82" s="353"/>
      <c r="F82" s="350">
        <v>39</v>
      </c>
      <c r="G82" s="353"/>
      <c r="H82" s="292"/>
      <c r="I82" s="350">
        <v>39</v>
      </c>
      <c r="J82" s="353"/>
      <c r="K82" s="350">
        <v>39</v>
      </c>
      <c r="L82" s="353"/>
      <c r="M82" s="350">
        <v>39</v>
      </c>
      <c r="N82" s="353"/>
      <c r="O82" s="292"/>
      <c r="P82" s="350">
        <v>39</v>
      </c>
      <c r="Q82" s="353"/>
      <c r="R82" s="350">
        <v>39</v>
      </c>
      <c r="S82" s="353"/>
      <c r="T82" s="350">
        <v>39</v>
      </c>
      <c r="U82" s="353"/>
      <c r="V82" s="292"/>
      <c r="W82" s="350">
        <v>39</v>
      </c>
      <c r="X82" s="353"/>
      <c r="Y82" s="350">
        <v>39</v>
      </c>
      <c r="Z82" s="353"/>
      <c r="AA82" s="350">
        <v>39</v>
      </c>
      <c r="AB82" s="353"/>
      <c r="AC82" s="293">
        <v>225</v>
      </c>
      <c r="AD82" s="299">
        <f t="shared" si="95"/>
        <v>468</v>
      </c>
      <c r="AE82" s="300">
        <f t="shared" si="96"/>
        <v>105300</v>
      </c>
      <c r="AF82" s="301"/>
      <c r="AG82" s="301"/>
      <c r="AH82" s="301"/>
      <c r="AI82" s="302"/>
      <c r="AM82" s="349">
        <f t="shared" si="97"/>
        <v>8775</v>
      </c>
      <c r="AN82" s="349"/>
      <c r="AO82" s="349">
        <f t="shared" ref="AO82" si="108">D82*$AC82</f>
        <v>8775</v>
      </c>
      <c r="AP82" s="349"/>
      <c r="AQ82" s="349">
        <f t="shared" si="98"/>
        <v>8775</v>
      </c>
      <c r="AR82" s="349"/>
      <c r="AS82" s="298"/>
      <c r="AT82" s="349">
        <f t="shared" si="99"/>
        <v>8775</v>
      </c>
      <c r="AU82" s="349"/>
      <c r="AV82" s="349">
        <f t="shared" si="100"/>
        <v>8775</v>
      </c>
      <c r="AW82" s="349"/>
      <c r="AX82" s="349">
        <f t="shared" si="101"/>
        <v>8775</v>
      </c>
      <c r="AY82" s="349"/>
      <c r="AZ82" s="298"/>
      <c r="BA82" s="349">
        <f t="shared" si="102"/>
        <v>8775</v>
      </c>
      <c r="BB82" s="349"/>
      <c r="BC82" s="349">
        <f t="shared" si="103"/>
        <v>8775</v>
      </c>
      <c r="BD82" s="349"/>
      <c r="BE82" s="349">
        <f t="shared" si="104"/>
        <v>8775</v>
      </c>
      <c r="BF82" s="349"/>
      <c r="BG82" s="298"/>
      <c r="BH82" s="349">
        <f t="shared" si="105"/>
        <v>8775</v>
      </c>
      <c r="BI82" s="349"/>
      <c r="BJ82" s="349">
        <f t="shared" si="106"/>
        <v>8775</v>
      </c>
      <c r="BK82" s="349"/>
      <c r="BL82" s="349">
        <f t="shared" si="107"/>
        <v>8775</v>
      </c>
      <c r="BM82" s="349"/>
    </row>
    <row r="83" spans="1:65" ht="14.4" customHeight="1" x14ac:dyDescent="0.3">
      <c r="AD83" s="284"/>
    </row>
    <row r="84" spans="1:65" ht="14.4" customHeight="1" x14ac:dyDescent="0.3">
      <c r="AD84" s="284"/>
    </row>
    <row r="85" spans="1:65" x14ac:dyDescent="0.3">
      <c r="A85" s="284" t="s">
        <v>70</v>
      </c>
      <c r="B85" s="360">
        <f>SUM(B50:B82)</f>
        <v>1125</v>
      </c>
      <c r="C85" s="361"/>
      <c r="D85" s="360">
        <f t="shared" ref="D85" si="109">SUM(D50:D82)</f>
        <v>1127</v>
      </c>
      <c r="E85" s="361"/>
      <c r="F85" s="360">
        <f t="shared" ref="F85" si="110">SUM(F50:F82)</f>
        <v>1134</v>
      </c>
      <c r="G85" s="361"/>
      <c r="H85" s="303"/>
      <c r="I85" s="360">
        <f>SUM(I50:I82)</f>
        <v>1125</v>
      </c>
      <c r="J85" s="361"/>
      <c r="K85" s="360">
        <f t="shared" ref="K85" si="111">SUM(K50:K82)</f>
        <v>1125</v>
      </c>
      <c r="L85" s="361"/>
      <c r="M85" s="360">
        <f t="shared" ref="M85" si="112">SUM(M50:M82)</f>
        <v>1133</v>
      </c>
      <c r="N85" s="361"/>
      <c r="O85" s="303"/>
      <c r="P85" s="360">
        <f>SUM(P50:P82)</f>
        <v>1125</v>
      </c>
      <c r="Q85" s="361"/>
      <c r="R85" s="360">
        <f t="shared" ref="R85" si="113">SUM(R50:R82)</f>
        <v>1125</v>
      </c>
      <c r="S85" s="361"/>
      <c r="T85" s="360">
        <f t="shared" ref="T85" si="114">SUM(T50:T82)</f>
        <v>1125</v>
      </c>
      <c r="U85" s="361"/>
      <c r="V85" s="303"/>
      <c r="W85" s="360">
        <f>SUM(W50:W82)</f>
        <v>1125</v>
      </c>
      <c r="X85" s="361"/>
      <c r="Y85" s="360">
        <f t="shared" ref="Y85" si="115">SUM(Y50:Y82)</f>
        <v>1129</v>
      </c>
      <c r="Z85" s="361"/>
      <c r="AA85" s="360">
        <f t="shared" ref="AA85" si="116">SUM(AA50:AA82)</f>
        <v>1136</v>
      </c>
      <c r="AB85" s="361"/>
      <c r="AC85" s="285"/>
      <c r="AM85" s="359">
        <f>SUM(AM50:AM82)</f>
        <v>97060</v>
      </c>
      <c r="AN85" s="359"/>
      <c r="AO85" s="359">
        <f t="shared" ref="AO85" si="117">SUM(AO50:AO82)</f>
        <v>84735</v>
      </c>
      <c r="AP85" s="359"/>
      <c r="AQ85" s="359">
        <f t="shared" ref="AQ85" si="118">SUM(AQ50:AQ82)</f>
        <v>97790</v>
      </c>
      <c r="AR85" s="359"/>
      <c r="AS85" s="290"/>
      <c r="AT85" s="359">
        <f>SUM(AT50:AT82)</f>
        <v>96980</v>
      </c>
      <c r="AU85" s="359"/>
      <c r="AV85" s="359">
        <f t="shared" ref="AV85" si="119">SUM(AV50:AV82)</f>
        <v>96980</v>
      </c>
      <c r="AW85" s="359"/>
      <c r="AX85" s="359">
        <f t="shared" ref="AX85" si="120">SUM(AX50:AX82)</f>
        <v>97650</v>
      </c>
      <c r="AY85" s="359"/>
      <c r="AZ85" s="290"/>
      <c r="BA85" s="359">
        <f>SUM(BA50:BA82)</f>
        <v>97000</v>
      </c>
      <c r="BB85" s="359"/>
      <c r="BC85" s="359">
        <f t="shared" ref="BC85" si="121">SUM(BC50:BC82)</f>
        <v>97000</v>
      </c>
      <c r="BD85" s="359"/>
      <c r="BE85" s="359">
        <f t="shared" ref="BE85" si="122">SUM(BE50:BE82)</f>
        <v>97000</v>
      </c>
      <c r="BF85" s="359"/>
      <c r="BG85" s="290"/>
      <c r="BH85" s="359">
        <f>SUM(BH50:BH82)</f>
        <v>97000</v>
      </c>
      <c r="BI85" s="359"/>
      <c r="BJ85" s="359">
        <f t="shared" ref="BJ85" si="123">SUM(BJ50:BJ82)</f>
        <v>97190</v>
      </c>
      <c r="BK85" s="359"/>
      <c r="BL85" s="359">
        <f t="shared" ref="BL85" si="124">SUM(BL50:BL82)</f>
        <v>97980</v>
      </c>
      <c r="BM85" s="359"/>
    </row>
    <row r="86" spans="1:65" x14ac:dyDescent="0.3">
      <c r="AD86" s="284"/>
    </row>
    <row r="87" spans="1:65" x14ac:dyDescent="0.3">
      <c r="A87" s="304" t="s">
        <v>248</v>
      </c>
      <c r="B87" s="362">
        <f>AM85</f>
        <v>97060</v>
      </c>
      <c r="C87" s="363"/>
      <c r="D87" s="362">
        <f t="shared" ref="D87" si="125">AO85</f>
        <v>84735</v>
      </c>
      <c r="E87" s="363"/>
      <c r="F87" s="362">
        <f t="shared" ref="F87" si="126">AQ85</f>
        <v>97790</v>
      </c>
      <c r="G87" s="363"/>
      <c r="H87" s="303"/>
      <c r="I87" s="362">
        <f>AT85</f>
        <v>96980</v>
      </c>
      <c r="J87" s="363"/>
      <c r="K87" s="362">
        <f t="shared" ref="K87" si="127">AV85</f>
        <v>96980</v>
      </c>
      <c r="L87" s="363"/>
      <c r="M87" s="362">
        <f t="shared" ref="M87" si="128">AX85</f>
        <v>97650</v>
      </c>
      <c r="N87" s="363"/>
      <c r="O87" s="303"/>
      <c r="P87" s="362">
        <f>BA85</f>
        <v>97000</v>
      </c>
      <c r="Q87" s="363"/>
      <c r="R87" s="362">
        <f t="shared" ref="R87" si="129">BC85</f>
        <v>97000</v>
      </c>
      <c r="S87" s="363"/>
      <c r="T87" s="362">
        <f t="shared" ref="T87" si="130">BE85</f>
        <v>97000</v>
      </c>
      <c r="U87" s="363"/>
      <c r="V87" s="303"/>
      <c r="W87" s="362">
        <f>BH85</f>
        <v>97000</v>
      </c>
      <c r="X87" s="363"/>
      <c r="Y87" s="362">
        <f t="shared" ref="Y87" si="131">BJ85</f>
        <v>97190</v>
      </c>
      <c r="Z87" s="363"/>
      <c r="AA87" s="362">
        <f t="shared" ref="AA87" si="132">BL85</f>
        <v>97980</v>
      </c>
      <c r="AB87" s="363"/>
      <c r="AC87" s="285"/>
    </row>
    <row r="89" spans="1:65" s="305" customFormat="1" ht="4.2" customHeight="1" x14ac:dyDescent="0.3">
      <c r="AD89" s="306"/>
      <c r="AJ89"/>
      <c r="AK89"/>
      <c r="AL89"/>
    </row>
    <row r="91" spans="1:65" x14ac:dyDescent="0.3">
      <c r="A91" s="283" t="s">
        <v>250</v>
      </c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</row>
    <row r="92" spans="1:65" x14ac:dyDescent="0.3"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M92" s="356" t="s">
        <v>258</v>
      </c>
      <c r="AN92" s="356"/>
      <c r="AO92" s="356"/>
      <c r="AP92" s="356"/>
      <c r="AQ92" s="356"/>
      <c r="AR92" s="356"/>
      <c r="AS92" s="356"/>
      <c r="AT92" s="356"/>
      <c r="AU92" s="356"/>
      <c r="AV92" s="356"/>
      <c r="AW92" s="356"/>
      <c r="AX92" s="356"/>
      <c r="AY92" s="356"/>
      <c r="AZ92" s="356"/>
      <c r="BA92" s="356"/>
      <c r="BB92" s="356"/>
      <c r="BC92" s="356"/>
      <c r="BD92" s="356"/>
      <c r="BE92" s="356"/>
      <c r="BF92" s="356"/>
      <c r="BG92" s="356"/>
      <c r="BH92" s="356"/>
      <c r="BI92" s="356"/>
      <c r="BJ92" s="356"/>
      <c r="BK92" s="356"/>
      <c r="BL92" s="356"/>
      <c r="BM92" s="356"/>
    </row>
    <row r="93" spans="1:65" x14ac:dyDescent="0.3">
      <c r="A93" s="287" t="s">
        <v>254</v>
      </c>
      <c r="B93" s="358" t="s">
        <v>25</v>
      </c>
      <c r="C93" s="358"/>
      <c r="D93" s="358" t="s">
        <v>26</v>
      </c>
      <c r="E93" s="358"/>
      <c r="F93" s="358" t="s">
        <v>27</v>
      </c>
      <c r="G93" s="358"/>
      <c r="H93" s="289"/>
      <c r="I93" s="358" t="s">
        <v>28</v>
      </c>
      <c r="J93" s="358"/>
      <c r="K93" s="358" t="s">
        <v>29</v>
      </c>
      <c r="L93" s="358"/>
      <c r="M93" s="358" t="s">
        <v>30</v>
      </c>
      <c r="N93" s="358"/>
      <c r="O93" s="289"/>
      <c r="P93" s="358" t="s">
        <v>31</v>
      </c>
      <c r="Q93" s="358"/>
      <c r="R93" s="358" t="s">
        <v>32</v>
      </c>
      <c r="S93" s="358"/>
      <c r="T93" s="358" t="s">
        <v>33</v>
      </c>
      <c r="U93" s="358"/>
      <c r="V93" s="289"/>
      <c r="W93" s="358" t="s">
        <v>34</v>
      </c>
      <c r="X93" s="358"/>
      <c r="Y93" s="358" t="s">
        <v>35</v>
      </c>
      <c r="Z93" s="358"/>
      <c r="AA93" s="358" t="s">
        <v>36</v>
      </c>
      <c r="AB93" s="358"/>
      <c r="AC93" s="288" t="s">
        <v>244</v>
      </c>
      <c r="AD93" s="288" t="s">
        <v>245</v>
      </c>
      <c r="AE93" s="289" t="s">
        <v>246</v>
      </c>
      <c r="AF93" s="289" t="s">
        <v>247</v>
      </c>
      <c r="AG93" s="289"/>
      <c r="AH93" s="289"/>
      <c r="AI93" s="289"/>
      <c r="AM93" s="357" t="s">
        <v>25</v>
      </c>
      <c r="AN93" s="357"/>
      <c r="AO93" s="357" t="s">
        <v>26</v>
      </c>
      <c r="AP93" s="357"/>
      <c r="AQ93" s="357" t="s">
        <v>27</v>
      </c>
      <c r="AR93" s="357"/>
      <c r="AS93" s="290"/>
      <c r="AT93" s="357" t="s">
        <v>28</v>
      </c>
      <c r="AU93" s="357"/>
      <c r="AV93" s="357" t="s">
        <v>29</v>
      </c>
      <c r="AW93" s="357"/>
      <c r="AX93" s="357" t="s">
        <v>30</v>
      </c>
      <c r="AY93" s="357"/>
      <c r="AZ93" s="290"/>
      <c r="BA93" s="357" t="s">
        <v>31</v>
      </c>
      <c r="BB93" s="357"/>
      <c r="BC93" s="357" t="s">
        <v>32</v>
      </c>
      <c r="BD93" s="357"/>
      <c r="BE93" s="357" t="s">
        <v>33</v>
      </c>
      <c r="BF93" s="357"/>
      <c r="BG93" s="290"/>
      <c r="BH93" s="357" t="s">
        <v>34</v>
      </c>
      <c r="BI93" s="357"/>
      <c r="BJ93" s="357" t="s">
        <v>35</v>
      </c>
      <c r="BK93" s="357"/>
      <c r="BL93" s="357" t="s">
        <v>36</v>
      </c>
      <c r="BM93" s="357"/>
    </row>
    <row r="94" spans="1:65" x14ac:dyDescent="0.3">
      <c r="A94" s="291" t="s">
        <v>325</v>
      </c>
      <c r="B94" s="354">
        <v>35</v>
      </c>
      <c r="C94" s="355"/>
      <c r="D94" s="354">
        <v>36</v>
      </c>
      <c r="E94" s="355"/>
      <c r="F94" s="354">
        <v>37</v>
      </c>
      <c r="G94" s="355"/>
      <c r="H94" s="292"/>
      <c r="I94" s="354">
        <v>37</v>
      </c>
      <c r="J94" s="355"/>
      <c r="K94" s="354">
        <v>38</v>
      </c>
      <c r="L94" s="355"/>
      <c r="M94" s="354">
        <v>37</v>
      </c>
      <c r="N94" s="355"/>
      <c r="O94" s="292"/>
      <c r="P94" s="354">
        <v>40</v>
      </c>
      <c r="Q94" s="355"/>
      <c r="R94" s="354">
        <v>39</v>
      </c>
      <c r="S94" s="355"/>
      <c r="T94" s="354">
        <v>42</v>
      </c>
      <c r="U94" s="355"/>
      <c r="V94" s="292"/>
      <c r="W94" s="354">
        <v>42</v>
      </c>
      <c r="X94" s="355"/>
      <c r="Y94" s="354">
        <v>42</v>
      </c>
      <c r="Z94" s="355"/>
      <c r="AA94" s="354">
        <v>42</v>
      </c>
      <c r="AB94" s="355"/>
      <c r="AC94" s="293">
        <v>40</v>
      </c>
      <c r="AD94" s="294">
        <f>SUM(B94:AB94)</f>
        <v>467</v>
      </c>
      <c r="AE94" s="295">
        <f>AD94*AC94</f>
        <v>18680</v>
      </c>
      <c r="AF94" s="296"/>
      <c r="AG94" s="296"/>
      <c r="AH94" s="296"/>
      <c r="AI94" s="297"/>
      <c r="AM94" s="342">
        <f>B94*$AC94</f>
        <v>1400</v>
      </c>
      <c r="AN94" s="342"/>
      <c r="AO94" s="342">
        <f t="shared" ref="AO94:AO108" si="133">D94*$AC94</f>
        <v>1440</v>
      </c>
      <c r="AP94" s="342"/>
      <c r="AQ94" s="342">
        <f t="shared" ref="AQ94:AQ108" si="134">F94*$AC94</f>
        <v>1480</v>
      </c>
      <c r="AR94" s="342"/>
      <c r="AS94" s="298"/>
      <c r="AT94" s="342">
        <f>I94*$AC94</f>
        <v>1480</v>
      </c>
      <c r="AU94" s="342"/>
      <c r="AV94" s="342">
        <f t="shared" ref="AV94:AV108" si="135">K94*$AC94</f>
        <v>1520</v>
      </c>
      <c r="AW94" s="342"/>
      <c r="AX94" s="342">
        <f t="shared" ref="AX94:AX108" si="136">M94*$AC94</f>
        <v>1480</v>
      </c>
      <c r="AY94" s="342"/>
      <c r="AZ94" s="298"/>
      <c r="BA94" s="342">
        <f>P94*$AC94</f>
        <v>1600</v>
      </c>
      <c r="BB94" s="342"/>
      <c r="BC94" s="342">
        <f t="shared" ref="BC94:BC108" si="137">R94*$AC94</f>
        <v>1560</v>
      </c>
      <c r="BD94" s="342"/>
      <c r="BE94" s="342">
        <f t="shared" ref="BE94:BE108" si="138">T94*$AC94</f>
        <v>1680</v>
      </c>
      <c r="BF94" s="342"/>
      <c r="BG94" s="298"/>
      <c r="BH94" s="342">
        <f>W94*$AC94</f>
        <v>1680</v>
      </c>
      <c r="BI94" s="342"/>
      <c r="BJ94" s="342">
        <f t="shared" ref="BJ94:BJ108" si="139">Y94*$AC94</f>
        <v>1680</v>
      </c>
      <c r="BK94" s="342"/>
      <c r="BL94" s="342">
        <f t="shared" ref="BL94:BL108" si="140">AA94*$AC94</f>
        <v>1680</v>
      </c>
      <c r="BM94" s="342"/>
    </row>
    <row r="95" spans="1:65" x14ac:dyDescent="0.3">
      <c r="A95" s="291" t="s">
        <v>326</v>
      </c>
      <c r="B95" s="350">
        <v>33</v>
      </c>
      <c r="C95" s="353"/>
      <c r="D95" s="350">
        <v>33</v>
      </c>
      <c r="E95" s="353"/>
      <c r="F95" s="350">
        <v>34</v>
      </c>
      <c r="G95" s="353"/>
      <c r="H95" s="292"/>
      <c r="I95" s="350">
        <v>34</v>
      </c>
      <c r="J95" s="353"/>
      <c r="K95" s="350">
        <v>33</v>
      </c>
      <c r="L95" s="353"/>
      <c r="M95" s="350">
        <v>35</v>
      </c>
      <c r="N95" s="353"/>
      <c r="O95" s="292"/>
      <c r="P95" s="350">
        <v>38</v>
      </c>
      <c r="Q95" s="353"/>
      <c r="R95" s="350">
        <v>46</v>
      </c>
      <c r="S95" s="353"/>
      <c r="T95" s="350">
        <v>45</v>
      </c>
      <c r="U95" s="353"/>
      <c r="V95" s="292"/>
      <c r="W95" s="350">
        <v>44</v>
      </c>
      <c r="X95" s="353"/>
      <c r="Y95" s="350">
        <v>44</v>
      </c>
      <c r="Z95" s="353"/>
      <c r="AA95" s="350">
        <v>43</v>
      </c>
      <c r="AB95" s="353"/>
      <c r="AC95" s="293">
        <v>45</v>
      </c>
      <c r="AD95" s="299">
        <f t="shared" ref="AD95:AD108" si="141">SUM(B95:AB95)</f>
        <v>462</v>
      </c>
      <c r="AE95" s="300">
        <f t="shared" ref="AE95:AE108" si="142">AD95*AC95</f>
        <v>20790</v>
      </c>
      <c r="AF95" s="301"/>
      <c r="AG95" s="301"/>
      <c r="AH95" s="301"/>
      <c r="AI95" s="302"/>
      <c r="AM95" s="342">
        <f t="shared" ref="AM95:AM108" si="143">B95*$AC95</f>
        <v>1485</v>
      </c>
      <c r="AN95" s="342"/>
      <c r="AO95" s="342">
        <f t="shared" si="133"/>
        <v>1485</v>
      </c>
      <c r="AP95" s="342"/>
      <c r="AQ95" s="342">
        <f t="shared" si="134"/>
        <v>1530</v>
      </c>
      <c r="AR95" s="342"/>
      <c r="AS95" s="298"/>
      <c r="AT95" s="342">
        <f t="shared" ref="AT95:AT108" si="144">I95*$AC95</f>
        <v>1530</v>
      </c>
      <c r="AU95" s="342"/>
      <c r="AV95" s="342">
        <f t="shared" si="135"/>
        <v>1485</v>
      </c>
      <c r="AW95" s="342"/>
      <c r="AX95" s="342">
        <f t="shared" si="136"/>
        <v>1575</v>
      </c>
      <c r="AY95" s="342"/>
      <c r="AZ95" s="298"/>
      <c r="BA95" s="342">
        <f t="shared" ref="BA95:BA108" si="145">P95*$AC95</f>
        <v>1710</v>
      </c>
      <c r="BB95" s="342"/>
      <c r="BC95" s="342">
        <f t="shared" si="137"/>
        <v>2070</v>
      </c>
      <c r="BD95" s="342"/>
      <c r="BE95" s="342">
        <f t="shared" si="138"/>
        <v>2025</v>
      </c>
      <c r="BF95" s="342"/>
      <c r="BG95" s="298"/>
      <c r="BH95" s="342">
        <f t="shared" ref="BH95:BH108" si="146">W95*$AC95</f>
        <v>1980</v>
      </c>
      <c r="BI95" s="342"/>
      <c r="BJ95" s="342">
        <f t="shared" si="139"/>
        <v>1980</v>
      </c>
      <c r="BK95" s="342"/>
      <c r="BL95" s="342">
        <f t="shared" si="140"/>
        <v>1935</v>
      </c>
      <c r="BM95" s="342"/>
    </row>
    <row r="96" spans="1:65" x14ac:dyDescent="0.3">
      <c r="A96" s="291" t="s">
        <v>327</v>
      </c>
      <c r="B96" s="350">
        <v>34</v>
      </c>
      <c r="C96" s="353"/>
      <c r="D96" s="350">
        <v>34</v>
      </c>
      <c r="E96" s="353"/>
      <c r="F96" s="350">
        <v>34</v>
      </c>
      <c r="G96" s="353"/>
      <c r="H96" s="292"/>
      <c r="I96" s="350">
        <v>34</v>
      </c>
      <c r="J96" s="353"/>
      <c r="K96" s="350">
        <v>33</v>
      </c>
      <c r="L96" s="353"/>
      <c r="M96" s="350">
        <v>33</v>
      </c>
      <c r="N96" s="353"/>
      <c r="O96" s="292"/>
      <c r="P96" s="350">
        <v>44</v>
      </c>
      <c r="Q96" s="353"/>
      <c r="R96" s="350">
        <v>44</v>
      </c>
      <c r="S96" s="353"/>
      <c r="T96" s="350">
        <v>44</v>
      </c>
      <c r="U96" s="353"/>
      <c r="V96" s="292"/>
      <c r="W96" s="350">
        <v>44</v>
      </c>
      <c r="X96" s="353"/>
      <c r="Y96" s="350">
        <v>44</v>
      </c>
      <c r="Z96" s="353"/>
      <c r="AA96" s="350">
        <v>44</v>
      </c>
      <c r="AB96" s="353"/>
      <c r="AC96" s="293">
        <v>45</v>
      </c>
      <c r="AD96" s="299">
        <f t="shared" si="141"/>
        <v>466</v>
      </c>
      <c r="AE96" s="300">
        <f t="shared" si="142"/>
        <v>20970</v>
      </c>
      <c r="AF96" s="301"/>
      <c r="AG96" s="301"/>
      <c r="AH96" s="301"/>
      <c r="AI96" s="302"/>
      <c r="AM96" s="342">
        <f t="shared" si="143"/>
        <v>1530</v>
      </c>
      <c r="AN96" s="342"/>
      <c r="AO96" s="342">
        <f t="shared" si="133"/>
        <v>1530</v>
      </c>
      <c r="AP96" s="342"/>
      <c r="AQ96" s="342">
        <f t="shared" si="134"/>
        <v>1530</v>
      </c>
      <c r="AR96" s="342"/>
      <c r="AS96" s="298"/>
      <c r="AT96" s="342">
        <f t="shared" si="144"/>
        <v>1530</v>
      </c>
      <c r="AU96" s="342"/>
      <c r="AV96" s="342">
        <f t="shared" si="135"/>
        <v>1485</v>
      </c>
      <c r="AW96" s="342"/>
      <c r="AX96" s="342">
        <f t="shared" si="136"/>
        <v>1485</v>
      </c>
      <c r="AY96" s="342"/>
      <c r="AZ96" s="298"/>
      <c r="BA96" s="342">
        <f t="shared" si="145"/>
        <v>1980</v>
      </c>
      <c r="BB96" s="342"/>
      <c r="BC96" s="342">
        <f t="shared" si="137"/>
        <v>1980</v>
      </c>
      <c r="BD96" s="342"/>
      <c r="BE96" s="342">
        <f t="shared" si="138"/>
        <v>1980</v>
      </c>
      <c r="BF96" s="342"/>
      <c r="BG96" s="298"/>
      <c r="BH96" s="342">
        <f t="shared" si="146"/>
        <v>1980</v>
      </c>
      <c r="BI96" s="342"/>
      <c r="BJ96" s="342">
        <f t="shared" si="139"/>
        <v>1980</v>
      </c>
      <c r="BK96" s="342"/>
      <c r="BL96" s="342">
        <f t="shared" si="140"/>
        <v>1980</v>
      </c>
      <c r="BM96" s="342"/>
    </row>
    <row r="97" spans="1:65" x14ac:dyDescent="0.3">
      <c r="A97" s="291" t="s">
        <v>328</v>
      </c>
      <c r="B97" s="350">
        <v>32</v>
      </c>
      <c r="C97" s="353"/>
      <c r="D97" s="350">
        <v>33</v>
      </c>
      <c r="E97" s="353"/>
      <c r="F97" s="350">
        <v>32</v>
      </c>
      <c r="G97" s="353"/>
      <c r="H97" s="292"/>
      <c r="I97" s="350">
        <v>32</v>
      </c>
      <c r="J97" s="353"/>
      <c r="K97" s="350">
        <v>32</v>
      </c>
      <c r="L97" s="353"/>
      <c r="M97" s="350">
        <v>32</v>
      </c>
      <c r="N97" s="353"/>
      <c r="O97" s="292"/>
      <c r="P97" s="350">
        <v>41</v>
      </c>
      <c r="Q97" s="353"/>
      <c r="R97" s="350">
        <v>41</v>
      </c>
      <c r="S97" s="353"/>
      <c r="T97" s="350">
        <v>41</v>
      </c>
      <c r="U97" s="353"/>
      <c r="V97" s="292"/>
      <c r="W97" s="350">
        <v>41</v>
      </c>
      <c r="X97" s="353"/>
      <c r="Y97" s="350">
        <v>41</v>
      </c>
      <c r="Z97" s="353"/>
      <c r="AA97" s="350">
        <v>41</v>
      </c>
      <c r="AB97" s="353"/>
      <c r="AC97" s="293">
        <v>55</v>
      </c>
      <c r="AD97" s="299">
        <f t="shared" si="141"/>
        <v>439</v>
      </c>
      <c r="AE97" s="300">
        <f t="shared" si="142"/>
        <v>24145</v>
      </c>
      <c r="AF97" s="301"/>
      <c r="AG97" s="301"/>
      <c r="AH97" s="301"/>
      <c r="AI97" s="302"/>
      <c r="AM97" s="342">
        <f t="shared" si="143"/>
        <v>1760</v>
      </c>
      <c r="AN97" s="342"/>
      <c r="AO97" s="342">
        <f t="shared" si="133"/>
        <v>1815</v>
      </c>
      <c r="AP97" s="342"/>
      <c r="AQ97" s="342">
        <f t="shared" si="134"/>
        <v>1760</v>
      </c>
      <c r="AR97" s="342"/>
      <c r="AS97" s="298"/>
      <c r="AT97" s="342">
        <f t="shared" si="144"/>
        <v>1760</v>
      </c>
      <c r="AU97" s="342"/>
      <c r="AV97" s="342">
        <f t="shared" si="135"/>
        <v>1760</v>
      </c>
      <c r="AW97" s="342"/>
      <c r="AX97" s="342">
        <f t="shared" si="136"/>
        <v>1760</v>
      </c>
      <c r="AY97" s="342"/>
      <c r="AZ97" s="298"/>
      <c r="BA97" s="342">
        <f t="shared" si="145"/>
        <v>2255</v>
      </c>
      <c r="BB97" s="342"/>
      <c r="BC97" s="342">
        <f t="shared" si="137"/>
        <v>2255</v>
      </c>
      <c r="BD97" s="342"/>
      <c r="BE97" s="342">
        <f t="shared" si="138"/>
        <v>2255</v>
      </c>
      <c r="BF97" s="342"/>
      <c r="BG97" s="298"/>
      <c r="BH97" s="342">
        <f t="shared" si="146"/>
        <v>2255</v>
      </c>
      <c r="BI97" s="342"/>
      <c r="BJ97" s="342">
        <f t="shared" si="139"/>
        <v>2255</v>
      </c>
      <c r="BK97" s="342"/>
      <c r="BL97" s="342">
        <f t="shared" si="140"/>
        <v>2255</v>
      </c>
      <c r="BM97" s="342"/>
    </row>
    <row r="98" spans="1:65" x14ac:dyDescent="0.3">
      <c r="A98" s="291" t="s">
        <v>329</v>
      </c>
      <c r="B98" s="350">
        <v>31</v>
      </c>
      <c r="C98" s="353"/>
      <c r="D98" s="350">
        <v>32</v>
      </c>
      <c r="E98" s="353"/>
      <c r="F98" s="350">
        <v>31</v>
      </c>
      <c r="G98" s="353"/>
      <c r="H98" s="292"/>
      <c r="I98" s="350">
        <v>33</v>
      </c>
      <c r="J98" s="353"/>
      <c r="K98" s="350">
        <v>31</v>
      </c>
      <c r="L98" s="353"/>
      <c r="M98" s="350">
        <v>33</v>
      </c>
      <c r="N98" s="353"/>
      <c r="O98" s="292"/>
      <c r="P98" s="350">
        <v>33</v>
      </c>
      <c r="Q98" s="353"/>
      <c r="R98" s="350">
        <v>33</v>
      </c>
      <c r="S98" s="353"/>
      <c r="T98" s="350">
        <v>33</v>
      </c>
      <c r="U98" s="353"/>
      <c r="V98" s="292"/>
      <c r="W98" s="350">
        <v>33</v>
      </c>
      <c r="X98" s="353"/>
      <c r="Y98" s="350">
        <v>33</v>
      </c>
      <c r="Z98" s="353"/>
      <c r="AA98" s="350">
        <v>33</v>
      </c>
      <c r="AB98" s="353"/>
      <c r="AC98" s="293">
        <v>55</v>
      </c>
      <c r="AD98" s="299">
        <f t="shared" si="141"/>
        <v>389</v>
      </c>
      <c r="AE98" s="300">
        <f t="shared" si="142"/>
        <v>21395</v>
      </c>
      <c r="AF98" s="301"/>
      <c r="AG98" s="301"/>
      <c r="AH98" s="301"/>
      <c r="AI98" s="302"/>
      <c r="AM98" s="342">
        <f t="shared" si="143"/>
        <v>1705</v>
      </c>
      <c r="AN98" s="342"/>
      <c r="AO98" s="342">
        <f t="shared" si="133"/>
        <v>1760</v>
      </c>
      <c r="AP98" s="342"/>
      <c r="AQ98" s="342">
        <f t="shared" si="134"/>
        <v>1705</v>
      </c>
      <c r="AR98" s="342"/>
      <c r="AS98" s="298"/>
      <c r="AT98" s="342">
        <f t="shared" si="144"/>
        <v>1815</v>
      </c>
      <c r="AU98" s="342"/>
      <c r="AV98" s="342">
        <f t="shared" si="135"/>
        <v>1705</v>
      </c>
      <c r="AW98" s="342"/>
      <c r="AX98" s="342">
        <f t="shared" si="136"/>
        <v>1815</v>
      </c>
      <c r="AY98" s="342"/>
      <c r="AZ98" s="298"/>
      <c r="BA98" s="342">
        <f t="shared" si="145"/>
        <v>1815</v>
      </c>
      <c r="BB98" s="342"/>
      <c r="BC98" s="342">
        <f t="shared" si="137"/>
        <v>1815</v>
      </c>
      <c r="BD98" s="342"/>
      <c r="BE98" s="342">
        <f t="shared" si="138"/>
        <v>1815</v>
      </c>
      <c r="BF98" s="342"/>
      <c r="BG98" s="298"/>
      <c r="BH98" s="342">
        <f t="shared" si="146"/>
        <v>1815</v>
      </c>
      <c r="BI98" s="342"/>
      <c r="BJ98" s="342">
        <f t="shared" si="139"/>
        <v>1815</v>
      </c>
      <c r="BK98" s="342"/>
      <c r="BL98" s="342">
        <f t="shared" si="140"/>
        <v>1815</v>
      </c>
      <c r="BM98" s="342"/>
    </row>
    <row r="99" spans="1:65" x14ac:dyDescent="0.3">
      <c r="A99" s="291" t="s">
        <v>330</v>
      </c>
      <c r="B99" s="350">
        <v>36</v>
      </c>
      <c r="C99" s="353"/>
      <c r="D99" s="350">
        <v>36</v>
      </c>
      <c r="E99" s="353"/>
      <c r="F99" s="350">
        <v>36</v>
      </c>
      <c r="G99" s="353"/>
      <c r="H99" s="292"/>
      <c r="I99" s="350">
        <v>36</v>
      </c>
      <c r="J99" s="353"/>
      <c r="K99" s="350">
        <v>36</v>
      </c>
      <c r="L99" s="353"/>
      <c r="M99" s="350">
        <v>36</v>
      </c>
      <c r="N99" s="353"/>
      <c r="O99" s="292"/>
      <c r="P99" s="350">
        <v>36</v>
      </c>
      <c r="Q99" s="353"/>
      <c r="R99" s="350">
        <v>36</v>
      </c>
      <c r="S99" s="353"/>
      <c r="T99" s="350">
        <v>36</v>
      </c>
      <c r="U99" s="353"/>
      <c r="V99" s="292"/>
      <c r="W99" s="350">
        <v>36</v>
      </c>
      <c r="X99" s="353"/>
      <c r="Y99" s="350">
        <v>36</v>
      </c>
      <c r="Z99" s="353"/>
      <c r="AA99" s="350">
        <v>36</v>
      </c>
      <c r="AB99" s="353"/>
      <c r="AC99" s="293">
        <v>60</v>
      </c>
      <c r="AD99" s="299">
        <f t="shared" si="141"/>
        <v>432</v>
      </c>
      <c r="AE99" s="300">
        <f t="shared" si="142"/>
        <v>25920</v>
      </c>
      <c r="AF99" s="301"/>
      <c r="AG99" s="301"/>
      <c r="AH99" s="301"/>
      <c r="AI99" s="302"/>
      <c r="AM99" s="342">
        <f t="shared" si="143"/>
        <v>2160</v>
      </c>
      <c r="AN99" s="342"/>
      <c r="AO99" s="342">
        <f t="shared" si="133"/>
        <v>2160</v>
      </c>
      <c r="AP99" s="342"/>
      <c r="AQ99" s="342">
        <f t="shared" si="134"/>
        <v>2160</v>
      </c>
      <c r="AR99" s="342"/>
      <c r="AS99" s="298"/>
      <c r="AT99" s="342">
        <f t="shared" si="144"/>
        <v>2160</v>
      </c>
      <c r="AU99" s="342"/>
      <c r="AV99" s="342">
        <f t="shared" si="135"/>
        <v>2160</v>
      </c>
      <c r="AW99" s="342"/>
      <c r="AX99" s="342">
        <f t="shared" si="136"/>
        <v>2160</v>
      </c>
      <c r="AY99" s="342"/>
      <c r="AZ99" s="298"/>
      <c r="BA99" s="342">
        <f t="shared" si="145"/>
        <v>2160</v>
      </c>
      <c r="BB99" s="342"/>
      <c r="BC99" s="342">
        <f t="shared" si="137"/>
        <v>2160</v>
      </c>
      <c r="BD99" s="342"/>
      <c r="BE99" s="342">
        <f t="shared" si="138"/>
        <v>2160</v>
      </c>
      <c r="BF99" s="342"/>
      <c r="BG99" s="298"/>
      <c r="BH99" s="342">
        <f t="shared" si="146"/>
        <v>2160</v>
      </c>
      <c r="BI99" s="342"/>
      <c r="BJ99" s="342">
        <f t="shared" si="139"/>
        <v>2160</v>
      </c>
      <c r="BK99" s="342"/>
      <c r="BL99" s="342">
        <f t="shared" si="140"/>
        <v>2160</v>
      </c>
      <c r="BM99" s="342"/>
    </row>
    <row r="100" spans="1:65" x14ac:dyDescent="0.3">
      <c r="A100" s="291" t="s">
        <v>331</v>
      </c>
      <c r="B100" s="350">
        <v>34</v>
      </c>
      <c r="C100" s="353"/>
      <c r="D100" s="350">
        <v>34</v>
      </c>
      <c r="E100" s="353"/>
      <c r="F100" s="350">
        <v>34</v>
      </c>
      <c r="G100" s="353"/>
      <c r="H100" s="292"/>
      <c r="I100" s="350">
        <v>34</v>
      </c>
      <c r="J100" s="353"/>
      <c r="K100" s="350">
        <v>34</v>
      </c>
      <c r="L100" s="353"/>
      <c r="M100" s="350">
        <v>39</v>
      </c>
      <c r="N100" s="353"/>
      <c r="O100" s="292"/>
      <c r="P100" s="350">
        <v>39</v>
      </c>
      <c r="Q100" s="353"/>
      <c r="R100" s="350">
        <v>39</v>
      </c>
      <c r="S100" s="353"/>
      <c r="T100" s="350">
        <v>39</v>
      </c>
      <c r="U100" s="353"/>
      <c r="V100" s="292"/>
      <c r="W100" s="350">
        <v>31</v>
      </c>
      <c r="X100" s="353"/>
      <c r="Y100" s="350">
        <v>30</v>
      </c>
      <c r="Z100" s="353"/>
      <c r="AA100" s="350">
        <v>31</v>
      </c>
      <c r="AB100" s="353"/>
      <c r="AC100" s="293">
        <v>55</v>
      </c>
      <c r="AD100" s="299">
        <f t="shared" si="141"/>
        <v>418</v>
      </c>
      <c r="AE100" s="300">
        <f t="shared" si="142"/>
        <v>22990</v>
      </c>
      <c r="AF100" s="301"/>
      <c r="AG100" s="301"/>
      <c r="AH100" s="301"/>
      <c r="AI100" s="302"/>
      <c r="AM100" s="342">
        <f t="shared" si="143"/>
        <v>1870</v>
      </c>
      <c r="AN100" s="342"/>
      <c r="AO100" s="342">
        <f t="shared" si="133"/>
        <v>1870</v>
      </c>
      <c r="AP100" s="342"/>
      <c r="AQ100" s="342">
        <f t="shared" si="134"/>
        <v>1870</v>
      </c>
      <c r="AR100" s="342"/>
      <c r="AS100" s="298"/>
      <c r="AT100" s="342">
        <f t="shared" si="144"/>
        <v>1870</v>
      </c>
      <c r="AU100" s="342"/>
      <c r="AV100" s="342">
        <f t="shared" si="135"/>
        <v>1870</v>
      </c>
      <c r="AW100" s="342"/>
      <c r="AX100" s="342">
        <f t="shared" si="136"/>
        <v>2145</v>
      </c>
      <c r="AY100" s="342"/>
      <c r="AZ100" s="298"/>
      <c r="BA100" s="342">
        <f t="shared" si="145"/>
        <v>2145</v>
      </c>
      <c r="BB100" s="342"/>
      <c r="BC100" s="342">
        <f t="shared" si="137"/>
        <v>2145</v>
      </c>
      <c r="BD100" s="342"/>
      <c r="BE100" s="342">
        <f t="shared" si="138"/>
        <v>2145</v>
      </c>
      <c r="BF100" s="342"/>
      <c r="BG100" s="298"/>
      <c r="BH100" s="342">
        <f t="shared" si="146"/>
        <v>1705</v>
      </c>
      <c r="BI100" s="342"/>
      <c r="BJ100" s="342">
        <f t="shared" si="139"/>
        <v>1650</v>
      </c>
      <c r="BK100" s="342"/>
      <c r="BL100" s="342">
        <f t="shared" si="140"/>
        <v>1705</v>
      </c>
      <c r="BM100" s="342"/>
    </row>
    <row r="101" spans="1:65" x14ac:dyDescent="0.3">
      <c r="A101" s="291" t="s">
        <v>332</v>
      </c>
      <c r="B101" s="350">
        <v>33</v>
      </c>
      <c r="C101" s="353"/>
      <c r="D101" s="350">
        <v>33</v>
      </c>
      <c r="E101" s="353"/>
      <c r="F101" s="350">
        <v>33</v>
      </c>
      <c r="G101" s="353"/>
      <c r="H101" s="292"/>
      <c r="I101" s="350">
        <v>33</v>
      </c>
      <c r="J101" s="353"/>
      <c r="K101" s="350">
        <v>33</v>
      </c>
      <c r="L101" s="353"/>
      <c r="M101" s="350">
        <v>33</v>
      </c>
      <c r="N101" s="353"/>
      <c r="O101" s="292"/>
      <c r="P101" s="350">
        <v>33</v>
      </c>
      <c r="Q101" s="353"/>
      <c r="R101" s="350">
        <v>33</v>
      </c>
      <c r="S101" s="353"/>
      <c r="T101" s="350">
        <v>33</v>
      </c>
      <c r="U101" s="353"/>
      <c r="V101" s="292"/>
      <c r="W101" s="350">
        <v>33</v>
      </c>
      <c r="X101" s="353"/>
      <c r="Y101" s="350">
        <v>33</v>
      </c>
      <c r="Z101" s="353"/>
      <c r="AA101" s="350">
        <v>33</v>
      </c>
      <c r="AB101" s="353"/>
      <c r="AC101" s="293">
        <v>65</v>
      </c>
      <c r="AD101" s="299">
        <f t="shared" si="141"/>
        <v>396</v>
      </c>
      <c r="AE101" s="300">
        <f t="shared" si="142"/>
        <v>25740</v>
      </c>
      <c r="AF101" s="301"/>
      <c r="AG101" s="301"/>
      <c r="AH101" s="301"/>
      <c r="AI101" s="302"/>
      <c r="AM101" s="342">
        <f t="shared" si="143"/>
        <v>2145</v>
      </c>
      <c r="AN101" s="342"/>
      <c r="AO101" s="342">
        <f t="shared" si="133"/>
        <v>2145</v>
      </c>
      <c r="AP101" s="342"/>
      <c r="AQ101" s="342">
        <f t="shared" si="134"/>
        <v>2145</v>
      </c>
      <c r="AR101" s="342"/>
      <c r="AS101" s="298"/>
      <c r="AT101" s="342">
        <f t="shared" si="144"/>
        <v>2145</v>
      </c>
      <c r="AU101" s="342"/>
      <c r="AV101" s="342">
        <f t="shared" si="135"/>
        <v>2145</v>
      </c>
      <c r="AW101" s="342"/>
      <c r="AX101" s="342">
        <f t="shared" si="136"/>
        <v>2145</v>
      </c>
      <c r="AY101" s="342"/>
      <c r="AZ101" s="298"/>
      <c r="BA101" s="342">
        <f t="shared" si="145"/>
        <v>2145</v>
      </c>
      <c r="BB101" s="342"/>
      <c r="BC101" s="342">
        <f t="shared" si="137"/>
        <v>2145</v>
      </c>
      <c r="BD101" s="342"/>
      <c r="BE101" s="342">
        <f t="shared" si="138"/>
        <v>2145</v>
      </c>
      <c r="BF101" s="342"/>
      <c r="BG101" s="298"/>
      <c r="BH101" s="342">
        <f t="shared" si="146"/>
        <v>2145</v>
      </c>
      <c r="BI101" s="342"/>
      <c r="BJ101" s="342">
        <f t="shared" si="139"/>
        <v>2145</v>
      </c>
      <c r="BK101" s="342"/>
      <c r="BL101" s="342">
        <f t="shared" si="140"/>
        <v>2145</v>
      </c>
      <c r="BM101" s="342"/>
    </row>
    <row r="102" spans="1:65" x14ac:dyDescent="0.3">
      <c r="A102" s="291" t="s">
        <v>333</v>
      </c>
      <c r="B102" s="350">
        <v>34</v>
      </c>
      <c r="C102" s="353"/>
      <c r="D102" s="350">
        <v>34</v>
      </c>
      <c r="E102" s="353"/>
      <c r="F102" s="350">
        <v>34</v>
      </c>
      <c r="G102" s="353"/>
      <c r="H102" s="292"/>
      <c r="I102" s="350">
        <v>34</v>
      </c>
      <c r="J102" s="353"/>
      <c r="K102" s="350">
        <v>34</v>
      </c>
      <c r="L102" s="353"/>
      <c r="M102" s="350">
        <v>34</v>
      </c>
      <c r="N102" s="353"/>
      <c r="O102" s="292"/>
      <c r="P102" s="350">
        <v>41</v>
      </c>
      <c r="Q102" s="353"/>
      <c r="R102" s="350">
        <v>41</v>
      </c>
      <c r="S102" s="353"/>
      <c r="T102" s="350">
        <v>41</v>
      </c>
      <c r="U102" s="353"/>
      <c r="V102" s="292"/>
      <c r="W102" s="350">
        <v>41</v>
      </c>
      <c r="X102" s="353"/>
      <c r="Y102" s="350">
        <v>41</v>
      </c>
      <c r="Z102" s="353"/>
      <c r="AA102" s="350">
        <v>41</v>
      </c>
      <c r="AB102" s="353"/>
      <c r="AC102" s="293">
        <v>70</v>
      </c>
      <c r="AD102" s="299">
        <f t="shared" si="141"/>
        <v>450</v>
      </c>
      <c r="AE102" s="300">
        <f t="shared" si="142"/>
        <v>31500</v>
      </c>
      <c r="AF102" s="301"/>
      <c r="AG102" s="301"/>
      <c r="AH102" s="301"/>
      <c r="AI102" s="302"/>
      <c r="AM102" s="342">
        <f t="shared" si="143"/>
        <v>2380</v>
      </c>
      <c r="AN102" s="342"/>
      <c r="AO102" s="342">
        <f t="shared" si="133"/>
        <v>2380</v>
      </c>
      <c r="AP102" s="342"/>
      <c r="AQ102" s="342">
        <f t="shared" si="134"/>
        <v>2380</v>
      </c>
      <c r="AR102" s="342"/>
      <c r="AS102" s="298"/>
      <c r="AT102" s="342">
        <f t="shared" si="144"/>
        <v>2380</v>
      </c>
      <c r="AU102" s="342"/>
      <c r="AV102" s="342">
        <f t="shared" si="135"/>
        <v>2380</v>
      </c>
      <c r="AW102" s="342"/>
      <c r="AX102" s="342">
        <f t="shared" si="136"/>
        <v>2380</v>
      </c>
      <c r="AY102" s="342"/>
      <c r="AZ102" s="298"/>
      <c r="BA102" s="342">
        <f t="shared" si="145"/>
        <v>2870</v>
      </c>
      <c r="BB102" s="342"/>
      <c r="BC102" s="342">
        <f t="shared" si="137"/>
        <v>2870</v>
      </c>
      <c r="BD102" s="342"/>
      <c r="BE102" s="342">
        <f t="shared" si="138"/>
        <v>2870</v>
      </c>
      <c r="BF102" s="342"/>
      <c r="BG102" s="298"/>
      <c r="BH102" s="342">
        <f t="shared" si="146"/>
        <v>2870</v>
      </c>
      <c r="BI102" s="342"/>
      <c r="BJ102" s="342">
        <f t="shared" si="139"/>
        <v>2870</v>
      </c>
      <c r="BK102" s="342"/>
      <c r="BL102" s="342">
        <f t="shared" si="140"/>
        <v>2870</v>
      </c>
      <c r="BM102" s="342"/>
    </row>
    <row r="103" spans="1:65" x14ac:dyDescent="0.3">
      <c r="A103" s="291" t="s">
        <v>334</v>
      </c>
      <c r="B103" s="350">
        <v>35</v>
      </c>
      <c r="C103" s="353"/>
      <c r="D103" s="350">
        <v>35</v>
      </c>
      <c r="E103" s="353"/>
      <c r="F103" s="350">
        <v>35</v>
      </c>
      <c r="G103" s="353"/>
      <c r="H103" s="292"/>
      <c r="I103" s="350">
        <v>35</v>
      </c>
      <c r="J103" s="353"/>
      <c r="K103" s="350">
        <v>35</v>
      </c>
      <c r="L103" s="353"/>
      <c r="M103" s="350">
        <v>35</v>
      </c>
      <c r="N103" s="353"/>
      <c r="O103" s="292"/>
      <c r="P103" s="350">
        <v>45</v>
      </c>
      <c r="Q103" s="353"/>
      <c r="R103" s="350">
        <v>45</v>
      </c>
      <c r="S103" s="353"/>
      <c r="T103" s="350">
        <v>45</v>
      </c>
      <c r="U103" s="353"/>
      <c r="V103" s="292"/>
      <c r="W103" s="350">
        <v>45</v>
      </c>
      <c r="X103" s="353"/>
      <c r="Y103" s="350">
        <v>45</v>
      </c>
      <c r="Z103" s="353"/>
      <c r="AA103" s="350">
        <v>45</v>
      </c>
      <c r="AB103" s="353"/>
      <c r="AC103" s="293">
        <v>70</v>
      </c>
      <c r="AD103" s="299">
        <f t="shared" si="141"/>
        <v>480</v>
      </c>
      <c r="AE103" s="300">
        <f t="shared" si="142"/>
        <v>33600</v>
      </c>
      <c r="AF103" s="301"/>
      <c r="AG103" s="301"/>
      <c r="AH103" s="301"/>
      <c r="AI103" s="302"/>
      <c r="AM103" s="342">
        <f t="shared" si="143"/>
        <v>2450</v>
      </c>
      <c r="AN103" s="342"/>
      <c r="AO103" s="342">
        <f t="shared" si="133"/>
        <v>2450</v>
      </c>
      <c r="AP103" s="342"/>
      <c r="AQ103" s="342">
        <f t="shared" si="134"/>
        <v>2450</v>
      </c>
      <c r="AR103" s="342"/>
      <c r="AS103" s="298"/>
      <c r="AT103" s="342">
        <f t="shared" si="144"/>
        <v>2450</v>
      </c>
      <c r="AU103" s="342"/>
      <c r="AV103" s="342">
        <f t="shared" si="135"/>
        <v>2450</v>
      </c>
      <c r="AW103" s="342"/>
      <c r="AX103" s="342">
        <f t="shared" si="136"/>
        <v>2450</v>
      </c>
      <c r="AY103" s="342"/>
      <c r="AZ103" s="298"/>
      <c r="BA103" s="342">
        <f t="shared" si="145"/>
        <v>3150</v>
      </c>
      <c r="BB103" s="342"/>
      <c r="BC103" s="342">
        <f t="shared" si="137"/>
        <v>3150</v>
      </c>
      <c r="BD103" s="342"/>
      <c r="BE103" s="342">
        <f t="shared" si="138"/>
        <v>3150</v>
      </c>
      <c r="BF103" s="342"/>
      <c r="BG103" s="298"/>
      <c r="BH103" s="342">
        <f t="shared" si="146"/>
        <v>3150</v>
      </c>
      <c r="BI103" s="342"/>
      <c r="BJ103" s="342">
        <f t="shared" si="139"/>
        <v>3150</v>
      </c>
      <c r="BK103" s="342"/>
      <c r="BL103" s="342">
        <f t="shared" si="140"/>
        <v>3150</v>
      </c>
      <c r="BM103" s="342"/>
    </row>
    <row r="104" spans="1:65" x14ac:dyDescent="0.3">
      <c r="A104" s="291" t="s">
        <v>335</v>
      </c>
      <c r="B104" s="350">
        <v>36</v>
      </c>
      <c r="C104" s="353"/>
      <c r="D104" s="350">
        <v>35</v>
      </c>
      <c r="E104" s="353"/>
      <c r="F104" s="350">
        <v>35</v>
      </c>
      <c r="G104" s="353"/>
      <c r="H104" s="292"/>
      <c r="I104" s="350">
        <v>35</v>
      </c>
      <c r="J104" s="353"/>
      <c r="K104" s="350">
        <v>35</v>
      </c>
      <c r="L104" s="353"/>
      <c r="M104" s="350">
        <v>35</v>
      </c>
      <c r="N104" s="353"/>
      <c r="O104" s="292"/>
      <c r="P104" s="350">
        <v>38</v>
      </c>
      <c r="Q104" s="353"/>
      <c r="R104" s="350">
        <v>38</v>
      </c>
      <c r="S104" s="353"/>
      <c r="T104" s="350">
        <v>38</v>
      </c>
      <c r="U104" s="353"/>
      <c r="V104" s="292"/>
      <c r="W104" s="350">
        <v>38</v>
      </c>
      <c r="X104" s="353"/>
      <c r="Y104" s="350">
        <v>38</v>
      </c>
      <c r="Z104" s="353"/>
      <c r="AA104" s="350">
        <v>38</v>
      </c>
      <c r="AB104" s="353"/>
      <c r="AC104" s="293">
        <v>85</v>
      </c>
      <c r="AD104" s="299">
        <f t="shared" si="141"/>
        <v>439</v>
      </c>
      <c r="AE104" s="300">
        <f t="shared" si="142"/>
        <v>37315</v>
      </c>
      <c r="AF104" s="301"/>
      <c r="AG104" s="301"/>
      <c r="AH104" s="301"/>
      <c r="AI104" s="302"/>
      <c r="AM104" s="342">
        <f t="shared" si="143"/>
        <v>3060</v>
      </c>
      <c r="AN104" s="342"/>
      <c r="AO104" s="342">
        <f t="shared" si="133"/>
        <v>2975</v>
      </c>
      <c r="AP104" s="342"/>
      <c r="AQ104" s="342">
        <f t="shared" si="134"/>
        <v>2975</v>
      </c>
      <c r="AR104" s="342"/>
      <c r="AS104" s="298"/>
      <c r="AT104" s="342">
        <f t="shared" si="144"/>
        <v>2975</v>
      </c>
      <c r="AU104" s="342"/>
      <c r="AV104" s="342">
        <f t="shared" si="135"/>
        <v>2975</v>
      </c>
      <c r="AW104" s="342"/>
      <c r="AX104" s="342">
        <f t="shared" si="136"/>
        <v>2975</v>
      </c>
      <c r="AY104" s="342"/>
      <c r="AZ104" s="298"/>
      <c r="BA104" s="342">
        <f t="shared" si="145"/>
        <v>3230</v>
      </c>
      <c r="BB104" s="342"/>
      <c r="BC104" s="342">
        <f t="shared" si="137"/>
        <v>3230</v>
      </c>
      <c r="BD104" s="342"/>
      <c r="BE104" s="342">
        <f t="shared" si="138"/>
        <v>3230</v>
      </c>
      <c r="BF104" s="342"/>
      <c r="BG104" s="298"/>
      <c r="BH104" s="342">
        <f t="shared" si="146"/>
        <v>3230</v>
      </c>
      <c r="BI104" s="342"/>
      <c r="BJ104" s="342">
        <f t="shared" si="139"/>
        <v>3230</v>
      </c>
      <c r="BK104" s="342"/>
      <c r="BL104" s="342">
        <f t="shared" si="140"/>
        <v>3230</v>
      </c>
      <c r="BM104" s="342"/>
    </row>
    <row r="105" spans="1:65" x14ac:dyDescent="0.3">
      <c r="A105" s="291" t="s">
        <v>336</v>
      </c>
      <c r="B105" s="350">
        <v>39</v>
      </c>
      <c r="C105" s="353"/>
      <c r="D105" s="350">
        <v>40</v>
      </c>
      <c r="E105" s="353"/>
      <c r="F105" s="350">
        <v>40</v>
      </c>
      <c r="G105" s="353"/>
      <c r="H105" s="292"/>
      <c r="I105" s="350">
        <v>40</v>
      </c>
      <c r="J105" s="353"/>
      <c r="K105" s="350">
        <v>40</v>
      </c>
      <c r="L105" s="353"/>
      <c r="M105" s="350">
        <v>40</v>
      </c>
      <c r="N105" s="353"/>
      <c r="O105" s="292"/>
      <c r="P105" s="350">
        <v>40</v>
      </c>
      <c r="Q105" s="353"/>
      <c r="R105" s="350">
        <v>40</v>
      </c>
      <c r="S105" s="353"/>
      <c r="T105" s="350">
        <v>40</v>
      </c>
      <c r="U105" s="353"/>
      <c r="V105" s="292"/>
      <c r="W105" s="350">
        <v>40</v>
      </c>
      <c r="X105" s="353"/>
      <c r="Y105" s="350">
        <v>40</v>
      </c>
      <c r="Z105" s="353"/>
      <c r="AA105" s="350">
        <v>41</v>
      </c>
      <c r="AB105" s="353"/>
      <c r="AC105" s="293">
        <v>85</v>
      </c>
      <c r="AD105" s="299">
        <f t="shared" si="141"/>
        <v>480</v>
      </c>
      <c r="AE105" s="300">
        <f t="shared" si="142"/>
        <v>40800</v>
      </c>
      <c r="AF105" s="301"/>
      <c r="AG105" s="301"/>
      <c r="AH105" s="301"/>
      <c r="AI105" s="302"/>
      <c r="AM105" s="342">
        <f t="shared" si="143"/>
        <v>3315</v>
      </c>
      <c r="AN105" s="342"/>
      <c r="AO105" s="342">
        <f t="shared" si="133"/>
        <v>3400</v>
      </c>
      <c r="AP105" s="342"/>
      <c r="AQ105" s="342">
        <f t="shared" si="134"/>
        <v>3400</v>
      </c>
      <c r="AR105" s="342"/>
      <c r="AS105" s="298"/>
      <c r="AT105" s="342">
        <f t="shared" si="144"/>
        <v>3400</v>
      </c>
      <c r="AU105" s="342"/>
      <c r="AV105" s="342">
        <f t="shared" si="135"/>
        <v>3400</v>
      </c>
      <c r="AW105" s="342"/>
      <c r="AX105" s="342">
        <f t="shared" si="136"/>
        <v>3400</v>
      </c>
      <c r="AY105" s="342"/>
      <c r="AZ105" s="298"/>
      <c r="BA105" s="342">
        <f t="shared" si="145"/>
        <v>3400</v>
      </c>
      <c r="BB105" s="342"/>
      <c r="BC105" s="342">
        <f t="shared" si="137"/>
        <v>3400</v>
      </c>
      <c r="BD105" s="342"/>
      <c r="BE105" s="342">
        <f t="shared" si="138"/>
        <v>3400</v>
      </c>
      <c r="BF105" s="342"/>
      <c r="BG105" s="298"/>
      <c r="BH105" s="342">
        <f t="shared" si="146"/>
        <v>3400</v>
      </c>
      <c r="BI105" s="342"/>
      <c r="BJ105" s="342">
        <f t="shared" si="139"/>
        <v>3400</v>
      </c>
      <c r="BK105" s="342"/>
      <c r="BL105" s="342">
        <f t="shared" si="140"/>
        <v>3485</v>
      </c>
      <c r="BM105" s="342"/>
    </row>
    <row r="106" spans="1:65" x14ac:dyDescent="0.3">
      <c r="A106" s="291" t="s">
        <v>337</v>
      </c>
      <c r="B106" s="350">
        <v>30</v>
      </c>
      <c r="C106" s="353"/>
      <c r="D106" s="350">
        <v>29</v>
      </c>
      <c r="E106" s="353"/>
      <c r="F106" s="350">
        <v>32</v>
      </c>
      <c r="G106" s="353"/>
      <c r="H106" s="292"/>
      <c r="I106" s="350">
        <v>29</v>
      </c>
      <c r="J106" s="353"/>
      <c r="K106" s="350">
        <v>29</v>
      </c>
      <c r="L106" s="353"/>
      <c r="M106" s="350">
        <v>31</v>
      </c>
      <c r="N106" s="353"/>
      <c r="O106" s="292"/>
      <c r="P106" s="350">
        <v>29</v>
      </c>
      <c r="Q106" s="353"/>
      <c r="R106" s="350">
        <v>29</v>
      </c>
      <c r="S106" s="353"/>
      <c r="T106" s="350">
        <v>29</v>
      </c>
      <c r="U106" s="353"/>
      <c r="V106" s="292"/>
      <c r="W106" s="350">
        <v>29</v>
      </c>
      <c r="X106" s="353"/>
      <c r="Y106" s="350">
        <v>29</v>
      </c>
      <c r="Z106" s="353"/>
      <c r="AA106" s="350">
        <v>32</v>
      </c>
      <c r="AB106" s="353"/>
      <c r="AC106" s="293">
        <v>90</v>
      </c>
      <c r="AD106" s="299">
        <f t="shared" si="141"/>
        <v>357</v>
      </c>
      <c r="AE106" s="300">
        <f t="shared" si="142"/>
        <v>32130</v>
      </c>
      <c r="AF106" s="301"/>
      <c r="AG106" s="301"/>
      <c r="AH106" s="301"/>
      <c r="AI106" s="302"/>
      <c r="AM106" s="342">
        <f t="shared" si="143"/>
        <v>2700</v>
      </c>
      <c r="AN106" s="342"/>
      <c r="AO106" s="342">
        <f t="shared" si="133"/>
        <v>2610</v>
      </c>
      <c r="AP106" s="342"/>
      <c r="AQ106" s="342">
        <f t="shared" si="134"/>
        <v>2880</v>
      </c>
      <c r="AR106" s="342"/>
      <c r="AS106" s="298"/>
      <c r="AT106" s="342">
        <f t="shared" si="144"/>
        <v>2610</v>
      </c>
      <c r="AU106" s="342"/>
      <c r="AV106" s="342">
        <f t="shared" si="135"/>
        <v>2610</v>
      </c>
      <c r="AW106" s="342"/>
      <c r="AX106" s="342">
        <f t="shared" si="136"/>
        <v>2790</v>
      </c>
      <c r="AY106" s="342"/>
      <c r="AZ106" s="298"/>
      <c r="BA106" s="342">
        <f t="shared" si="145"/>
        <v>2610</v>
      </c>
      <c r="BB106" s="342"/>
      <c r="BC106" s="342">
        <f t="shared" si="137"/>
        <v>2610</v>
      </c>
      <c r="BD106" s="342"/>
      <c r="BE106" s="342">
        <f t="shared" si="138"/>
        <v>2610</v>
      </c>
      <c r="BF106" s="342"/>
      <c r="BG106" s="298"/>
      <c r="BH106" s="342">
        <f t="shared" si="146"/>
        <v>2610</v>
      </c>
      <c r="BI106" s="342"/>
      <c r="BJ106" s="342">
        <f t="shared" si="139"/>
        <v>2610</v>
      </c>
      <c r="BK106" s="342"/>
      <c r="BL106" s="342">
        <f t="shared" si="140"/>
        <v>2880</v>
      </c>
      <c r="BM106" s="342"/>
    </row>
    <row r="107" spans="1:65" x14ac:dyDescent="0.3">
      <c r="A107" s="291" t="s">
        <v>338</v>
      </c>
      <c r="B107" s="350">
        <v>33</v>
      </c>
      <c r="C107" s="353"/>
      <c r="D107" s="350">
        <v>33</v>
      </c>
      <c r="E107" s="353"/>
      <c r="F107" s="350">
        <v>33</v>
      </c>
      <c r="G107" s="353"/>
      <c r="H107" s="292"/>
      <c r="I107" s="350">
        <v>33</v>
      </c>
      <c r="J107" s="353"/>
      <c r="K107" s="350">
        <v>33</v>
      </c>
      <c r="L107" s="353"/>
      <c r="M107" s="350">
        <v>33</v>
      </c>
      <c r="N107" s="353"/>
      <c r="O107" s="292"/>
      <c r="P107" s="350">
        <v>33</v>
      </c>
      <c r="Q107" s="353"/>
      <c r="R107" s="350">
        <v>33</v>
      </c>
      <c r="S107" s="353"/>
      <c r="T107" s="350">
        <v>33</v>
      </c>
      <c r="U107" s="353"/>
      <c r="V107" s="292"/>
      <c r="W107" s="350">
        <v>33</v>
      </c>
      <c r="X107" s="353"/>
      <c r="Y107" s="350">
        <v>33</v>
      </c>
      <c r="Z107" s="353"/>
      <c r="AA107" s="350">
        <v>33</v>
      </c>
      <c r="AB107" s="353"/>
      <c r="AC107" s="293">
        <v>125</v>
      </c>
      <c r="AD107" s="299">
        <f t="shared" si="141"/>
        <v>396</v>
      </c>
      <c r="AE107" s="300">
        <f t="shared" si="142"/>
        <v>49500</v>
      </c>
      <c r="AF107" s="301"/>
      <c r="AG107" s="301"/>
      <c r="AH107" s="301"/>
      <c r="AI107" s="302"/>
      <c r="AM107" s="342">
        <f t="shared" si="143"/>
        <v>4125</v>
      </c>
      <c r="AN107" s="342"/>
      <c r="AO107" s="342">
        <f t="shared" si="133"/>
        <v>4125</v>
      </c>
      <c r="AP107" s="342"/>
      <c r="AQ107" s="342">
        <f t="shared" si="134"/>
        <v>4125</v>
      </c>
      <c r="AR107" s="342"/>
      <c r="AS107" s="298"/>
      <c r="AT107" s="342">
        <f t="shared" si="144"/>
        <v>4125</v>
      </c>
      <c r="AU107" s="342"/>
      <c r="AV107" s="342">
        <f t="shared" si="135"/>
        <v>4125</v>
      </c>
      <c r="AW107" s="342"/>
      <c r="AX107" s="342">
        <f t="shared" si="136"/>
        <v>4125</v>
      </c>
      <c r="AY107" s="342"/>
      <c r="AZ107" s="298"/>
      <c r="BA107" s="342">
        <f t="shared" si="145"/>
        <v>4125</v>
      </c>
      <c r="BB107" s="342"/>
      <c r="BC107" s="342">
        <f t="shared" si="137"/>
        <v>4125</v>
      </c>
      <c r="BD107" s="342"/>
      <c r="BE107" s="342">
        <f t="shared" si="138"/>
        <v>4125</v>
      </c>
      <c r="BF107" s="342"/>
      <c r="BG107" s="298"/>
      <c r="BH107" s="342">
        <f t="shared" si="146"/>
        <v>4125</v>
      </c>
      <c r="BI107" s="342"/>
      <c r="BJ107" s="342">
        <f t="shared" si="139"/>
        <v>4125</v>
      </c>
      <c r="BK107" s="342"/>
      <c r="BL107" s="342">
        <f t="shared" si="140"/>
        <v>4125</v>
      </c>
      <c r="BM107" s="342"/>
    </row>
    <row r="108" spans="1:65" x14ac:dyDescent="0.3">
      <c r="A108" s="291" t="s">
        <v>339</v>
      </c>
      <c r="B108" s="350">
        <v>39</v>
      </c>
      <c r="C108" s="353"/>
      <c r="D108" s="350">
        <v>39</v>
      </c>
      <c r="E108" s="353"/>
      <c r="F108" s="350">
        <v>39</v>
      </c>
      <c r="G108" s="353"/>
      <c r="H108" s="292"/>
      <c r="I108" s="350">
        <v>39</v>
      </c>
      <c r="J108" s="353"/>
      <c r="K108" s="350">
        <v>39</v>
      </c>
      <c r="L108" s="353"/>
      <c r="M108" s="350">
        <v>39</v>
      </c>
      <c r="N108" s="353"/>
      <c r="O108" s="292"/>
      <c r="P108" s="350">
        <v>39</v>
      </c>
      <c r="Q108" s="353"/>
      <c r="R108" s="350">
        <v>39</v>
      </c>
      <c r="S108" s="353"/>
      <c r="T108" s="350">
        <v>39</v>
      </c>
      <c r="U108" s="353"/>
      <c r="V108" s="292"/>
      <c r="W108" s="350">
        <v>39</v>
      </c>
      <c r="X108" s="353"/>
      <c r="Y108" s="350">
        <v>39</v>
      </c>
      <c r="Z108" s="353"/>
      <c r="AA108" s="350">
        <v>39</v>
      </c>
      <c r="AB108" s="353"/>
      <c r="AC108" s="293">
        <v>225</v>
      </c>
      <c r="AD108" s="299">
        <f t="shared" si="141"/>
        <v>468</v>
      </c>
      <c r="AE108" s="300">
        <f t="shared" si="142"/>
        <v>105300</v>
      </c>
      <c r="AF108" s="301"/>
      <c r="AG108" s="301"/>
      <c r="AH108" s="301"/>
      <c r="AI108" s="302"/>
      <c r="AM108" s="342">
        <f t="shared" si="143"/>
        <v>8775</v>
      </c>
      <c r="AN108" s="342"/>
      <c r="AO108" s="342">
        <f t="shared" si="133"/>
        <v>8775</v>
      </c>
      <c r="AP108" s="342"/>
      <c r="AQ108" s="342">
        <f t="shared" si="134"/>
        <v>8775</v>
      </c>
      <c r="AR108" s="342"/>
      <c r="AS108" s="298"/>
      <c r="AT108" s="342">
        <f t="shared" si="144"/>
        <v>8775</v>
      </c>
      <c r="AU108" s="342"/>
      <c r="AV108" s="342">
        <f t="shared" si="135"/>
        <v>8775</v>
      </c>
      <c r="AW108" s="342"/>
      <c r="AX108" s="342">
        <f t="shared" si="136"/>
        <v>8775</v>
      </c>
      <c r="AY108" s="342"/>
      <c r="AZ108" s="298"/>
      <c r="BA108" s="342">
        <f t="shared" si="145"/>
        <v>8775</v>
      </c>
      <c r="BB108" s="342"/>
      <c r="BC108" s="342">
        <f t="shared" si="137"/>
        <v>8775</v>
      </c>
      <c r="BD108" s="342"/>
      <c r="BE108" s="342">
        <f t="shared" si="138"/>
        <v>8775</v>
      </c>
      <c r="BF108" s="342"/>
      <c r="BG108" s="298"/>
      <c r="BH108" s="342">
        <f t="shared" si="146"/>
        <v>8775</v>
      </c>
      <c r="BI108" s="342"/>
      <c r="BJ108" s="342">
        <f t="shared" si="139"/>
        <v>8775</v>
      </c>
      <c r="BK108" s="342"/>
      <c r="BL108" s="342">
        <f t="shared" si="140"/>
        <v>8775</v>
      </c>
      <c r="BM108" s="342"/>
    </row>
    <row r="109" spans="1:65" x14ac:dyDescent="0.3">
      <c r="A109" s="291" t="s">
        <v>340</v>
      </c>
      <c r="B109" s="354">
        <v>35</v>
      </c>
      <c r="C109" s="355"/>
      <c r="D109" s="354">
        <v>36</v>
      </c>
      <c r="E109" s="355"/>
      <c r="F109" s="354">
        <v>37</v>
      </c>
      <c r="G109" s="355"/>
      <c r="H109" s="292"/>
      <c r="I109" s="354">
        <v>37</v>
      </c>
      <c r="J109" s="355"/>
      <c r="K109" s="354">
        <v>38</v>
      </c>
      <c r="L109" s="355"/>
      <c r="M109" s="354">
        <v>37</v>
      </c>
      <c r="N109" s="355"/>
      <c r="O109" s="292"/>
      <c r="P109" s="354">
        <v>40</v>
      </c>
      <c r="Q109" s="355"/>
      <c r="R109" s="354">
        <v>39</v>
      </c>
      <c r="S109" s="355"/>
      <c r="T109" s="354">
        <v>42</v>
      </c>
      <c r="U109" s="355"/>
      <c r="V109" s="292"/>
      <c r="W109" s="354">
        <v>42</v>
      </c>
      <c r="X109" s="355"/>
      <c r="Y109" s="354">
        <v>42</v>
      </c>
      <c r="Z109" s="355"/>
      <c r="AA109" s="354">
        <v>42</v>
      </c>
      <c r="AB109" s="355"/>
      <c r="AC109" s="293">
        <v>40</v>
      </c>
      <c r="AD109" s="294">
        <f>SUM(B109:AB109)</f>
        <v>467</v>
      </c>
      <c r="AE109" s="295">
        <f>AD109*AC109</f>
        <v>18680</v>
      </c>
      <c r="AF109" s="296"/>
      <c r="AG109" s="296"/>
      <c r="AH109" s="296"/>
      <c r="AI109" s="297"/>
      <c r="AM109" s="342">
        <f>B109*$AC109</f>
        <v>1400</v>
      </c>
      <c r="AN109" s="342"/>
      <c r="AO109" s="342">
        <f t="shared" ref="AO109:AO123" si="147">D109*$AC109</f>
        <v>1440</v>
      </c>
      <c r="AP109" s="342"/>
      <c r="AQ109" s="342">
        <f t="shared" ref="AQ109:AQ123" si="148">F109*$AC109</f>
        <v>1480</v>
      </c>
      <c r="AR109" s="342"/>
      <c r="AS109" s="298"/>
      <c r="AT109" s="342">
        <f>I109*$AC109</f>
        <v>1480</v>
      </c>
      <c r="AU109" s="342"/>
      <c r="AV109" s="342">
        <f t="shared" ref="AV109:AV123" si="149">K109*$AC109</f>
        <v>1520</v>
      </c>
      <c r="AW109" s="342"/>
      <c r="AX109" s="342">
        <f t="shared" ref="AX109:AX123" si="150">M109*$AC109</f>
        <v>1480</v>
      </c>
      <c r="AY109" s="342"/>
      <c r="AZ109" s="298"/>
      <c r="BA109" s="342">
        <f>P109*$AC109</f>
        <v>1600</v>
      </c>
      <c r="BB109" s="342"/>
      <c r="BC109" s="342">
        <f t="shared" ref="BC109:BC123" si="151">R109*$AC109</f>
        <v>1560</v>
      </c>
      <c r="BD109" s="342"/>
      <c r="BE109" s="342">
        <f t="shared" ref="BE109:BE123" si="152">T109*$AC109</f>
        <v>1680</v>
      </c>
      <c r="BF109" s="342"/>
      <c r="BG109" s="298"/>
      <c r="BH109" s="342">
        <f>W109*$AC109</f>
        <v>1680</v>
      </c>
      <c r="BI109" s="342"/>
      <c r="BJ109" s="342">
        <f t="shared" ref="BJ109:BJ123" si="153">Y109*$AC109</f>
        <v>1680</v>
      </c>
      <c r="BK109" s="342"/>
      <c r="BL109" s="342">
        <f t="shared" ref="BL109:BL123" si="154">AA109*$AC109</f>
        <v>1680</v>
      </c>
      <c r="BM109" s="342"/>
    </row>
    <row r="110" spans="1:65" x14ac:dyDescent="0.3">
      <c r="A110" s="291" t="s">
        <v>341</v>
      </c>
      <c r="B110" s="350">
        <v>33</v>
      </c>
      <c r="C110" s="353"/>
      <c r="D110" s="350">
        <v>33</v>
      </c>
      <c r="E110" s="353"/>
      <c r="F110" s="350">
        <v>34</v>
      </c>
      <c r="G110" s="353"/>
      <c r="H110" s="292"/>
      <c r="I110" s="350">
        <v>34</v>
      </c>
      <c r="J110" s="353"/>
      <c r="K110" s="350">
        <v>33</v>
      </c>
      <c r="L110" s="353"/>
      <c r="M110" s="350">
        <v>35</v>
      </c>
      <c r="N110" s="353"/>
      <c r="O110" s="292"/>
      <c r="P110" s="350">
        <v>38</v>
      </c>
      <c r="Q110" s="353"/>
      <c r="R110" s="350">
        <v>46</v>
      </c>
      <c r="S110" s="353"/>
      <c r="T110" s="350">
        <v>45</v>
      </c>
      <c r="U110" s="353"/>
      <c r="V110" s="292"/>
      <c r="W110" s="350">
        <v>44</v>
      </c>
      <c r="X110" s="353"/>
      <c r="Y110" s="350">
        <v>44</v>
      </c>
      <c r="Z110" s="353"/>
      <c r="AA110" s="350">
        <v>43</v>
      </c>
      <c r="AB110" s="353"/>
      <c r="AC110" s="293">
        <v>45</v>
      </c>
      <c r="AD110" s="299">
        <f t="shared" ref="AD110:AD123" si="155">SUM(B110:AB110)</f>
        <v>462</v>
      </c>
      <c r="AE110" s="300">
        <f t="shared" ref="AE110:AE123" si="156">AD110*AC110</f>
        <v>20790</v>
      </c>
      <c r="AF110" s="301"/>
      <c r="AG110" s="301"/>
      <c r="AH110" s="301"/>
      <c r="AI110" s="302"/>
      <c r="AM110" s="342">
        <f t="shared" ref="AM110:AM123" si="157">B110*$AC110</f>
        <v>1485</v>
      </c>
      <c r="AN110" s="342"/>
      <c r="AO110" s="342">
        <f t="shared" si="147"/>
        <v>1485</v>
      </c>
      <c r="AP110" s="342"/>
      <c r="AQ110" s="342">
        <f t="shared" si="148"/>
        <v>1530</v>
      </c>
      <c r="AR110" s="342"/>
      <c r="AS110" s="298"/>
      <c r="AT110" s="342">
        <f t="shared" ref="AT110:AT123" si="158">I110*$AC110</f>
        <v>1530</v>
      </c>
      <c r="AU110" s="342"/>
      <c r="AV110" s="342">
        <f t="shared" si="149"/>
        <v>1485</v>
      </c>
      <c r="AW110" s="342"/>
      <c r="AX110" s="342">
        <f t="shared" si="150"/>
        <v>1575</v>
      </c>
      <c r="AY110" s="342"/>
      <c r="AZ110" s="298"/>
      <c r="BA110" s="342">
        <f t="shared" ref="BA110:BA123" si="159">P110*$AC110</f>
        <v>1710</v>
      </c>
      <c r="BB110" s="342"/>
      <c r="BC110" s="342">
        <f t="shared" si="151"/>
        <v>2070</v>
      </c>
      <c r="BD110" s="342"/>
      <c r="BE110" s="342">
        <f t="shared" si="152"/>
        <v>2025</v>
      </c>
      <c r="BF110" s="342"/>
      <c r="BG110" s="298"/>
      <c r="BH110" s="342">
        <f t="shared" ref="BH110:BH123" si="160">W110*$AC110</f>
        <v>1980</v>
      </c>
      <c r="BI110" s="342"/>
      <c r="BJ110" s="342">
        <f t="shared" si="153"/>
        <v>1980</v>
      </c>
      <c r="BK110" s="342"/>
      <c r="BL110" s="342">
        <f t="shared" si="154"/>
        <v>1935</v>
      </c>
      <c r="BM110" s="342"/>
    </row>
    <row r="111" spans="1:65" x14ac:dyDescent="0.3">
      <c r="A111" s="291" t="s">
        <v>342</v>
      </c>
      <c r="B111" s="350">
        <v>34</v>
      </c>
      <c r="C111" s="353"/>
      <c r="D111" s="350">
        <v>34</v>
      </c>
      <c r="E111" s="353"/>
      <c r="F111" s="350">
        <v>34</v>
      </c>
      <c r="G111" s="353"/>
      <c r="H111" s="292"/>
      <c r="I111" s="350">
        <v>34</v>
      </c>
      <c r="J111" s="353"/>
      <c r="K111" s="350">
        <v>33</v>
      </c>
      <c r="L111" s="353"/>
      <c r="M111" s="350">
        <v>33</v>
      </c>
      <c r="N111" s="353"/>
      <c r="O111" s="292"/>
      <c r="P111" s="350">
        <v>44</v>
      </c>
      <c r="Q111" s="353"/>
      <c r="R111" s="350">
        <v>44</v>
      </c>
      <c r="S111" s="353"/>
      <c r="T111" s="350">
        <v>44</v>
      </c>
      <c r="U111" s="353"/>
      <c r="V111" s="292"/>
      <c r="W111" s="350">
        <v>44</v>
      </c>
      <c r="X111" s="353"/>
      <c r="Y111" s="350">
        <v>44</v>
      </c>
      <c r="Z111" s="353"/>
      <c r="AA111" s="350">
        <v>44</v>
      </c>
      <c r="AB111" s="353"/>
      <c r="AC111" s="293">
        <v>45</v>
      </c>
      <c r="AD111" s="299">
        <f t="shared" si="155"/>
        <v>466</v>
      </c>
      <c r="AE111" s="300">
        <f t="shared" si="156"/>
        <v>20970</v>
      </c>
      <c r="AF111" s="301"/>
      <c r="AG111" s="301"/>
      <c r="AH111" s="301"/>
      <c r="AI111" s="302"/>
      <c r="AM111" s="342">
        <f t="shared" si="157"/>
        <v>1530</v>
      </c>
      <c r="AN111" s="342"/>
      <c r="AO111" s="342">
        <f t="shared" si="147"/>
        <v>1530</v>
      </c>
      <c r="AP111" s="342"/>
      <c r="AQ111" s="342">
        <f t="shared" si="148"/>
        <v>1530</v>
      </c>
      <c r="AR111" s="342"/>
      <c r="AS111" s="298"/>
      <c r="AT111" s="342">
        <f t="shared" si="158"/>
        <v>1530</v>
      </c>
      <c r="AU111" s="342"/>
      <c r="AV111" s="342">
        <f t="shared" si="149"/>
        <v>1485</v>
      </c>
      <c r="AW111" s="342"/>
      <c r="AX111" s="342">
        <f t="shared" si="150"/>
        <v>1485</v>
      </c>
      <c r="AY111" s="342"/>
      <c r="AZ111" s="298"/>
      <c r="BA111" s="342">
        <f t="shared" si="159"/>
        <v>1980</v>
      </c>
      <c r="BB111" s="342"/>
      <c r="BC111" s="342">
        <f t="shared" si="151"/>
        <v>1980</v>
      </c>
      <c r="BD111" s="342"/>
      <c r="BE111" s="342">
        <f t="shared" si="152"/>
        <v>1980</v>
      </c>
      <c r="BF111" s="342"/>
      <c r="BG111" s="298"/>
      <c r="BH111" s="342">
        <f t="shared" si="160"/>
        <v>1980</v>
      </c>
      <c r="BI111" s="342"/>
      <c r="BJ111" s="342">
        <f t="shared" si="153"/>
        <v>1980</v>
      </c>
      <c r="BK111" s="342"/>
      <c r="BL111" s="342">
        <f t="shared" si="154"/>
        <v>1980</v>
      </c>
      <c r="BM111" s="342"/>
    </row>
    <row r="112" spans="1:65" x14ac:dyDescent="0.3">
      <c r="A112" s="291" t="s">
        <v>343</v>
      </c>
      <c r="B112" s="350">
        <v>32</v>
      </c>
      <c r="C112" s="353"/>
      <c r="D112" s="350">
        <v>33</v>
      </c>
      <c r="E112" s="353"/>
      <c r="F112" s="350">
        <v>32</v>
      </c>
      <c r="G112" s="353"/>
      <c r="H112" s="292"/>
      <c r="I112" s="350">
        <v>32</v>
      </c>
      <c r="J112" s="353"/>
      <c r="K112" s="350">
        <v>32</v>
      </c>
      <c r="L112" s="353"/>
      <c r="M112" s="350">
        <v>32</v>
      </c>
      <c r="N112" s="353"/>
      <c r="O112" s="292"/>
      <c r="P112" s="350">
        <v>41</v>
      </c>
      <c r="Q112" s="353"/>
      <c r="R112" s="350">
        <v>41</v>
      </c>
      <c r="S112" s="353"/>
      <c r="T112" s="350">
        <v>41</v>
      </c>
      <c r="U112" s="353"/>
      <c r="V112" s="292"/>
      <c r="W112" s="350">
        <v>41</v>
      </c>
      <c r="X112" s="353"/>
      <c r="Y112" s="350">
        <v>41</v>
      </c>
      <c r="Z112" s="353"/>
      <c r="AA112" s="350">
        <v>41</v>
      </c>
      <c r="AB112" s="353"/>
      <c r="AC112" s="293">
        <v>55</v>
      </c>
      <c r="AD112" s="299">
        <f t="shared" si="155"/>
        <v>439</v>
      </c>
      <c r="AE112" s="300">
        <f t="shared" si="156"/>
        <v>24145</v>
      </c>
      <c r="AF112" s="301"/>
      <c r="AG112" s="301"/>
      <c r="AH112" s="301"/>
      <c r="AI112" s="302"/>
      <c r="AM112" s="342">
        <f t="shared" si="157"/>
        <v>1760</v>
      </c>
      <c r="AN112" s="342"/>
      <c r="AO112" s="342">
        <f t="shared" si="147"/>
        <v>1815</v>
      </c>
      <c r="AP112" s="342"/>
      <c r="AQ112" s="342">
        <f t="shared" si="148"/>
        <v>1760</v>
      </c>
      <c r="AR112" s="342"/>
      <c r="AS112" s="298"/>
      <c r="AT112" s="342">
        <f t="shared" si="158"/>
        <v>1760</v>
      </c>
      <c r="AU112" s="342"/>
      <c r="AV112" s="342">
        <f t="shared" si="149"/>
        <v>1760</v>
      </c>
      <c r="AW112" s="342"/>
      <c r="AX112" s="342">
        <f t="shared" si="150"/>
        <v>1760</v>
      </c>
      <c r="AY112" s="342"/>
      <c r="AZ112" s="298"/>
      <c r="BA112" s="342">
        <f t="shared" si="159"/>
        <v>2255</v>
      </c>
      <c r="BB112" s="342"/>
      <c r="BC112" s="342">
        <f t="shared" si="151"/>
        <v>2255</v>
      </c>
      <c r="BD112" s="342"/>
      <c r="BE112" s="342">
        <f t="shared" si="152"/>
        <v>2255</v>
      </c>
      <c r="BF112" s="342"/>
      <c r="BG112" s="298"/>
      <c r="BH112" s="342">
        <f t="shared" si="160"/>
        <v>2255</v>
      </c>
      <c r="BI112" s="342"/>
      <c r="BJ112" s="342">
        <f t="shared" si="153"/>
        <v>2255</v>
      </c>
      <c r="BK112" s="342"/>
      <c r="BL112" s="342">
        <f t="shared" si="154"/>
        <v>2255</v>
      </c>
      <c r="BM112" s="342"/>
    </row>
    <row r="113" spans="1:65" x14ac:dyDescent="0.3">
      <c r="A113" s="291" t="s">
        <v>344</v>
      </c>
      <c r="B113" s="350">
        <v>31</v>
      </c>
      <c r="C113" s="353"/>
      <c r="D113" s="350">
        <v>32</v>
      </c>
      <c r="E113" s="353"/>
      <c r="F113" s="350">
        <v>31</v>
      </c>
      <c r="G113" s="353"/>
      <c r="H113" s="292"/>
      <c r="I113" s="350">
        <v>33</v>
      </c>
      <c r="J113" s="353"/>
      <c r="K113" s="350">
        <v>31</v>
      </c>
      <c r="L113" s="353"/>
      <c r="M113" s="350">
        <v>33</v>
      </c>
      <c r="N113" s="353"/>
      <c r="O113" s="292"/>
      <c r="P113" s="350">
        <v>33</v>
      </c>
      <c r="Q113" s="353"/>
      <c r="R113" s="350">
        <v>33</v>
      </c>
      <c r="S113" s="353"/>
      <c r="T113" s="350">
        <v>33</v>
      </c>
      <c r="U113" s="353"/>
      <c r="V113" s="292"/>
      <c r="W113" s="350">
        <v>33</v>
      </c>
      <c r="X113" s="353"/>
      <c r="Y113" s="350">
        <v>33</v>
      </c>
      <c r="Z113" s="353"/>
      <c r="AA113" s="350">
        <v>33</v>
      </c>
      <c r="AB113" s="353"/>
      <c r="AC113" s="293">
        <v>55</v>
      </c>
      <c r="AD113" s="299">
        <f t="shared" si="155"/>
        <v>389</v>
      </c>
      <c r="AE113" s="300">
        <f t="shared" si="156"/>
        <v>21395</v>
      </c>
      <c r="AF113" s="301"/>
      <c r="AG113" s="301"/>
      <c r="AH113" s="301"/>
      <c r="AI113" s="302"/>
      <c r="AM113" s="342">
        <f t="shared" si="157"/>
        <v>1705</v>
      </c>
      <c r="AN113" s="342"/>
      <c r="AO113" s="342">
        <f t="shared" si="147"/>
        <v>1760</v>
      </c>
      <c r="AP113" s="342"/>
      <c r="AQ113" s="342">
        <f t="shared" si="148"/>
        <v>1705</v>
      </c>
      <c r="AR113" s="342"/>
      <c r="AS113" s="298"/>
      <c r="AT113" s="342">
        <f t="shared" si="158"/>
        <v>1815</v>
      </c>
      <c r="AU113" s="342"/>
      <c r="AV113" s="342">
        <f t="shared" si="149"/>
        <v>1705</v>
      </c>
      <c r="AW113" s="342"/>
      <c r="AX113" s="342">
        <f t="shared" si="150"/>
        <v>1815</v>
      </c>
      <c r="AY113" s="342"/>
      <c r="AZ113" s="298"/>
      <c r="BA113" s="342">
        <f t="shared" si="159"/>
        <v>1815</v>
      </c>
      <c r="BB113" s="342"/>
      <c r="BC113" s="342">
        <f t="shared" si="151"/>
        <v>1815</v>
      </c>
      <c r="BD113" s="342"/>
      <c r="BE113" s="342">
        <f t="shared" si="152"/>
        <v>1815</v>
      </c>
      <c r="BF113" s="342"/>
      <c r="BG113" s="298"/>
      <c r="BH113" s="342">
        <f t="shared" si="160"/>
        <v>1815</v>
      </c>
      <c r="BI113" s="342"/>
      <c r="BJ113" s="342">
        <f t="shared" si="153"/>
        <v>1815</v>
      </c>
      <c r="BK113" s="342"/>
      <c r="BL113" s="342">
        <f t="shared" si="154"/>
        <v>1815</v>
      </c>
      <c r="BM113" s="342"/>
    </row>
    <row r="114" spans="1:65" x14ac:dyDescent="0.3">
      <c r="A114" s="291" t="s">
        <v>345</v>
      </c>
      <c r="B114" s="350">
        <v>36</v>
      </c>
      <c r="C114" s="353"/>
      <c r="D114" s="350">
        <v>36</v>
      </c>
      <c r="E114" s="353"/>
      <c r="F114" s="350">
        <v>36</v>
      </c>
      <c r="G114" s="353"/>
      <c r="H114" s="292"/>
      <c r="I114" s="350">
        <v>36</v>
      </c>
      <c r="J114" s="353"/>
      <c r="K114" s="350">
        <v>36</v>
      </c>
      <c r="L114" s="353"/>
      <c r="M114" s="350">
        <v>36</v>
      </c>
      <c r="N114" s="353"/>
      <c r="O114" s="292"/>
      <c r="P114" s="350">
        <v>36</v>
      </c>
      <c r="Q114" s="353"/>
      <c r="R114" s="350">
        <v>36</v>
      </c>
      <c r="S114" s="353"/>
      <c r="T114" s="350">
        <v>36</v>
      </c>
      <c r="U114" s="353"/>
      <c r="V114" s="292"/>
      <c r="W114" s="350">
        <v>36</v>
      </c>
      <c r="X114" s="353"/>
      <c r="Y114" s="350">
        <v>36</v>
      </c>
      <c r="Z114" s="353"/>
      <c r="AA114" s="350">
        <v>36</v>
      </c>
      <c r="AB114" s="353"/>
      <c r="AC114" s="293">
        <v>60</v>
      </c>
      <c r="AD114" s="299">
        <f t="shared" si="155"/>
        <v>432</v>
      </c>
      <c r="AE114" s="300">
        <f t="shared" si="156"/>
        <v>25920</v>
      </c>
      <c r="AF114" s="301"/>
      <c r="AG114" s="301"/>
      <c r="AH114" s="301"/>
      <c r="AI114" s="302"/>
      <c r="AM114" s="342">
        <f t="shared" si="157"/>
        <v>2160</v>
      </c>
      <c r="AN114" s="342"/>
      <c r="AO114" s="342">
        <f t="shared" si="147"/>
        <v>2160</v>
      </c>
      <c r="AP114" s="342"/>
      <c r="AQ114" s="342">
        <f t="shared" si="148"/>
        <v>2160</v>
      </c>
      <c r="AR114" s="342"/>
      <c r="AS114" s="298"/>
      <c r="AT114" s="342">
        <f t="shared" si="158"/>
        <v>2160</v>
      </c>
      <c r="AU114" s="342"/>
      <c r="AV114" s="342">
        <f t="shared" si="149"/>
        <v>2160</v>
      </c>
      <c r="AW114" s="342"/>
      <c r="AX114" s="342">
        <f t="shared" si="150"/>
        <v>2160</v>
      </c>
      <c r="AY114" s="342"/>
      <c r="AZ114" s="298"/>
      <c r="BA114" s="342">
        <f t="shared" si="159"/>
        <v>2160</v>
      </c>
      <c r="BB114" s="342"/>
      <c r="BC114" s="342">
        <f t="shared" si="151"/>
        <v>2160</v>
      </c>
      <c r="BD114" s="342"/>
      <c r="BE114" s="342">
        <f t="shared" si="152"/>
        <v>2160</v>
      </c>
      <c r="BF114" s="342"/>
      <c r="BG114" s="298"/>
      <c r="BH114" s="342">
        <f t="shared" si="160"/>
        <v>2160</v>
      </c>
      <c r="BI114" s="342"/>
      <c r="BJ114" s="342">
        <f t="shared" si="153"/>
        <v>2160</v>
      </c>
      <c r="BK114" s="342"/>
      <c r="BL114" s="342">
        <f t="shared" si="154"/>
        <v>2160</v>
      </c>
      <c r="BM114" s="342"/>
    </row>
    <row r="115" spans="1:65" x14ac:dyDescent="0.3">
      <c r="A115" s="291" t="s">
        <v>346</v>
      </c>
      <c r="B115" s="350">
        <v>34</v>
      </c>
      <c r="C115" s="353"/>
      <c r="D115" s="350">
        <v>34</v>
      </c>
      <c r="E115" s="353"/>
      <c r="F115" s="350">
        <v>34</v>
      </c>
      <c r="G115" s="353"/>
      <c r="H115" s="292"/>
      <c r="I115" s="350">
        <v>34</v>
      </c>
      <c r="J115" s="353"/>
      <c r="K115" s="350">
        <v>34</v>
      </c>
      <c r="L115" s="353"/>
      <c r="M115" s="350">
        <v>39</v>
      </c>
      <c r="N115" s="353"/>
      <c r="O115" s="292"/>
      <c r="P115" s="350">
        <v>39</v>
      </c>
      <c r="Q115" s="353"/>
      <c r="R115" s="350">
        <v>39</v>
      </c>
      <c r="S115" s="353"/>
      <c r="T115" s="350">
        <v>39</v>
      </c>
      <c r="U115" s="353"/>
      <c r="V115" s="292"/>
      <c r="W115" s="350">
        <v>31</v>
      </c>
      <c r="X115" s="353"/>
      <c r="Y115" s="350">
        <v>30</v>
      </c>
      <c r="Z115" s="353"/>
      <c r="AA115" s="350">
        <v>31</v>
      </c>
      <c r="AB115" s="353"/>
      <c r="AC115" s="293">
        <v>55</v>
      </c>
      <c r="AD115" s="299">
        <f t="shared" si="155"/>
        <v>418</v>
      </c>
      <c r="AE115" s="300">
        <f t="shared" si="156"/>
        <v>22990</v>
      </c>
      <c r="AF115" s="301"/>
      <c r="AG115" s="301"/>
      <c r="AH115" s="301"/>
      <c r="AI115" s="302"/>
      <c r="AM115" s="342">
        <f t="shared" si="157"/>
        <v>1870</v>
      </c>
      <c r="AN115" s="342"/>
      <c r="AO115" s="342">
        <f t="shared" si="147"/>
        <v>1870</v>
      </c>
      <c r="AP115" s="342"/>
      <c r="AQ115" s="342">
        <f t="shared" si="148"/>
        <v>1870</v>
      </c>
      <c r="AR115" s="342"/>
      <c r="AS115" s="298"/>
      <c r="AT115" s="342">
        <f t="shared" si="158"/>
        <v>1870</v>
      </c>
      <c r="AU115" s="342"/>
      <c r="AV115" s="342">
        <f t="shared" si="149"/>
        <v>1870</v>
      </c>
      <c r="AW115" s="342"/>
      <c r="AX115" s="342">
        <f t="shared" si="150"/>
        <v>2145</v>
      </c>
      <c r="AY115" s="342"/>
      <c r="AZ115" s="298"/>
      <c r="BA115" s="342">
        <f t="shared" si="159"/>
        <v>2145</v>
      </c>
      <c r="BB115" s="342"/>
      <c r="BC115" s="342">
        <f t="shared" si="151"/>
        <v>2145</v>
      </c>
      <c r="BD115" s="342"/>
      <c r="BE115" s="342">
        <f t="shared" si="152"/>
        <v>2145</v>
      </c>
      <c r="BF115" s="342"/>
      <c r="BG115" s="298"/>
      <c r="BH115" s="342">
        <f t="shared" si="160"/>
        <v>1705</v>
      </c>
      <c r="BI115" s="342"/>
      <c r="BJ115" s="342">
        <f t="shared" si="153"/>
        <v>1650</v>
      </c>
      <c r="BK115" s="342"/>
      <c r="BL115" s="342">
        <f t="shared" si="154"/>
        <v>1705</v>
      </c>
      <c r="BM115" s="342"/>
    </row>
    <row r="116" spans="1:65" x14ac:dyDescent="0.3">
      <c r="A116" s="291" t="s">
        <v>347</v>
      </c>
      <c r="B116" s="350">
        <v>33</v>
      </c>
      <c r="C116" s="353"/>
      <c r="D116" s="350">
        <v>33</v>
      </c>
      <c r="E116" s="353"/>
      <c r="F116" s="350">
        <v>33</v>
      </c>
      <c r="G116" s="353"/>
      <c r="H116" s="292"/>
      <c r="I116" s="350">
        <v>33</v>
      </c>
      <c r="J116" s="353"/>
      <c r="K116" s="350">
        <v>33</v>
      </c>
      <c r="L116" s="353"/>
      <c r="M116" s="350">
        <v>33</v>
      </c>
      <c r="N116" s="353"/>
      <c r="O116" s="292"/>
      <c r="P116" s="350">
        <v>33</v>
      </c>
      <c r="Q116" s="353"/>
      <c r="R116" s="350">
        <v>33</v>
      </c>
      <c r="S116" s="353"/>
      <c r="T116" s="350">
        <v>33</v>
      </c>
      <c r="U116" s="353"/>
      <c r="V116" s="292"/>
      <c r="W116" s="350">
        <v>33</v>
      </c>
      <c r="X116" s="353"/>
      <c r="Y116" s="350">
        <v>33</v>
      </c>
      <c r="Z116" s="353"/>
      <c r="AA116" s="350">
        <v>33</v>
      </c>
      <c r="AB116" s="353"/>
      <c r="AC116" s="293">
        <v>65</v>
      </c>
      <c r="AD116" s="299">
        <f t="shared" si="155"/>
        <v>396</v>
      </c>
      <c r="AE116" s="300">
        <f t="shared" si="156"/>
        <v>25740</v>
      </c>
      <c r="AF116" s="301"/>
      <c r="AG116" s="301"/>
      <c r="AH116" s="301"/>
      <c r="AI116" s="302"/>
      <c r="AM116" s="342">
        <f t="shared" si="157"/>
        <v>2145</v>
      </c>
      <c r="AN116" s="342"/>
      <c r="AO116" s="342">
        <f t="shared" si="147"/>
        <v>2145</v>
      </c>
      <c r="AP116" s="342"/>
      <c r="AQ116" s="342">
        <f t="shared" si="148"/>
        <v>2145</v>
      </c>
      <c r="AR116" s="342"/>
      <c r="AS116" s="298"/>
      <c r="AT116" s="342">
        <f t="shared" si="158"/>
        <v>2145</v>
      </c>
      <c r="AU116" s="342"/>
      <c r="AV116" s="342">
        <f t="shared" si="149"/>
        <v>2145</v>
      </c>
      <c r="AW116" s="342"/>
      <c r="AX116" s="342">
        <f t="shared" si="150"/>
        <v>2145</v>
      </c>
      <c r="AY116" s="342"/>
      <c r="AZ116" s="298"/>
      <c r="BA116" s="342">
        <f t="shared" si="159"/>
        <v>2145</v>
      </c>
      <c r="BB116" s="342"/>
      <c r="BC116" s="342">
        <f t="shared" si="151"/>
        <v>2145</v>
      </c>
      <c r="BD116" s="342"/>
      <c r="BE116" s="342">
        <f t="shared" si="152"/>
        <v>2145</v>
      </c>
      <c r="BF116" s="342"/>
      <c r="BG116" s="298"/>
      <c r="BH116" s="342">
        <f t="shared" si="160"/>
        <v>2145</v>
      </c>
      <c r="BI116" s="342"/>
      <c r="BJ116" s="342">
        <f t="shared" si="153"/>
        <v>2145</v>
      </c>
      <c r="BK116" s="342"/>
      <c r="BL116" s="342">
        <f t="shared" si="154"/>
        <v>2145</v>
      </c>
      <c r="BM116" s="342"/>
    </row>
    <row r="117" spans="1:65" x14ac:dyDescent="0.3">
      <c r="A117" s="291" t="s">
        <v>348</v>
      </c>
      <c r="B117" s="350">
        <v>34</v>
      </c>
      <c r="C117" s="353"/>
      <c r="D117" s="350">
        <v>34</v>
      </c>
      <c r="E117" s="353"/>
      <c r="F117" s="350">
        <v>34</v>
      </c>
      <c r="G117" s="353"/>
      <c r="H117" s="292"/>
      <c r="I117" s="350">
        <v>34</v>
      </c>
      <c r="J117" s="353"/>
      <c r="K117" s="350">
        <v>34</v>
      </c>
      <c r="L117" s="353"/>
      <c r="M117" s="350">
        <v>34</v>
      </c>
      <c r="N117" s="353"/>
      <c r="O117" s="292"/>
      <c r="P117" s="350">
        <v>41</v>
      </c>
      <c r="Q117" s="353"/>
      <c r="R117" s="350">
        <v>41</v>
      </c>
      <c r="S117" s="353"/>
      <c r="T117" s="350">
        <v>41</v>
      </c>
      <c r="U117" s="353"/>
      <c r="V117" s="292"/>
      <c r="W117" s="350">
        <v>41</v>
      </c>
      <c r="X117" s="353"/>
      <c r="Y117" s="350">
        <v>41</v>
      </c>
      <c r="Z117" s="353"/>
      <c r="AA117" s="350">
        <v>41</v>
      </c>
      <c r="AB117" s="353"/>
      <c r="AC117" s="293">
        <v>70</v>
      </c>
      <c r="AD117" s="299">
        <f t="shared" si="155"/>
        <v>450</v>
      </c>
      <c r="AE117" s="300">
        <f t="shared" si="156"/>
        <v>31500</v>
      </c>
      <c r="AF117" s="301"/>
      <c r="AG117" s="301"/>
      <c r="AH117" s="301"/>
      <c r="AI117" s="302"/>
      <c r="AM117" s="342">
        <f t="shared" si="157"/>
        <v>2380</v>
      </c>
      <c r="AN117" s="342"/>
      <c r="AO117" s="342">
        <f t="shared" si="147"/>
        <v>2380</v>
      </c>
      <c r="AP117" s="342"/>
      <c r="AQ117" s="342">
        <f t="shared" si="148"/>
        <v>2380</v>
      </c>
      <c r="AR117" s="342"/>
      <c r="AS117" s="298"/>
      <c r="AT117" s="342">
        <f t="shared" si="158"/>
        <v>2380</v>
      </c>
      <c r="AU117" s="342"/>
      <c r="AV117" s="342">
        <f t="shared" si="149"/>
        <v>2380</v>
      </c>
      <c r="AW117" s="342"/>
      <c r="AX117" s="342">
        <f t="shared" si="150"/>
        <v>2380</v>
      </c>
      <c r="AY117" s="342"/>
      <c r="AZ117" s="298"/>
      <c r="BA117" s="342">
        <f t="shared" si="159"/>
        <v>2870</v>
      </c>
      <c r="BB117" s="342"/>
      <c r="BC117" s="342">
        <f t="shared" si="151"/>
        <v>2870</v>
      </c>
      <c r="BD117" s="342"/>
      <c r="BE117" s="342">
        <f t="shared" si="152"/>
        <v>2870</v>
      </c>
      <c r="BF117" s="342"/>
      <c r="BG117" s="298"/>
      <c r="BH117" s="342">
        <f t="shared" si="160"/>
        <v>2870</v>
      </c>
      <c r="BI117" s="342"/>
      <c r="BJ117" s="342">
        <f t="shared" si="153"/>
        <v>2870</v>
      </c>
      <c r="BK117" s="342"/>
      <c r="BL117" s="342">
        <f t="shared" si="154"/>
        <v>2870</v>
      </c>
      <c r="BM117" s="342"/>
    </row>
    <row r="118" spans="1:65" x14ac:dyDescent="0.3">
      <c r="A118" s="291" t="s">
        <v>349</v>
      </c>
      <c r="B118" s="350">
        <v>35</v>
      </c>
      <c r="C118" s="353"/>
      <c r="D118" s="350">
        <v>35</v>
      </c>
      <c r="E118" s="353"/>
      <c r="F118" s="350">
        <v>35</v>
      </c>
      <c r="G118" s="353"/>
      <c r="H118" s="292"/>
      <c r="I118" s="350">
        <v>35</v>
      </c>
      <c r="J118" s="353"/>
      <c r="K118" s="350">
        <v>35</v>
      </c>
      <c r="L118" s="353"/>
      <c r="M118" s="350">
        <v>35</v>
      </c>
      <c r="N118" s="353"/>
      <c r="O118" s="292"/>
      <c r="P118" s="350">
        <v>45</v>
      </c>
      <c r="Q118" s="353"/>
      <c r="R118" s="350">
        <v>45</v>
      </c>
      <c r="S118" s="353"/>
      <c r="T118" s="350">
        <v>45</v>
      </c>
      <c r="U118" s="353"/>
      <c r="V118" s="292"/>
      <c r="W118" s="350">
        <v>45</v>
      </c>
      <c r="X118" s="353"/>
      <c r="Y118" s="350">
        <v>45</v>
      </c>
      <c r="Z118" s="353"/>
      <c r="AA118" s="350">
        <v>45</v>
      </c>
      <c r="AB118" s="353"/>
      <c r="AC118" s="293">
        <v>70</v>
      </c>
      <c r="AD118" s="299">
        <f t="shared" si="155"/>
        <v>480</v>
      </c>
      <c r="AE118" s="300">
        <f t="shared" si="156"/>
        <v>33600</v>
      </c>
      <c r="AF118" s="301"/>
      <c r="AG118" s="301"/>
      <c r="AH118" s="301"/>
      <c r="AI118" s="302"/>
      <c r="AM118" s="342">
        <f t="shared" si="157"/>
        <v>2450</v>
      </c>
      <c r="AN118" s="342"/>
      <c r="AO118" s="342">
        <f t="shared" si="147"/>
        <v>2450</v>
      </c>
      <c r="AP118" s="342"/>
      <c r="AQ118" s="342">
        <f t="shared" si="148"/>
        <v>2450</v>
      </c>
      <c r="AR118" s="342"/>
      <c r="AS118" s="298"/>
      <c r="AT118" s="342">
        <f t="shared" si="158"/>
        <v>2450</v>
      </c>
      <c r="AU118" s="342"/>
      <c r="AV118" s="342">
        <f t="shared" si="149"/>
        <v>2450</v>
      </c>
      <c r="AW118" s="342"/>
      <c r="AX118" s="342">
        <f t="shared" si="150"/>
        <v>2450</v>
      </c>
      <c r="AY118" s="342"/>
      <c r="AZ118" s="298"/>
      <c r="BA118" s="342">
        <f t="shared" si="159"/>
        <v>3150</v>
      </c>
      <c r="BB118" s="342"/>
      <c r="BC118" s="342">
        <f t="shared" si="151"/>
        <v>3150</v>
      </c>
      <c r="BD118" s="342"/>
      <c r="BE118" s="342">
        <f t="shared" si="152"/>
        <v>3150</v>
      </c>
      <c r="BF118" s="342"/>
      <c r="BG118" s="298"/>
      <c r="BH118" s="342">
        <f t="shared" si="160"/>
        <v>3150</v>
      </c>
      <c r="BI118" s="342"/>
      <c r="BJ118" s="342">
        <f t="shared" si="153"/>
        <v>3150</v>
      </c>
      <c r="BK118" s="342"/>
      <c r="BL118" s="342">
        <f t="shared" si="154"/>
        <v>3150</v>
      </c>
      <c r="BM118" s="342"/>
    </row>
    <row r="119" spans="1:65" x14ac:dyDescent="0.3">
      <c r="A119" s="291" t="s">
        <v>350</v>
      </c>
      <c r="B119" s="350">
        <v>36</v>
      </c>
      <c r="C119" s="353"/>
      <c r="D119" s="350">
        <v>35</v>
      </c>
      <c r="E119" s="353"/>
      <c r="F119" s="350">
        <v>35</v>
      </c>
      <c r="G119" s="353"/>
      <c r="H119" s="292"/>
      <c r="I119" s="350">
        <v>35</v>
      </c>
      <c r="J119" s="353"/>
      <c r="K119" s="350">
        <v>35</v>
      </c>
      <c r="L119" s="353"/>
      <c r="M119" s="350">
        <v>35</v>
      </c>
      <c r="N119" s="353"/>
      <c r="O119" s="292"/>
      <c r="P119" s="350">
        <v>38</v>
      </c>
      <c r="Q119" s="353"/>
      <c r="R119" s="350">
        <v>38</v>
      </c>
      <c r="S119" s="353"/>
      <c r="T119" s="350">
        <v>38</v>
      </c>
      <c r="U119" s="353"/>
      <c r="V119" s="292"/>
      <c r="W119" s="350">
        <v>38</v>
      </c>
      <c r="X119" s="353"/>
      <c r="Y119" s="350">
        <v>38</v>
      </c>
      <c r="Z119" s="353"/>
      <c r="AA119" s="350">
        <v>38</v>
      </c>
      <c r="AB119" s="353"/>
      <c r="AC119" s="293">
        <v>85</v>
      </c>
      <c r="AD119" s="299">
        <f t="shared" si="155"/>
        <v>439</v>
      </c>
      <c r="AE119" s="300">
        <f t="shared" si="156"/>
        <v>37315</v>
      </c>
      <c r="AF119" s="301"/>
      <c r="AG119" s="301"/>
      <c r="AH119" s="301"/>
      <c r="AI119" s="302"/>
      <c r="AM119" s="342">
        <f t="shared" si="157"/>
        <v>3060</v>
      </c>
      <c r="AN119" s="342"/>
      <c r="AO119" s="342">
        <f t="shared" si="147"/>
        <v>2975</v>
      </c>
      <c r="AP119" s="342"/>
      <c r="AQ119" s="342">
        <f t="shared" si="148"/>
        <v>2975</v>
      </c>
      <c r="AR119" s="342"/>
      <c r="AS119" s="298"/>
      <c r="AT119" s="342">
        <f t="shared" si="158"/>
        <v>2975</v>
      </c>
      <c r="AU119" s="342"/>
      <c r="AV119" s="342">
        <f t="shared" si="149"/>
        <v>2975</v>
      </c>
      <c r="AW119" s="342"/>
      <c r="AX119" s="342">
        <f t="shared" si="150"/>
        <v>2975</v>
      </c>
      <c r="AY119" s="342"/>
      <c r="AZ119" s="298"/>
      <c r="BA119" s="342">
        <f t="shared" si="159"/>
        <v>3230</v>
      </c>
      <c r="BB119" s="342"/>
      <c r="BC119" s="342">
        <f t="shared" si="151"/>
        <v>3230</v>
      </c>
      <c r="BD119" s="342"/>
      <c r="BE119" s="342">
        <f t="shared" si="152"/>
        <v>3230</v>
      </c>
      <c r="BF119" s="342"/>
      <c r="BG119" s="298"/>
      <c r="BH119" s="342">
        <f t="shared" si="160"/>
        <v>3230</v>
      </c>
      <c r="BI119" s="342"/>
      <c r="BJ119" s="342">
        <f t="shared" si="153"/>
        <v>3230</v>
      </c>
      <c r="BK119" s="342"/>
      <c r="BL119" s="342">
        <f t="shared" si="154"/>
        <v>3230</v>
      </c>
      <c r="BM119" s="342"/>
    </row>
    <row r="120" spans="1:65" x14ac:dyDescent="0.3">
      <c r="A120" s="291" t="s">
        <v>351</v>
      </c>
      <c r="B120" s="350">
        <v>39</v>
      </c>
      <c r="C120" s="353"/>
      <c r="D120" s="350">
        <v>40</v>
      </c>
      <c r="E120" s="353"/>
      <c r="F120" s="350">
        <v>40</v>
      </c>
      <c r="G120" s="353"/>
      <c r="H120" s="292"/>
      <c r="I120" s="350">
        <v>40</v>
      </c>
      <c r="J120" s="353"/>
      <c r="K120" s="350">
        <v>40</v>
      </c>
      <c r="L120" s="353"/>
      <c r="M120" s="350">
        <v>40</v>
      </c>
      <c r="N120" s="353"/>
      <c r="O120" s="292"/>
      <c r="P120" s="350">
        <v>40</v>
      </c>
      <c r="Q120" s="353"/>
      <c r="R120" s="350">
        <v>40</v>
      </c>
      <c r="S120" s="353"/>
      <c r="T120" s="350">
        <v>40</v>
      </c>
      <c r="U120" s="353"/>
      <c r="V120" s="292"/>
      <c r="W120" s="350">
        <v>40</v>
      </c>
      <c r="X120" s="353"/>
      <c r="Y120" s="350">
        <v>40</v>
      </c>
      <c r="Z120" s="353"/>
      <c r="AA120" s="350">
        <v>41</v>
      </c>
      <c r="AB120" s="353"/>
      <c r="AC120" s="293">
        <v>85</v>
      </c>
      <c r="AD120" s="299">
        <f t="shared" si="155"/>
        <v>480</v>
      </c>
      <c r="AE120" s="300">
        <f t="shared" si="156"/>
        <v>40800</v>
      </c>
      <c r="AF120" s="301"/>
      <c r="AG120" s="301"/>
      <c r="AH120" s="301"/>
      <c r="AI120" s="302"/>
      <c r="AM120" s="342">
        <f t="shared" si="157"/>
        <v>3315</v>
      </c>
      <c r="AN120" s="342"/>
      <c r="AO120" s="342">
        <f t="shared" si="147"/>
        <v>3400</v>
      </c>
      <c r="AP120" s="342"/>
      <c r="AQ120" s="342">
        <f t="shared" si="148"/>
        <v>3400</v>
      </c>
      <c r="AR120" s="342"/>
      <c r="AS120" s="298"/>
      <c r="AT120" s="342">
        <f t="shared" si="158"/>
        <v>3400</v>
      </c>
      <c r="AU120" s="342"/>
      <c r="AV120" s="342">
        <f t="shared" si="149"/>
        <v>3400</v>
      </c>
      <c r="AW120" s="342"/>
      <c r="AX120" s="342">
        <f t="shared" si="150"/>
        <v>3400</v>
      </c>
      <c r="AY120" s="342"/>
      <c r="AZ120" s="298"/>
      <c r="BA120" s="342">
        <f t="shared" si="159"/>
        <v>3400</v>
      </c>
      <c r="BB120" s="342"/>
      <c r="BC120" s="342">
        <f t="shared" si="151"/>
        <v>3400</v>
      </c>
      <c r="BD120" s="342"/>
      <c r="BE120" s="342">
        <f t="shared" si="152"/>
        <v>3400</v>
      </c>
      <c r="BF120" s="342"/>
      <c r="BG120" s="298"/>
      <c r="BH120" s="342">
        <f t="shared" si="160"/>
        <v>3400</v>
      </c>
      <c r="BI120" s="342"/>
      <c r="BJ120" s="342">
        <f t="shared" si="153"/>
        <v>3400</v>
      </c>
      <c r="BK120" s="342"/>
      <c r="BL120" s="342">
        <f t="shared" si="154"/>
        <v>3485</v>
      </c>
      <c r="BM120" s="342"/>
    </row>
    <row r="121" spans="1:65" x14ac:dyDescent="0.3">
      <c r="A121" s="291" t="s">
        <v>352</v>
      </c>
      <c r="B121" s="350">
        <v>30</v>
      </c>
      <c r="C121" s="353"/>
      <c r="D121" s="350">
        <v>29</v>
      </c>
      <c r="E121" s="353"/>
      <c r="F121" s="350">
        <v>32</v>
      </c>
      <c r="G121" s="353"/>
      <c r="H121" s="292"/>
      <c r="I121" s="350">
        <v>29</v>
      </c>
      <c r="J121" s="353"/>
      <c r="K121" s="350">
        <v>29</v>
      </c>
      <c r="L121" s="353"/>
      <c r="M121" s="350">
        <v>31</v>
      </c>
      <c r="N121" s="353"/>
      <c r="O121" s="292"/>
      <c r="P121" s="350">
        <v>29</v>
      </c>
      <c r="Q121" s="353"/>
      <c r="R121" s="350">
        <v>29</v>
      </c>
      <c r="S121" s="353"/>
      <c r="T121" s="350">
        <v>29</v>
      </c>
      <c r="U121" s="353"/>
      <c r="V121" s="292"/>
      <c r="W121" s="350">
        <v>29</v>
      </c>
      <c r="X121" s="353"/>
      <c r="Y121" s="350">
        <v>29</v>
      </c>
      <c r="Z121" s="353"/>
      <c r="AA121" s="350">
        <v>32</v>
      </c>
      <c r="AB121" s="353"/>
      <c r="AC121" s="293">
        <v>90</v>
      </c>
      <c r="AD121" s="299">
        <f t="shared" si="155"/>
        <v>357</v>
      </c>
      <c r="AE121" s="300">
        <f t="shared" si="156"/>
        <v>32130</v>
      </c>
      <c r="AF121" s="301"/>
      <c r="AG121" s="301"/>
      <c r="AH121" s="301"/>
      <c r="AI121" s="302"/>
      <c r="AM121" s="342">
        <f t="shared" si="157"/>
        <v>2700</v>
      </c>
      <c r="AN121" s="342"/>
      <c r="AO121" s="342">
        <f t="shared" si="147"/>
        <v>2610</v>
      </c>
      <c r="AP121" s="342"/>
      <c r="AQ121" s="342">
        <f t="shared" si="148"/>
        <v>2880</v>
      </c>
      <c r="AR121" s="342"/>
      <c r="AS121" s="298"/>
      <c r="AT121" s="342">
        <f t="shared" si="158"/>
        <v>2610</v>
      </c>
      <c r="AU121" s="342"/>
      <c r="AV121" s="342">
        <f t="shared" si="149"/>
        <v>2610</v>
      </c>
      <c r="AW121" s="342"/>
      <c r="AX121" s="342">
        <f t="shared" si="150"/>
        <v>2790</v>
      </c>
      <c r="AY121" s="342"/>
      <c r="AZ121" s="298"/>
      <c r="BA121" s="342">
        <f t="shared" si="159"/>
        <v>2610</v>
      </c>
      <c r="BB121" s="342"/>
      <c r="BC121" s="342">
        <f t="shared" si="151"/>
        <v>2610</v>
      </c>
      <c r="BD121" s="342"/>
      <c r="BE121" s="342">
        <f t="shared" si="152"/>
        <v>2610</v>
      </c>
      <c r="BF121" s="342"/>
      <c r="BG121" s="298"/>
      <c r="BH121" s="342">
        <f t="shared" si="160"/>
        <v>2610</v>
      </c>
      <c r="BI121" s="342"/>
      <c r="BJ121" s="342">
        <f t="shared" si="153"/>
        <v>2610</v>
      </c>
      <c r="BK121" s="342"/>
      <c r="BL121" s="342">
        <f t="shared" si="154"/>
        <v>2880</v>
      </c>
      <c r="BM121" s="342"/>
    </row>
    <row r="122" spans="1:65" x14ac:dyDescent="0.3">
      <c r="A122" s="291" t="s">
        <v>353</v>
      </c>
      <c r="B122" s="350">
        <v>33</v>
      </c>
      <c r="C122" s="353"/>
      <c r="D122" s="350">
        <v>33</v>
      </c>
      <c r="E122" s="353"/>
      <c r="F122" s="350">
        <v>33</v>
      </c>
      <c r="G122" s="353"/>
      <c r="H122" s="292"/>
      <c r="I122" s="350">
        <v>33</v>
      </c>
      <c r="J122" s="353"/>
      <c r="K122" s="350">
        <v>33</v>
      </c>
      <c r="L122" s="353"/>
      <c r="M122" s="350">
        <v>33</v>
      </c>
      <c r="N122" s="353"/>
      <c r="O122" s="292"/>
      <c r="P122" s="350">
        <v>33</v>
      </c>
      <c r="Q122" s="353"/>
      <c r="R122" s="350">
        <v>33</v>
      </c>
      <c r="S122" s="353"/>
      <c r="T122" s="350">
        <v>33</v>
      </c>
      <c r="U122" s="353"/>
      <c r="V122" s="292"/>
      <c r="W122" s="350">
        <v>33</v>
      </c>
      <c r="X122" s="353"/>
      <c r="Y122" s="350">
        <v>33</v>
      </c>
      <c r="Z122" s="353"/>
      <c r="AA122" s="350">
        <v>33</v>
      </c>
      <c r="AB122" s="353"/>
      <c r="AC122" s="293">
        <v>125</v>
      </c>
      <c r="AD122" s="299">
        <f t="shared" si="155"/>
        <v>396</v>
      </c>
      <c r="AE122" s="300">
        <f t="shared" si="156"/>
        <v>49500</v>
      </c>
      <c r="AF122" s="301"/>
      <c r="AG122" s="301"/>
      <c r="AH122" s="301"/>
      <c r="AI122" s="302"/>
      <c r="AM122" s="342">
        <f t="shared" si="157"/>
        <v>4125</v>
      </c>
      <c r="AN122" s="342"/>
      <c r="AO122" s="342">
        <f t="shared" si="147"/>
        <v>4125</v>
      </c>
      <c r="AP122" s="342"/>
      <c r="AQ122" s="342">
        <f t="shared" si="148"/>
        <v>4125</v>
      </c>
      <c r="AR122" s="342"/>
      <c r="AS122" s="298"/>
      <c r="AT122" s="342">
        <f t="shared" si="158"/>
        <v>4125</v>
      </c>
      <c r="AU122" s="342"/>
      <c r="AV122" s="342">
        <f t="shared" si="149"/>
        <v>4125</v>
      </c>
      <c r="AW122" s="342"/>
      <c r="AX122" s="342">
        <f t="shared" si="150"/>
        <v>4125</v>
      </c>
      <c r="AY122" s="342"/>
      <c r="AZ122" s="298"/>
      <c r="BA122" s="342">
        <f t="shared" si="159"/>
        <v>4125</v>
      </c>
      <c r="BB122" s="342"/>
      <c r="BC122" s="342">
        <f t="shared" si="151"/>
        <v>4125</v>
      </c>
      <c r="BD122" s="342"/>
      <c r="BE122" s="342">
        <f t="shared" si="152"/>
        <v>4125</v>
      </c>
      <c r="BF122" s="342"/>
      <c r="BG122" s="298"/>
      <c r="BH122" s="342">
        <f t="shared" si="160"/>
        <v>4125</v>
      </c>
      <c r="BI122" s="342"/>
      <c r="BJ122" s="342">
        <f t="shared" si="153"/>
        <v>4125</v>
      </c>
      <c r="BK122" s="342"/>
      <c r="BL122" s="342">
        <f t="shared" si="154"/>
        <v>4125</v>
      </c>
      <c r="BM122" s="342"/>
    </row>
    <row r="123" spans="1:65" x14ac:dyDescent="0.3">
      <c r="A123" s="291" t="s">
        <v>354</v>
      </c>
      <c r="B123" s="350">
        <v>39</v>
      </c>
      <c r="C123" s="353"/>
      <c r="D123" s="350">
        <v>39</v>
      </c>
      <c r="E123" s="353"/>
      <c r="F123" s="350">
        <v>39</v>
      </c>
      <c r="G123" s="353"/>
      <c r="H123" s="292"/>
      <c r="I123" s="350">
        <v>39</v>
      </c>
      <c r="J123" s="353"/>
      <c r="K123" s="350">
        <v>39</v>
      </c>
      <c r="L123" s="353"/>
      <c r="M123" s="350">
        <v>39</v>
      </c>
      <c r="N123" s="353"/>
      <c r="O123" s="292"/>
      <c r="P123" s="350">
        <v>39</v>
      </c>
      <c r="Q123" s="353"/>
      <c r="R123" s="350">
        <v>39</v>
      </c>
      <c r="S123" s="353"/>
      <c r="T123" s="350">
        <v>39</v>
      </c>
      <c r="U123" s="353"/>
      <c r="V123" s="292"/>
      <c r="W123" s="350">
        <v>39</v>
      </c>
      <c r="X123" s="353"/>
      <c r="Y123" s="350">
        <v>39</v>
      </c>
      <c r="Z123" s="353"/>
      <c r="AA123" s="350">
        <v>39</v>
      </c>
      <c r="AB123" s="353"/>
      <c r="AC123" s="293">
        <v>225</v>
      </c>
      <c r="AD123" s="299">
        <f t="shared" si="155"/>
        <v>468</v>
      </c>
      <c r="AE123" s="300">
        <f t="shared" si="156"/>
        <v>105300</v>
      </c>
      <c r="AF123" s="301"/>
      <c r="AG123" s="301"/>
      <c r="AH123" s="301"/>
      <c r="AI123" s="302"/>
      <c r="AM123" s="342">
        <f t="shared" si="157"/>
        <v>8775</v>
      </c>
      <c r="AN123" s="342"/>
      <c r="AO123" s="342">
        <f t="shared" si="147"/>
        <v>8775</v>
      </c>
      <c r="AP123" s="342"/>
      <c r="AQ123" s="342">
        <f t="shared" si="148"/>
        <v>8775</v>
      </c>
      <c r="AR123" s="342"/>
      <c r="AS123" s="298"/>
      <c r="AT123" s="342">
        <f t="shared" si="158"/>
        <v>8775</v>
      </c>
      <c r="AU123" s="342"/>
      <c r="AV123" s="342">
        <f t="shared" si="149"/>
        <v>8775</v>
      </c>
      <c r="AW123" s="342"/>
      <c r="AX123" s="342">
        <f t="shared" si="150"/>
        <v>8775</v>
      </c>
      <c r="AY123" s="342"/>
      <c r="AZ123" s="298"/>
      <c r="BA123" s="342">
        <f t="shared" si="159"/>
        <v>8775</v>
      </c>
      <c r="BB123" s="342"/>
      <c r="BC123" s="342">
        <f t="shared" si="151"/>
        <v>8775</v>
      </c>
      <c r="BD123" s="342"/>
      <c r="BE123" s="342">
        <f t="shared" si="152"/>
        <v>8775</v>
      </c>
      <c r="BF123" s="342"/>
      <c r="BG123" s="298"/>
      <c r="BH123" s="342">
        <f t="shared" si="160"/>
        <v>8775</v>
      </c>
      <c r="BI123" s="342"/>
      <c r="BJ123" s="342">
        <f t="shared" si="153"/>
        <v>8775</v>
      </c>
      <c r="BK123" s="342"/>
      <c r="BL123" s="342">
        <f t="shared" si="154"/>
        <v>8775</v>
      </c>
      <c r="BM123" s="342"/>
    </row>
    <row r="124" spans="1:65" x14ac:dyDescent="0.3">
      <c r="A124" s="291" t="s">
        <v>355</v>
      </c>
      <c r="B124" s="350">
        <v>30</v>
      </c>
      <c r="C124" s="353"/>
      <c r="D124" s="350">
        <v>29</v>
      </c>
      <c r="E124" s="353"/>
      <c r="F124" s="350">
        <v>32</v>
      </c>
      <c r="G124" s="353"/>
      <c r="H124" s="292"/>
      <c r="I124" s="350">
        <v>29</v>
      </c>
      <c r="J124" s="353"/>
      <c r="K124" s="350">
        <v>29</v>
      </c>
      <c r="L124" s="353"/>
      <c r="M124" s="350">
        <v>31</v>
      </c>
      <c r="N124" s="353"/>
      <c r="O124" s="292"/>
      <c r="P124" s="350">
        <v>29</v>
      </c>
      <c r="Q124" s="353"/>
      <c r="R124" s="350">
        <v>29</v>
      </c>
      <c r="S124" s="353"/>
      <c r="T124" s="350">
        <v>29</v>
      </c>
      <c r="U124" s="353"/>
      <c r="V124" s="292"/>
      <c r="W124" s="350">
        <v>29</v>
      </c>
      <c r="X124" s="353"/>
      <c r="Y124" s="350">
        <v>29</v>
      </c>
      <c r="Z124" s="353"/>
      <c r="AA124" s="350">
        <v>32</v>
      </c>
      <c r="AB124" s="353"/>
      <c r="AC124" s="293">
        <v>90</v>
      </c>
      <c r="AD124" s="299">
        <f t="shared" ref="AD124:AD126" si="161">SUM(B124:AB124)</f>
        <v>357</v>
      </c>
      <c r="AE124" s="300">
        <f t="shared" ref="AE124:AE126" si="162">AD124*AC124</f>
        <v>32130</v>
      </c>
      <c r="AF124" s="301"/>
      <c r="AG124" s="301"/>
      <c r="AH124" s="301"/>
      <c r="AI124" s="302"/>
      <c r="AM124" s="342">
        <f t="shared" ref="AM124:AM126" si="163">B124*$AC124</f>
        <v>2700</v>
      </c>
      <c r="AN124" s="342"/>
      <c r="AO124" s="342">
        <f t="shared" ref="AO124:AO126" si="164">D124*$AC124</f>
        <v>2610</v>
      </c>
      <c r="AP124" s="342"/>
      <c r="AQ124" s="342">
        <f t="shared" ref="AQ124:AQ126" si="165">F124*$AC124</f>
        <v>2880</v>
      </c>
      <c r="AR124" s="342"/>
      <c r="AS124" s="298"/>
      <c r="AT124" s="342">
        <f t="shared" ref="AT124:AT126" si="166">I124*$AC124</f>
        <v>2610</v>
      </c>
      <c r="AU124" s="342"/>
      <c r="AV124" s="342">
        <f t="shared" ref="AV124:AV126" si="167">K124*$AC124</f>
        <v>2610</v>
      </c>
      <c r="AW124" s="342"/>
      <c r="AX124" s="342">
        <f t="shared" ref="AX124:AX126" si="168">M124*$AC124</f>
        <v>2790</v>
      </c>
      <c r="AY124" s="342"/>
      <c r="AZ124" s="298"/>
      <c r="BA124" s="342">
        <f t="shared" ref="BA124:BA126" si="169">P124*$AC124</f>
        <v>2610</v>
      </c>
      <c r="BB124" s="342"/>
      <c r="BC124" s="342">
        <f t="shared" ref="BC124:BC126" si="170">R124*$AC124</f>
        <v>2610</v>
      </c>
      <c r="BD124" s="342"/>
      <c r="BE124" s="342">
        <f t="shared" ref="BE124:BE126" si="171">T124*$AC124</f>
        <v>2610</v>
      </c>
      <c r="BF124" s="342"/>
      <c r="BG124" s="298"/>
      <c r="BH124" s="342">
        <f t="shared" ref="BH124:BH126" si="172">W124*$AC124</f>
        <v>2610</v>
      </c>
      <c r="BI124" s="342"/>
      <c r="BJ124" s="342">
        <f t="shared" ref="BJ124:BJ126" si="173">Y124*$AC124</f>
        <v>2610</v>
      </c>
      <c r="BK124" s="342"/>
      <c r="BL124" s="342">
        <f t="shared" ref="BL124:BL126" si="174">AA124*$AC124</f>
        <v>2880</v>
      </c>
      <c r="BM124" s="342"/>
    </row>
    <row r="125" spans="1:65" x14ac:dyDescent="0.3">
      <c r="A125" s="291" t="s">
        <v>356</v>
      </c>
      <c r="B125" s="350">
        <v>33</v>
      </c>
      <c r="C125" s="353"/>
      <c r="D125" s="350">
        <v>33</v>
      </c>
      <c r="E125" s="353"/>
      <c r="F125" s="350">
        <v>33</v>
      </c>
      <c r="G125" s="353"/>
      <c r="H125" s="292"/>
      <c r="I125" s="350">
        <v>33</v>
      </c>
      <c r="J125" s="353"/>
      <c r="K125" s="350">
        <v>33</v>
      </c>
      <c r="L125" s="353"/>
      <c r="M125" s="350">
        <v>33</v>
      </c>
      <c r="N125" s="353"/>
      <c r="O125" s="292"/>
      <c r="P125" s="350">
        <v>33</v>
      </c>
      <c r="Q125" s="353"/>
      <c r="R125" s="350">
        <v>33</v>
      </c>
      <c r="S125" s="353"/>
      <c r="T125" s="350">
        <v>33</v>
      </c>
      <c r="U125" s="353"/>
      <c r="V125" s="292"/>
      <c r="W125" s="350">
        <v>33</v>
      </c>
      <c r="X125" s="353"/>
      <c r="Y125" s="350">
        <v>33</v>
      </c>
      <c r="Z125" s="353"/>
      <c r="AA125" s="350">
        <v>33</v>
      </c>
      <c r="AB125" s="353"/>
      <c r="AC125" s="293">
        <v>125</v>
      </c>
      <c r="AD125" s="299">
        <f t="shared" si="161"/>
        <v>396</v>
      </c>
      <c r="AE125" s="300">
        <f t="shared" si="162"/>
        <v>49500</v>
      </c>
      <c r="AF125" s="301"/>
      <c r="AG125" s="301"/>
      <c r="AH125" s="301"/>
      <c r="AI125" s="302"/>
      <c r="AM125" s="342">
        <f t="shared" si="163"/>
        <v>4125</v>
      </c>
      <c r="AN125" s="342"/>
      <c r="AO125" s="342">
        <f t="shared" si="164"/>
        <v>4125</v>
      </c>
      <c r="AP125" s="342"/>
      <c r="AQ125" s="342">
        <f t="shared" si="165"/>
        <v>4125</v>
      </c>
      <c r="AR125" s="342"/>
      <c r="AS125" s="298"/>
      <c r="AT125" s="342">
        <f t="shared" si="166"/>
        <v>4125</v>
      </c>
      <c r="AU125" s="342"/>
      <c r="AV125" s="342">
        <f t="shared" si="167"/>
        <v>4125</v>
      </c>
      <c r="AW125" s="342"/>
      <c r="AX125" s="342">
        <f t="shared" si="168"/>
        <v>4125</v>
      </c>
      <c r="AY125" s="342"/>
      <c r="AZ125" s="298"/>
      <c r="BA125" s="342">
        <f t="shared" si="169"/>
        <v>4125</v>
      </c>
      <c r="BB125" s="342"/>
      <c r="BC125" s="342">
        <f t="shared" si="170"/>
        <v>4125</v>
      </c>
      <c r="BD125" s="342"/>
      <c r="BE125" s="342">
        <f t="shared" si="171"/>
        <v>4125</v>
      </c>
      <c r="BF125" s="342"/>
      <c r="BG125" s="298"/>
      <c r="BH125" s="342">
        <f t="shared" si="172"/>
        <v>4125</v>
      </c>
      <c r="BI125" s="342"/>
      <c r="BJ125" s="342">
        <f t="shared" si="173"/>
        <v>4125</v>
      </c>
      <c r="BK125" s="342"/>
      <c r="BL125" s="342">
        <f t="shared" si="174"/>
        <v>4125</v>
      </c>
      <c r="BM125" s="342"/>
    </row>
    <row r="126" spans="1:65" x14ac:dyDescent="0.3">
      <c r="A126" s="291" t="s">
        <v>357</v>
      </c>
      <c r="B126" s="350">
        <v>39</v>
      </c>
      <c r="C126" s="353"/>
      <c r="D126" s="350">
        <v>39</v>
      </c>
      <c r="E126" s="353"/>
      <c r="F126" s="350">
        <v>39</v>
      </c>
      <c r="G126" s="353"/>
      <c r="H126" s="292"/>
      <c r="I126" s="350">
        <v>39</v>
      </c>
      <c r="J126" s="353"/>
      <c r="K126" s="350">
        <v>39</v>
      </c>
      <c r="L126" s="353"/>
      <c r="M126" s="350">
        <v>39</v>
      </c>
      <c r="N126" s="353"/>
      <c r="O126" s="292"/>
      <c r="P126" s="350">
        <v>39</v>
      </c>
      <c r="Q126" s="353"/>
      <c r="R126" s="350">
        <v>39</v>
      </c>
      <c r="S126" s="353"/>
      <c r="T126" s="350">
        <v>39</v>
      </c>
      <c r="U126" s="353"/>
      <c r="V126" s="292"/>
      <c r="W126" s="350">
        <v>39</v>
      </c>
      <c r="X126" s="353"/>
      <c r="Y126" s="350">
        <v>39</v>
      </c>
      <c r="Z126" s="353"/>
      <c r="AA126" s="350">
        <v>39</v>
      </c>
      <c r="AB126" s="353"/>
      <c r="AC126" s="293">
        <v>225</v>
      </c>
      <c r="AD126" s="299">
        <f t="shared" si="161"/>
        <v>468</v>
      </c>
      <c r="AE126" s="300">
        <f t="shared" si="162"/>
        <v>105300</v>
      </c>
      <c r="AF126" s="301"/>
      <c r="AG126" s="301"/>
      <c r="AH126" s="301"/>
      <c r="AI126" s="302"/>
      <c r="AM126" s="342">
        <f t="shared" si="163"/>
        <v>8775</v>
      </c>
      <c r="AN126" s="342"/>
      <c r="AO126" s="342">
        <f t="shared" si="164"/>
        <v>8775</v>
      </c>
      <c r="AP126" s="342"/>
      <c r="AQ126" s="342">
        <f t="shared" si="165"/>
        <v>8775</v>
      </c>
      <c r="AR126" s="342"/>
      <c r="AS126" s="298"/>
      <c r="AT126" s="342">
        <f t="shared" si="166"/>
        <v>8775</v>
      </c>
      <c r="AU126" s="342"/>
      <c r="AV126" s="342">
        <f t="shared" si="167"/>
        <v>8775</v>
      </c>
      <c r="AW126" s="342"/>
      <c r="AX126" s="342">
        <f t="shared" si="168"/>
        <v>8775</v>
      </c>
      <c r="AY126" s="342"/>
      <c r="AZ126" s="298"/>
      <c r="BA126" s="342">
        <f t="shared" si="169"/>
        <v>8775</v>
      </c>
      <c r="BB126" s="342"/>
      <c r="BC126" s="342">
        <f t="shared" si="170"/>
        <v>8775</v>
      </c>
      <c r="BD126" s="342"/>
      <c r="BE126" s="342">
        <f t="shared" si="171"/>
        <v>8775</v>
      </c>
      <c r="BF126" s="342"/>
      <c r="BG126" s="298"/>
      <c r="BH126" s="342">
        <f t="shared" si="172"/>
        <v>8775</v>
      </c>
      <c r="BI126" s="342"/>
      <c r="BJ126" s="342">
        <f t="shared" si="173"/>
        <v>8775</v>
      </c>
      <c r="BK126" s="342"/>
      <c r="BL126" s="342">
        <f t="shared" si="174"/>
        <v>8775</v>
      </c>
      <c r="BM126" s="342"/>
    </row>
    <row r="127" spans="1:65" x14ac:dyDescent="0.3">
      <c r="AD127" s="284"/>
    </row>
    <row r="128" spans="1:65" x14ac:dyDescent="0.3">
      <c r="AD128" s="284"/>
    </row>
    <row r="129" spans="1:65" x14ac:dyDescent="0.3">
      <c r="A129" s="284" t="s">
        <v>70</v>
      </c>
      <c r="B129" s="360">
        <f>SUM(B94:B126)</f>
        <v>1130</v>
      </c>
      <c r="C129" s="361"/>
      <c r="D129" s="360">
        <f t="shared" ref="D129" si="175">SUM(D94:D126)</f>
        <v>1133</v>
      </c>
      <c r="E129" s="361"/>
      <c r="F129" s="360">
        <f t="shared" ref="F129" si="176">SUM(F94:F126)</f>
        <v>1142</v>
      </c>
      <c r="G129" s="361"/>
      <c r="H129" s="303"/>
      <c r="I129" s="360">
        <f>SUM(I94:I126)</f>
        <v>1137</v>
      </c>
      <c r="J129" s="361"/>
      <c r="K129" s="360">
        <f t="shared" ref="K129" si="177">SUM(K94:K126)</f>
        <v>1131</v>
      </c>
      <c r="L129" s="361"/>
      <c r="M129" s="360">
        <f t="shared" ref="M129" si="178">SUM(M94:M126)</f>
        <v>1153</v>
      </c>
      <c r="N129" s="361"/>
      <c r="O129" s="303"/>
      <c r="P129" s="360">
        <f>SUM(P94:P126)</f>
        <v>1239</v>
      </c>
      <c r="Q129" s="361"/>
      <c r="R129" s="360">
        <f t="shared" ref="R129" si="179">SUM(R94:R126)</f>
        <v>1253</v>
      </c>
      <c r="S129" s="361"/>
      <c r="T129" s="360">
        <f t="shared" ref="T129" si="180">SUM(T94:T126)</f>
        <v>1257</v>
      </c>
      <c r="U129" s="361"/>
      <c r="V129" s="303"/>
      <c r="W129" s="360">
        <f>SUM(W94:W126)</f>
        <v>1239</v>
      </c>
      <c r="X129" s="361"/>
      <c r="Y129" s="360">
        <f t="shared" ref="Y129" si="181">SUM(Y94:Y126)</f>
        <v>1237</v>
      </c>
      <c r="Z129" s="361"/>
      <c r="AA129" s="360">
        <f t="shared" ref="AA129" si="182">SUM(AA94:AA126)</f>
        <v>1248</v>
      </c>
      <c r="AB129" s="361"/>
      <c r="AC129" s="285"/>
      <c r="AM129" s="359">
        <f>SUM(AM94:AM126)</f>
        <v>97320</v>
      </c>
      <c r="AN129" s="359"/>
      <c r="AO129" s="359">
        <f t="shared" ref="AO129" si="183">SUM(AO94:AO126)</f>
        <v>97350</v>
      </c>
      <c r="AP129" s="359"/>
      <c r="AQ129" s="359">
        <f t="shared" ref="AQ129" si="184">SUM(AQ94:AQ126)</f>
        <v>98110</v>
      </c>
      <c r="AR129" s="359"/>
      <c r="AS129" s="290"/>
      <c r="AT129" s="359">
        <f>SUM(AT94:AT126)</f>
        <v>97520</v>
      </c>
      <c r="AU129" s="359"/>
      <c r="AV129" s="359">
        <f t="shared" ref="AV129" si="185">SUM(AV94:AV126)</f>
        <v>97200</v>
      </c>
      <c r="AW129" s="359"/>
      <c r="AX129" s="359">
        <f t="shared" ref="AX129" si="186">SUM(AX94:AX126)</f>
        <v>98610</v>
      </c>
      <c r="AY129" s="359"/>
      <c r="AZ129" s="290"/>
      <c r="BA129" s="359">
        <f>SUM(BA94:BA126)</f>
        <v>103450</v>
      </c>
      <c r="BB129" s="359"/>
      <c r="BC129" s="359">
        <f t="shared" ref="BC129" si="187">SUM(BC94:BC126)</f>
        <v>104090</v>
      </c>
      <c r="BD129" s="359"/>
      <c r="BE129" s="359">
        <f t="shared" ref="BE129" si="188">SUM(BE94:BE126)</f>
        <v>104240</v>
      </c>
      <c r="BF129" s="359"/>
      <c r="BG129" s="290"/>
      <c r="BH129" s="359">
        <f>SUM(BH94:BH126)</f>
        <v>103270</v>
      </c>
      <c r="BI129" s="359"/>
      <c r="BJ129" s="359">
        <f t="shared" ref="BJ129" si="189">SUM(BJ94:BJ126)</f>
        <v>103160</v>
      </c>
      <c r="BK129" s="359"/>
      <c r="BL129" s="359">
        <f t="shared" ref="BL129" si="190">SUM(BL94:BL126)</f>
        <v>104160</v>
      </c>
      <c r="BM129" s="359"/>
    </row>
    <row r="130" spans="1:65" x14ac:dyDescent="0.3">
      <c r="AD130" s="284"/>
    </row>
    <row r="131" spans="1:65" x14ac:dyDescent="0.3">
      <c r="A131" s="304" t="s">
        <v>248</v>
      </c>
      <c r="B131" s="362">
        <f>AM129</f>
        <v>97320</v>
      </c>
      <c r="C131" s="363"/>
      <c r="D131" s="362">
        <f t="shared" ref="D131" si="191">AO129</f>
        <v>97350</v>
      </c>
      <c r="E131" s="363"/>
      <c r="F131" s="362">
        <f t="shared" ref="F131" si="192">AQ129</f>
        <v>98110</v>
      </c>
      <c r="G131" s="363"/>
      <c r="H131" s="303"/>
      <c r="I131" s="362">
        <f>AT129</f>
        <v>97520</v>
      </c>
      <c r="J131" s="363"/>
      <c r="K131" s="362">
        <f t="shared" ref="K131" si="193">AV129</f>
        <v>97200</v>
      </c>
      <c r="L131" s="363"/>
      <c r="M131" s="362">
        <f t="shared" ref="M131" si="194">AX129</f>
        <v>98610</v>
      </c>
      <c r="N131" s="363"/>
      <c r="O131" s="303"/>
      <c r="P131" s="362">
        <f>BA129</f>
        <v>103450</v>
      </c>
      <c r="Q131" s="363"/>
      <c r="R131" s="362">
        <f t="shared" ref="R131" si="195">BC129</f>
        <v>104090</v>
      </c>
      <c r="S131" s="363"/>
      <c r="T131" s="362">
        <f t="shared" ref="T131" si="196">BE129</f>
        <v>104240</v>
      </c>
      <c r="U131" s="363"/>
      <c r="V131" s="303"/>
      <c r="W131" s="362">
        <f>BH129</f>
        <v>103270</v>
      </c>
      <c r="X131" s="363"/>
      <c r="Y131" s="362">
        <f t="shared" ref="Y131" si="197">BJ129</f>
        <v>103160</v>
      </c>
      <c r="Z131" s="363"/>
      <c r="AA131" s="362">
        <f t="shared" ref="AA131" si="198">BL129</f>
        <v>104160</v>
      </c>
      <c r="AB131" s="363"/>
      <c r="AC131" s="285"/>
    </row>
    <row r="134" spans="1:65" x14ac:dyDescent="0.3">
      <c r="A134" s="283" t="s">
        <v>251</v>
      </c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</row>
    <row r="135" spans="1:65" x14ac:dyDescent="0.3"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</row>
    <row r="136" spans="1:65" x14ac:dyDescent="0.3">
      <c r="A136" s="287" t="s">
        <v>254</v>
      </c>
      <c r="B136" s="358" t="s">
        <v>25</v>
      </c>
      <c r="C136" s="358"/>
      <c r="D136" s="358" t="s">
        <v>26</v>
      </c>
      <c r="E136" s="358"/>
      <c r="F136" s="358" t="s">
        <v>27</v>
      </c>
      <c r="G136" s="358"/>
      <c r="H136" s="289"/>
      <c r="I136" s="358" t="s">
        <v>28</v>
      </c>
      <c r="J136" s="358"/>
      <c r="K136" s="358" t="s">
        <v>29</v>
      </c>
      <c r="L136" s="358"/>
      <c r="M136" s="358" t="s">
        <v>30</v>
      </c>
      <c r="N136" s="358"/>
      <c r="O136" s="289"/>
      <c r="P136" s="358" t="s">
        <v>31</v>
      </c>
      <c r="Q136" s="358"/>
      <c r="R136" s="358" t="s">
        <v>32</v>
      </c>
      <c r="S136" s="358"/>
      <c r="T136" s="358" t="s">
        <v>33</v>
      </c>
      <c r="U136" s="358"/>
      <c r="V136" s="289"/>
      <c r="W136" s="358" t="s">
        <v>34</v>
      </c>
      <c r="X136" s="358"/>
      <c r="Y136" s="358" t="s">
        <v>35</v>
      </c>
      <c r="Z136" s="358"/>
      <c r="AA136" s="358" t="s">
        <v>36</v>
      </c>
      <c r="AB136" s="358"/>
      <c r="AC136" s="288" t="s">
        <v>252</v>
      </c>
      <c r="AD136" s="288" t="s">
        <v>245</v>
      </c>
      <c r="AE136" s="289" t="s">
        <v>246</v>
      </c>
      <c r="AF136" s="289" t="s">
        <v>247</v>
      </c>
      <c r="AG136" s="289"/>
      <c r="AH136" s="289"/>
      <c r="AI136" s="289"/>
      <c r="AM136" s="357" t="s">
        <v>25</v>
      </c>
      <c r="AN136" s="357"/>
      <c r="AO136" s="357" t="s">
        <v>26</v>
      </c>
      <c r="AP136" s="357"/>
      <c r="AQ136" s="357" t="s">
        <v>27</v>
      </c>
      <c r="AR136" s="357"/>
      <c r="AS136" s="290"/>
      <c r="AT136" s="357" t="s">
        <v>28</v>
      </c>
      <c r="AU136" s="357"/>
      <c r="AV136" s="357" t="s">
        <v>29</v>
      </c>
      <c r="AW136" s="357"/>
      <c r="AX136" s="357" t="s">
        <v>30</v>
      </c>
      <c r="AY136" s="357"/>
      <c r="AZ136" s="290"/>
      <c r="BA136" s="357" t="s">
        <v>31</v>
      </c>
      <c r="BB136" s="357"/>
      <c r="BC136" s="357" t="s">
        <v>32</v>
      </c>
      <c r="BD136" s="357"/>
      <c r="BE136" s="357" t="s">
        <v>33</v>
      </c>
      <c r="BF136" s="357"/>
      <c r="BG136" s="290"/>
      <c r="BH136" s="357" t="s">
        <v>34</v>
      </c>
      <c r="BI136" s="357"/>
      <c r="BJ136" s="357" t="s">
        <v>35</v>
      </c>
      <c r="BK136" s="357"/>
      <c r="BL136" s="357" t="s">
        <v>36</v>
      </c>
      <c r="BM136" s="357"/>
    </row>
    <row r="137" spans="1:65" x14ac:dyDescent="0.3">
      <c r="A137" s="291" t="s">
        <v>325</v>
      </c>
      <c r="B137" s="351">
        <f t="shared" ref="B137:B169" si="199">B94-B50</f>
        <v>2</v>
      </c>
      <c r="C137" s="351"/>
      <c r="D137" s="351">
        <f t="shared" ref="D137:D169" si="200">D94-D50</f>
        <v>3</v>
      </c>
      <c r="E137" s="351"/>
      <c r="F137" s="351">
        <f t="shared" ref="F137:F169" si="201">F94-F50</f>
        <v>4</v>
      </c>
      <c r="G137" s="351"/>
      <c r="H137" s="292"/>
      <c r="I137" s="352">
        <f t="shared" ref="I137:I169" si="202">I94-I50</f>
        <v>4</v>
      </c>
      <c r="J137" s="352"/>
      <c r="K137" s="352">
        <f t="shared" ref="K137:K169" si="203">K94-K50</f>
        <v>5</v>
      </c>
      <c r="L137" s="352"/>
      <c r="M137" s="350">
        <f t="shared" ref="M137:M169" si="204">M94-M50</f>
        <v>4</v>
      </c>
      <c r="N137" s="350"/>
      <c r="O137" s="292"/>
      <c r="P137" s="350">
        <f t="shared" ref="P137:P169" si="205">P94-P50</f>
        <v>7</v>
      </c>
      <c r="Q137" s="350"/>
      <c r="R137" s="350">
        <f t="shared" ref="R137:R169" si="206">R94-R50</f>
        <v>6</v>
      </c>
      <c r="S137" s="350"/>
      <c r="T137" s="351">
        <f t="shared" ref="T137:T169" si="207">T94-T50</f>
        <v>9</v>
      </c>
      <c r="U137" s="351"/>
      <c r="V137" s="292"/>
      <c r="W137" s="352">
        <f t="shared" ref="W137:W169" si="208">W94-W50</f>
        <v>9</v>
      </c>
      <c r="X137" s="352"/>
      <c r="Y137" s="350">
        <f t="shared" ref="Y137:Y169" si="209">Y94-Y50</f>
        <v>8</v>
      </c>
      <c r="Z137" s="350"/>
      <c r="AA137" s="352">
        <f t="shared" ref="AA137:AA169" si="210">AA94-AA50</f>
        <v>9</v>
      </c>
      <c r="AB137" s="352"/>
      <c r="AC137" s="307">
        <f>SUM(B137:AA137)</f>
        <v>70</v>
      </c>
      <c r="AD137" s="294">
        <f>SUM(B137:AB137)</f>
        <v>70</v>
      </c>
      <c r="AE137" s="295">
        <f t="shared" ref="AE137:AE169" si="211">AD137*AC94</f>
        <v>2800</v>
      </c>
      <c r="AF137" s="296"/>
      <c r="AG137" s="296"/>
      <c r="AH137" s="296"/>
      <c r="AI137" s="297"/>
      <c r="AM137" s="349">
        <f t="shared" ref="AM137:AM169" si="212">B137*$AC94</f>
        <v>80</v>
      </c>
      <c r="AN137" s="349"/>
      <c r="AO137" s="349">
        <f t="shared" ref="AO137:AO169" si="213">D137*$AC94</f>
        <v>120</v>
      </c>
      <c r="AP137" s="349"/>
      <c r="AQ137" s="349">
        <f t="shared" ref="AQ137:AQ169" si="214">F137*$AC94</f>
        <v>160</v>
      </c>
      <c r="AR137" s="349"/>
      <c r="AS137" s="298"/>
      <c r="AT137" s="349">
        <f t="shared" ref="AT137:AT169" si="215">I137*$AC94</f>
        <v>160</v>
      </c>
      <c r="AU137" s="349"/>
      <c r="AV137" s="349">
        <f t="shared" ref="AV137:AV169" si="216">K137*$AC94</f>
        <v>200</v>
      </c>
      <c r="AW137" s="349"/>
      <c r="AX137" s="349">
        <f t="shared" ref="AX137:AX169" si="217">M137*$AC94</f>
        <v>160</v>
      </c>
      <c r="AY137" s="349"/>
      <c r="AZ137" s="298"/>
      <c r="BA137" s="349">
        <f t="shared" ref="BA137:BA169" si="218">P137*$AC94</f>
        <v>280</v>
      </c>
      <c r="BB137" s="349"/>
      <c r="BC137" s="349">
        <f t="shared" ref="BC137:BC169" si="219">R137*$AC94</f>
        <v>240</v>
      </c>
      <c r="BD137" s="349"/>
      <c r="BE137" s="349">
        <f t="shared" ref="BE137:BE169" si="220">T137*$AC94</f>
        <v>360</v>
      </c>
      <c r="BF137" s="349"/>
      <c r="BG137" s="298"/>
      <c r="BH137" s="349">
        <f t="shared" ref="BH137:BH169" si="221">W137*$AC94</f>
        <v>360</v>
      </c>
      <c r="BI137" s="349"/>
      <c r="BJ137" s="349">
        <f t="shared" ref="BJ137:BJ169" si="222">Y137*$AC94</f>
        <v>320</v>
      </c>
      <c r="BK137" s="349"/>
      <c r="BL137" s="349">
        <f t="shared" ref="BL137:BL169" si="223">AA137*$AC94</f>
        <v>360</v>
      </c>
      <c r="BM137" s="349"/>
    </row>
    <row r="138" spans="1:65" x14ac:dyDescent="0.3">
      <c r="A138" s="291" t="s">
        <v>326</v>
      </c>
      <c r="B138" s="352">
        <f t="shared" si="199"/>
        <v>0</v>
      </c>
      <c r="C138" s="352"/>
      <c r="D138" s="350">
        <f t="shared" si="200"/>
        <v>0</v>
      </c>
      <c r="E138" s="350"/>
      <c r="F138" s="352">
        <f t="shared" si="201"/>
        <v>0</v>
      </c>
      <c r="G138" s="352"/>
      <c r="H138" s="292"/>
      <c r="I138" s="350">
        <f t="shared" si="202"/>
        <v>0</v>
      </c>
      <c r="J138" s="350"/>
      <c r="K138" s="350">
        <f t="shared" si="203"/>
        <v>-1</v>
      </c>
      <c r="L138" s="350"/>
      <c r="M138" s="350">
        <f t="shared" si="204"/>
        <v>2</v>
      </c>
      <c r="N138" s="350"/>
      <c r="O138" s="292"/>
      <c r="P138" s="350">
        <f t="shared" si="205"/>
        <v>5</v>
      </c>
      <c r="Q138" s="350"/>
      <c r="R138" s="350">
        <f t="shared" si="206"/>
        <v>13</v>
      </c>
      <c r="S138" s="350"/>
      <c r="T138" s="350">
        <f t="shared" si="207"/>
        <v>12</v>
      </c>
      <c r="U138" s="350"/>
      <c r="V138" s="292"/>
      <c r="W138" s="350">
        <f t="shared" si="208"/>
        <v>11</v>
      </c>
      <c r="X138" s="350"/>
      <c r="Y138" s="350">
        <f t="shared" si="209"/>
        <v>11</v>
      </c>
      <c r="Z138" s="350"/>
      <c r="AA138" s="352">
        <f t="shared" si="210"/>
        <v>10</v>
      </c>
      <c r="AB138" s="352"/>
      <c r="AC138" s="307">
        <f t="shared" ref="AC138:AC151" si="224">SUM(B138:AA138)</f>
        <v>63</v>
      </c>
      <c r="AD138" s="299">
        <f t="shared" ref="AD138:AD151" si="225">SUM(B138:AB138)</f>
        <v>63</v>
      </c>
      <c r="AE138" s="295">
        <f t="shared" si="211"/>
        <v>2835</v>
      </c>
      <c r="AF138" s="301"/>
      <c r="AG138" s="301"/>
      <c r="AH138" s="301"/>
      <c r="AI138" s="302"/>
      <c r="AM138" s="349">
        <f t="shared" si="212"/>
        <v>0</v>
      </c>
      <c r="AN138" s="349"/>
      <c r="AO138" s="349">
        <f t="shared" si="213"/>
        <v>0</v>
      </c>
      <c r="AP138" s="349"/>
      <c r="AQ138" s="349">
        <f t="shared" si="214"/>
        <v>0</v>
      </c>
      <c r="AR138" s="349"/>
      <c r="AS138" s="298"/>
      <c r="AT138" s="349">
        <f t="shared" si="215"/>
        <v>0</v>
      </c>
      <c r="AU138" s="349"/>
      <c r="AV138" s="349">
        <f t="shared" si="216"/>
        <v>-45</v>
      </c>
      <c r="AW138" s="349"/>
      <c r="AX138" s="349">
        <f t="shared" si="217"/>
        <v>90</v>
      </c>
      <c r="AY138" s="349"/>
      <c r="AZ138" s="298"/>
      <c r="BA138" s="349">
        <f t="shared" si="218"/>
        <v>225</v>
      </c>
      <c r="BB138" s="349"/>
      <c r="BC138" s="349">
        <f t="shared" si="219"/>
        <v>585</v>
      </c>
      <c r="BD138" s="349"/>
      <c r="BE138" s="349">
        <f t="shared" si="220"/>
        <v>540</v>
      </c>
      <c r="BF138" s="349"/>
      <c r="BG138" s="298"/>
      <c r="BH138" s="349">
        <f t="shared" si="221"/>
        <v>495</v>
      </c>
      <c r="BI138" s="349"/>
      <c r="BJ138" s="349">
        <f t="shared" si="222"/>
        <v>495</v>
      </c>
      <c r="BK138" s="349"/>
      <c r="BL138" s="349">
        <f t="shared" si="223"/>
        <v>450</v>
      </c>
      <c r="BM138" s="349"/>
    </row>
    <row r="139" spans="1:65" x14ac:dyDescent="0.3">
      <c r="A139" s="291" t="s">
        <v>327</v>
      </c>
      <c r="B139" s="350">
        <f t="shared" si="199"/>
        <v>0</v>
      </c>
      <c r="C139" s="350"/>
      <c r="D139" s="350">
        <f t="shared" si="200"/>
        <v>0</v>
      </c>
      <c r="E139" s="350"/>
      <c r="F139" s="350">
        <f t="shared" si="201"/>
        <v>0</v>
      </c>
      <c r="G139" s="350"/>
      <c r="H139" s="292"/>
      <c r="I139" s="352">
        <f t="shared" si="202"/>
        <v>0</v>
      </c>
      <c r="J139" s="352"/>
      <c r="K139" s="350">
        <f t="shared" si="203"/>
        <v>-1</v>
      </c>
      <c r="L139" s="350"/>
      <c r="M139" s="350">
        <f t="shared" si="204"/>
        <v>-1</v>
      </c>
      <c r="N139" s="350"/>
      <c r="O139" s="292"/>
      <c r="P139" s="350">
        <f t="shared" si="205"/>
        <v>10</v>
      </c>
      <c r="Q139" s="350"/>
      <c r="R139" s="350">
        <f t="shared" si="206"/>
        <v>10</v>
      </c>
      <c r="S139" s="350"/>
      <c r="T139" s="352">
        <f t="shared" si="207"/>
        <v>10</v>
      </c>
      <c r="U139" s="352"/>
      <c r="V139" s="292"/>
      <c r="W139" s="350">
        <f t="shared" si="208"/>
        <v>10</v>
      </c>
      <c r="X139" s="350"/>
      <c r="Y139" s="350">
        <f t="shared" si="209"/>
        <v>10</v>
      </c>
      <c r="Z139" s="350"/>
      <c r="AA139" s="350">
        <f t="shared" si="210"/>
        <v>10</v>
      </c>
      <c r="AB139" s="350"/>
      <c r="AC139" s="307">
        <f t="shared" si="224"/>
        <v>58</v>
      </c>
      <c r="AD139" s="299">
        <f t="shared" si="225"/>
        <v>58</v>
      </c>
      <c r="AE139" s="295">
        <f t="shared" si="211"/>
        <v>2610</v>
      </c>
      <c r="AF139" s="301"/>
      <c r="AG139" s="301"/>
      <c r="AH139" s="301"/>
      <c r="AI139" s="302"/>
      <c r="AM139" s="349">
        <f t="shared" si="212"/>
        <v>0</v>
      </c>
      <c r="AN139" s="349"/>
      <c r="AO139" s="349">
        <f t="shared" si="213"/>
        <v>0</v>
      </c>
      <c r="AP139" s="349"/>
      <c r="AQ139" s="349">
        <f t="shared" si="214"/>
        <v>0</v>
      </c>
      <c r="AR139" s="349"/>
      <c r="AS139" s="298"/>
      <c r="AT139" s="349">
        <f t="shared" si="215"/>
        <v>0</v>
      </c>
      <c r="AU139" s="349"/>
      <c r="AV139" s="349">
        <f t="shared" si="216"/>
        <v>-45</v>
      </c>
      <c r="AW139" s="349"/>
      <c r="AX139" s="349">
        <f t="shared" si="217"/>
        <v>-45</v>
      </c>
      <c r="AY139" s="349"/>
      <c r="AZ139" s="298"/>
      <c r="BA139" s="349">
        <f t="shared" si="218"/>
        <v>450</v>
      </c>
      <c r="BB139" s="349"/>
      <c r="BC139" s="349">
        <f t="shared" si="219"/>
        <v>450</v>
      </c>
      <c r="BD139" s="349"/>
      <c r="BE139" s="349">
        <f t="shared" si="220"/>
        <v>450</v>
      </c>
      <c r="BF139" s="349"/>
      <c r="BG139" s="298"/>
      <c r="BH139" s="349">
        <f t="shared" si="221"/>
        <v>450</v>
      </c>
      <c r="BI139" s="349"/>
      <c r="BJ139" s="349">
        <f t="shared" si="222"/>
        <v>450</v>
      </c>
      <c r="BK139" s="349"/>
      <c r="BL139" s="349">
        <f t="shared" si="223"/>
        <v>450</v>
      </c>
      <c r="BM139" s="349"/>
    </row>
    <row r="140" spans="1:65" x14ac:dyDescent="0.3">
      <c r="A140" s="291" t="s">
        <v>328</v>
      </c>
      <c r="B140" s="352">
        <f t="shared" si="199"/>
        <v>0</v>
      </c>
      <c r="C140" s="352"/>
      <c r="D140" s="351">
        <f t="shared" si="200"/>
        <v>0</v>
      </c>
      <c r="E140" s="351"/>
      <c r="F140" s="352">
        <f t="shared" si="201"/>
        <v>0</v>
      </c>
      <c r="G140" s="352"/>
      <c r="H140" s="292"/>
      <c r="I140" s="350">
        <f t="shared" si="202"/>
        <v>0</v>
      </c>
      <c r="J140" s="350"/>
      <c r="K140" s="350">
        <f t="shared" si="203"/>
        <v>0</v>
      </c>
      <c r="L140" s="350"/>
      <c r="M140" s="351">
        <f t="shared" si="204"/>
        <v>0</v>
      </c>
      <c r="N140" s="351"/>
      <c r="O140" s="292"/>
      <c r="P140" s="352">
        <f t="shared" si="205"/>
        <v>9</v>
      </c>
      <c r="Q140" s="352"/>
      <c r="R140" s="350">
        <f t="shared" si="206"/>
        <v>9</v>
      </c>
      <c r="S140" s="350"/>
      <c r="T140" s="350">
        <f t="shared" si="207"/>
        <v>9</v>
      </c>
      <c r="U140" s="350"/>
      <c r="V140" s="292"/>
      <c r="W140" s="350">
        <f t="shared" si="208"/>
        <v>9</v>
      </c>
      <c r="X140" s="350"/>
      <c r="Y140" s="350">
        <f t="shared" si="209"/>
        <v>9</v>
      </c>
      <c r="Z140" s="350"/>
      <c r="AA140" s="350">
        <f t="shared" si="210"/>
        <v>9</v>
      </c>
      <c r="AB140" s="350"/>
      <c r="AC140" s="307">
        <f t="shared" si="224"/>
        <v>54</v>
      </c>
      <c r="AD140" s="299">
        <f t="shared" si="225"/>
        <v>54</v>
      </c>
      <c r="AE140" s="295">
        <f t="shared" si="211"/>
        <v>2970</v>
      </c>
      <c r="AF140" s="301"/>
      <c r="AG140" s="301"/>
      <c r="AH140" s="301"/>
      <c r="AI140" s="302"/>
      <c r="AM140" s="349">
        <f t="shared" si="212"/>
        <v>0</v>
      </c>
      <c r="AN140" s="349"/>
      <c r="AO140" s="349">
        <f t="shared" si="213"/>
        <v>0</v>
      </c>
      <c r="AP140" s="349"/>
      <c r="AQ140" s="349">
        <f t="shared" si="214"/>
        <v>0</v>
      </c>
      <c r="AR140" s="349"/>
      <c r="AS140" s="298"/>
      <c r="AT140" s="349">
        <f t="shared" si="215"/>
        <v>0</v>
      </c>
      <c r="AU140" s="349"/>
      <c r="AV140" s="349">
        <f t="shared" si="216"/>
        <v>0</v>
      </c>
      <c r="AW140" s="349"/>
      <c r="AX140" s="349">
        <f t="shared" si="217"/>
        <v>0</v>
      </c>
      <c r="AY140" s="349"/>
      <c r="AZ140" s="298"/>
      <c r="BA140" s="349">
        <f t="shared" si="218"/>
        <v>495</v>
      </c>
      <c r="BB140" s="349"/>
      <c r="BC140" s="349">
        <f t="shared" si="219"/>
        <v>495</v>
      </c>
      <c r="BD140" s="349"/>
      <c r="BE140" s="349">
        <f t="shared" si="220"/>
        <v>495</v>
      </c>
      <c r="BF140" s="349"/>
      <c r="BG140" s="298"/>
      <c r="BH140" s="349">
        <f t="shared" si="221"/>
        <v>495</v>
      </c>
      <c r="BI140" s="349"/>
      <c r="BJ140" s="349">
        <f t="shared" si="222"/>
        <v>495</v>
      </c>
      <c r="BK140" s="349"/>
      <c r="BL140" s="349">
        <f t="shared" si="223"/>
        <v>495</v>
      </c>
      <c r="BM140" s="349"/>
    </row>
    <row r="141" spans="1:65" x14ac:dyDescent="0.3">
      <c r="A141" s="291" t="s">
        <v>329</v>
      </c>
      <c r="B141" s="352">
        <f t="shared" si="199"/>
        <v>0</v>
      </c>
      <c r="C141" s="352"/>
      <c r="D141" s="350">
        <f t="shared" si="200"/>
        <v>0</v>
      </c>
      <c r="E141" s="350"/>
      <c r="F141" s="350">
        <f t="shared" si="201"/>
        <v>0</v>
      </c>
      <c r="G141" s="350"/>
      <c r="H141" s="292"/>
      <c r="I141" s="350">
        <f t="shared" si="202"/>
        <v>2</v>
      </c>
      <c r="J141" s="350"/>
      <c r="K141" s="350">
        <f t="shared" si="203"/>
        <v>0</v>
      </c>
      <c r="L141" s="350"/>
      <c r="M141" s="351">
        <f t="shared" si="204"/>
        <v>0</v>
      </c>
      <c r="N141" s="351"/>
      <c r="O141" s="292"/>
      <c r="P141" s="352">
        <f t="shared" si="205"/>
        <v>1</v>
      </c>
      <c r="Q141" s="352"/>
      <c r="R141" s="351">
        <f t="shared" si="206"/>
        <v>1</v>
      </c>
      <c r="S141" s="351"/>
      <c r="T141" s="350">
        <f t="shared" si="207"/>
        <v>1</v>
      </c>
      <c r="U141" s="350"/>
      <c r="V141" s="292"/>
      <c r="W141" s="350">
        <f t="shared" si="208"/>
        <v>1</v>
      </c>
      <c r="X141" s="350"/>
      <c r="Y141" s="350">
        <f t="shared" si="209"/>
        <v>0</v>
      </c>
      <c r="Z141" s="350"/>
      <c r="AA141" s="350">
        <f t="shared" si="210"/>
        <v>1</v>
      </c>
      <c r="AB141" s="350"/>
      <c r="AC141" s="307">
        <f t="shared" si="224"/>
        <v>7</v>
      </c>
      <c r="AD141" s="299">
        <f t="shared" si="225"/>
        <v>7</v>
      </c>
      <c r="AE141" s="295">
        <f t="shared" si="211"/>
        <v>385</v>
      </c>
      <c r="AF141" s="301"/>
      <c r="AG141" s="301"/>
      <c r="AH141" s="301"/>
      <c r="AI141" s="302"/>
      <c r="AM141" s="349">
        <f t="shared" si="212"/>
        <v>0</v>
      </c>
      <c r="AN141" s="349"/>
      <c r="AO141" s="349">
        <f t="shared" si="213"/>
        <v>0</v>
      </c>
      <c r="AP141" s="349"/>
      <c r="AQ141" s="349">
        <f t="shared" si="214"/>
        <v>0</v>
      </c>
      <c r="AR141" s="349"/>
      <c r="AS141" s="298"/>
      <c r="AT141" s="349">
        <f t="shared" si="215"/>
        <v>110</v>
      </c>
      <c r="AU141" s="349"/>
      <c r="AV141" s="349">
        <f t="shared" si="216"/>
        <v>0</v>
      </c>
      <c r="AW141" s="349"/>
      <c r="AX141" s="349">
        <f t="shared" si="217"/>
        <v>0</v>
      </c>
      <c r="AY141" s="349"/>
      <c r="AZ141" s="298"/>
      <c r="BA141" s="349">
        <f t="shared" si="218"/>
        <v>55</v>
      </c>
      <c r="BB141" s="349"/>
      <c r="BC141" s="349">
        <f t="shared" si="219"/>
        <v>55</v>
      </c>
      <c r="BD141" s="349"/>
      <c r="BE141" s="349">
        <f t="shared" si="220"/>
        <v>55</v>
      </c>
      <c r="BF141" s="349"/>
      <c r="BG141" s="298"/>
      <c r="BH141" s="349">
        <f t="shared" si="221"/>
        <v>55</v>
      </c>
      <c r="BI141" s="349"/>
      <c r="BJ141" s="349">
        <f t="shared" si="222"/>
        <v>0</v>
      </c>
      <c r="BK141" s="349"/>
      <c r="BL141" s="349">
        <f t="shared" si="223"/>
        <v>55</v>
      </c>
      <c r="BM141" s="349"/>
    </row>
    <row r="142" spans="1:65" x14ac:dyDescent="0.3">
      <c r="A142" s="291" t="s">
        <v>330</v>
      </c>
      <c r="B142" s="352">
        <f t="shared" si="199"/>
        <v>0</v>
      </c>
      <c r="C142" s="352"/>
      <c r="D142" s="350">
        <f t="shared" si="200"/>
        <v>0</v>
      </c>
      <c r="E142" s="350"/>
      <c r="F142" s="350">
        <f t="shared" si="201"/>
        <v>0</v>
      </c>
      <c r="G142" s="350"/>
      <c r="H142" s="292"/>
      <c r="I142" s="350">
        <f t="shared" si="202"/>
        <v>0</v>
      </c>
      <c r="J142" s="350"/>
      <c r="K142" s="350">
        <f t="shared" si="203"/>
        <v>0</v>
      </c>
      <c r="L142" s="350"/>
      <c r="M142" s="351">
        <f t="shared" si="204"/>
        <v>0</v>
      </c>
      <c r="N142" s="351"/>
      <c r="O142" s="292"/>
      <c r="P142" s="352">
        <f t="shared" si="205"/>
        <v>0</v>
      </c>
      <c r="Q142" s="352"/>
      <c r="R142" s="350">
        <f t="shared" si="206"/>
        <v>0</v>
      </c>
      <c r="S142" s="350"/>
      <c r="T142" s="350">
        <f t="shared" si="207"/>
        <v>0</v>
      </c>
      <c r="U142" s="350"/>
      <c r="V142" s="292"/>
      <c r="W142" s="352">
        <f t="shared" si="208"/>
        <v>0</v>
      </c>
      <c r="X142" s="352"/>
      <c r="Y142" s="350">
        <f t="shared" si="209"/>
        <v>0</v>
      </c>
      <c r="Z142" s="350"/>
      <c r="AA142" s="350">
        <f t="shared" si="210"/>
        <v>0</v>
      </c>
      <c r="AB142" s="350"/>
      <c r="AC142" s="307">
        <f t="shared" si="224"/>
        <v>0</v>
      </c>
      <c r="AD142" s="299">
        <f t="shared" si="225"/>
        <v>0</v>
      </c>
      <c r="AE142" s="295">
        <f t="shared" si="211"/>
        <v>0</v>
      </c>
      <c r="AF142" s="301"/>
      <c r="AG142" s="301"/>
      <c r="AH142" s="301"/>
      <c r="AI142" s="302"/>
      <c r="AM142" s="349">
        <f t="shared" si="212"/>
        <v>0</v>
      </c>
      <c r="AN142" s="349"/>
      <c r="AO142" s="349">
        <f t="shared" si="213"/>
        <v>0</v>
      </c>
      <c r="AP142" s="349"/>
      <c r="AQ142" s="349">
        <f t="shared" si="214"/>
        <v>0</v>
      </c>
      <c r="AR142" s="349"/>
      <c r="AS142" s="298"/>
      <c r="AT142" s="349">
        <f t="shared" si="215"/>
        <v>0</v>
      </c>
      <c r="AU142" s="349"/>
      <c r="AV142" s="349">
        <f t="shared" si="216"/>
        <v>0</v>
      </c>
      <c r="AW142" s="349"/>
      <c r="AX142" s="349">
        <f t="shared" si="217"/>
        <v>0</v>
      </c>
      <c r="AY142" s="349"/>
      <c r="AZ142" s="298"/>
      <c r="BA142" s="349">
        <f t="shared" si="218"/>
        <v>0</v>
      </c>
      <c r="BB142" s="349"/>
      <c r="BC142" s="349">
        <f t="shared" si="219"/>
        <v>0</v>
      </c>
      <c r="BD142" s="349"/>
      <c r="BE142" s="349">
        <f t="shared" si="220"/>
        <v>0</v>
      </c>
      <c r="BF142" s="349"/>
      <c r="BG142" s="298"/>
      <c r="BH142" s="349">
        <f t="shared" si="221"/>
        <v>0</v>
      </c>
      <c r="BI142" s="349"/>
      <c r="BJ142" s="349">
        <f t="shared" si="222"/>
        <v>0</v>
      </c>
      <c r="BK142" s="349"/>
      <c r="BL142" s="349">
        <f t="shared" si="223"/>
        <v>0</v>
      </c>
      <c r="BM142" s="349"/>
    </row>
    <row r="143" spans="1:65" x14ac:dyDescent="0.3">
      <c r="A143" s="291" t="s">
        <v>331</v>
      </c>
      <c r="B143" s="352">
        <f t="shared" si="199"/>
        <v>0</v>
      </c>
      <c r="C143" s="352"/>
      <c r="D143" s="350">
        <f t="shared" si="200"/>
        <v>0</v>
      </c>
      <c r="E143" s="350"/>
      <c r="F143" s="352">
        <f t="shared" si="201"/>
        <v>0</v>
      </c>
      <c r="G143" s="352"/>
      <c r="H143" s="292"/>
      <c r="I143" s="351">
        <f t="shared" si="202"/>
        <v>0</v>
      </c>
      <c r="J143" s="351"/>
      <c r="K143" s="350">
        <f t="shared" si="203"/>
        <v>0</v>
      </c>
      <c r="L143" s="350"/>
      <c r="M143" s="350">
        <f t="shared" si="204"/>
        <v>5</v>
      </c>
      <c r="N143" s="350"/>
      <c r="O143" s="292"/>
      <c r="P143" s="350">
        <f t="shared" si="205"/>
        <v>5</v>
      </c>
      <c r="Q143" s="350"/>
      <c r="R143" s="350">
        <f t="shared" si="206"/>
        <v>5</v>
      </c>
      <c r="S143" s="350"/>
      <c r="T143" s="352">
        <f t="shared" si="207"/>
        <v>5</v>
      </c>
      <c r="U143" s="352"/>
      <c r="V143" s="292"/>
      <c r="W143" s="350">
        <f t="shared" si="208"/>
        <v>-3</v>
      </c>
      <c r="X143" s="350"/>
      <c r="Y143" s="351">
        <f t="shared" si="209"/>
        <v>-4</v>
      </c>
      <c r="Z143" s="351"/>
      <c r="AA143" s="350">
        <f t="shared" si="210"/>
        <v>-3</v>
      </c>
      <c r="AB143" s="350"/>
      <c r="AC143" s="307">
        <f t="shared" si="224"/>
        <v>10</v>
      </c>
      <c r="AD143" s="299">
        <f t="shared" si="225"/>
        <v>10</v>
      </c>
      <c r="AE143" s="295">
        <f t="shared" si="211"/>
        <v>550</v>
      </c>
      <c r="AF143" s="301"/>
      <c r="AG143" s="301"/>
      <c r="AH143" s="301"/>
      <c r="AI143" s="302"/>
      <c r="AM143" s="349">
        <f t="shared" si="212"/>
        <v>0</v>
      </c>
      <c r="AN143" s="349"/>
      <c r="AO143" s="349">
        <f t="shared" si="213"/>
        <v>0</v>
      </c>
      <c r="AP143" s="349"/>
      <c r="AQ143" s="349">
        <f t="shared" si="214"/>
        <v>0</v>
      </c>
      <c r="AR143" s="349"/>
      <c r="AS143" s="298"/>
      <c r="AT143" s="349">
        <f t="shared" si="215"/>
        <v>0</v>
      </c>
      <c r="AU143" s="349"/>
      <c r="AV143" s="349">
        <f t="shared" si="216"/>
        <v>0</v>
      </c>
      <c r="AW143" s="349"/>
      <c r="AX143" s="349">
        <f t="shared" si="217"/>
        <v>275</v>
      </c>
      <c r="AY143" s="349"/>
      <c r="AZ143" s="298"/>
      <c r="BA143" s="349">
        <f t="shared" si="218"/>
        <v>275</v>
      </c>
      <c r="BB143" s="349"/>
      <c r="BC143" s="349">
        <f t="shared" si="219"/>
        <v>275</v>
      </c>
      <c r="BD143" s="349"/>
      <c r="BE143" s="349">
        <f t="shared" si="220"/>
        <v>275</v>
      </c>
      <c r="BF143" s="349"/>
      <c r="BG143" s="298"/>
      <c r="BH143" s="349">
        <f t="shared" si="221"/>
        <v>-165</v>
      </c>
      <c r="BI143" s="349"/>
      <c r="BJ143" s="349">
        <f t="shared" si="222"/>
        <v>-220</v>
      </c>
      <c r="BK143" s="349"/>
      <c r="BL143" s="349">
        <f t="shared" si="223"/>
        <v>-165</v>
      </c>
      <c r="BM143" s="349"/>
    </row>
    <row r="144" spans="1:65" x14ac:dyDescent="0.3">
      <c r="A144" s="291" t="s">
        <v>332</v>
      </c>
      <c r="B144" s="352">
        <f t="shared" si="199"/>
        <v>0</v>
      </c>
      <c r="C144" s="352"/>
      <c r="D144" s="352">
        <f t="shared" si="200"/>
        <v>0</v>
      </c>
      <c r="E144" s="352"/>
      <c r="F144" s="350">
        <f t="shared" si="201"/>
        <v>0</v>
      </c>
      <c r="G144" s="350"/>
      <c r="H144" s="292"/>
      <c r="I144" s="350">
        <f t="shared" si="202"/>
        <v>0</v>
      </c>
      <c r="J144" s="350"/>
      <c r="K144" s="352">
        <f t="shared" si="203"/>
        <v>0</v>
      </c>
      <c r="L144" s="352"/>
      <c r="M144" s="350">
        <f t="shared" si="204"/>
        <v>0</v>
      </c>
      <c r="N144" s="350"/>
      <c r="O144" s="292"/>
      <c r="P144" s="350">
        <f t="shared" si="205"/>
        <v>0</v>
      </c>
      <c r="Q144" s="350"/>
      <c r="R144" s="350">
        <f t="shared" si="206"/>
        <v>0</v>
      </c>
      <c r="S144" s="350"/>
      <c r="T144" s="350">
        <f t="shared" si="207"/>
        <v>0</v>
      </c>
      <c r="U144" s="350"/>
      <c r="V144" s="292"/>
      <c r="W144" s="352">
        <f t="shared" si="208"/>
        <v>0</v>
      </c>
      <c r="X144" s="352"/>
      <c r="Y144" s="350">
        <f t="shared" si="209"/>
        <v>0</v>
      </c>
      <c r="Z144" s="350"/>
      <c r="AA144" s="352">
        <f t="shared" si="210"/>
        <v>0</v>
      </c>
      <c r="AB144" s="352"/>
      <c r="AC144" s="307">
        <f t="shared" si="224"/>
        <v>0</v>
      </c>
      <c r="AD144" s="299">
        <f t="shared" si="225"/>
        <v>0</v>
      </c>
      <c r="AE144" s="295">
        <f t="shared" si="211"/>
        <v>0</v>
      </c>
      <c r="AF144" s="301"/>
      <c r="AG144" s="301"/>
      <c r="AH144" s="301"/>
      <c r="AI144" s="302"/>
      <c r="AM144" s="349">
        <f t="shared" si="212"/>
        <v>0</v>
      </c>
      <c r="AN144" s="349"/>
      <c r="AO144" s="349">
        <f t="shared" si="213"/>
        <v>0</v>
      </c>
      <c r="AP144" s="349"/>
      <c r="AQ144" s="349">
        <f t="shared" si="214"/>
        <v>0</v>
      </c>
      <c r="AR144" s="349"/>
      <c r="AS144" s="298"/>
      <c r="AT144" s="349">
        <f t="shared" si="215"/>
        <v>0</v>
      </c>
      <c r="AU144" s="349"/>
      <c r="AV144" s="349">
        <f t="shared" si="216"/>
        <v>0</v>
      </c>
      <c r="AW144" s="349"/>
      <c r="AX144" s="349">
        <f t="shared" si="217"/>
        <v>0</v>
      </c>
      <c r="AY144" s="349"/>
      <c r="AZ144" s="298"/>
      <c r="BA144" s="349">
        <f t="shared" si="218"/>
        <v>0</v>
      </c>
      <c r="BB144" s="349"/>
      <c r="BC144" s="349">
        <f t="shared" si="219"/>
        <v>0</v>
      </c>
      <c r="BD144" s="349"/>
      <c r="BE144" s="349">
        <f t="shared" si="220"/>
        <v>0</v>
      </c>
      <c r="BF144" s="349"/>
      <c r="BG144" s="298"/>
      <c r="BH144" s="349">
        <f t="shared" si="221"/>
        <v>0</v>
      </c>
      <c r="BI144" s="349"/>
      <c r="BJ144" s="349">
        <f t="shared" si="222"/>
        <v>0</v>
      </c>
      <c r="BK144" s="349"/>
      <c r="BL144" s="349">
        <f t="shared" si="223"/>
        <v>0</v>
      </c>
      <c r="BM144" s="349"/>
    </row>
    <row r="145" spans="1:65" x14ac:dyDescent="0.3">
      <c r="A145" s="291" t="s">
        <v>333</v>
      </c>
      <c r="B145" s="350">
        <f t="shared" si="199"/>
        <v>0</v>
      </c>
      <c r="C145" s="350"/>
      <c r="D145" s="350">
        <f t="shared" si="200"/>
        <v>0</v>
      </c>
      <c r="E145" s="350"/>
      <c r="F145" s="350">
        <f t="shared" si="201"/>
        <v>0</v>
      </c>
      <c r="G145" s="350"/>
      <c r="H145" s="292"/>
      <c r="I145" s="350">
        <f t="shared" si="202"/>
        <v>0</v>
      </c>
      <c r="J145" s="350"/>
      <c r="K145" s="350">
        <f t="shared" si="203"/>
        <v>0</v>
      </c>
      <c r="L145" s="350"/>
      <c r="M145" s="351">
        <f t="shared" si="204"/>
        <v>0</v>
      </c>
      <c r="N145" s="351"/>
      <c r="O145" s="292"/>
      <c r="P145" s="350">
        <f t="shared" si="205"/>
        <v>7</v>
      </c>
      <c r="Q145" s="350"/>
      <c r="R145" s="351">
        <f t="shared" si="206"/>
        <v>7</v>
      </c>
      <c r="S145" s="351"/>
      <c r="T145" s="350">
        <f t="shared" si="207"/>
        <v>7</v>
      </c>
      <c r="U145" s="350"/>
      <c r="V145" s="292"/>
      <c r="W145" s="350">
        <f t="shared" si="208"/>
        <v>7</v>
      </c>
      <c r="X145" s="350"/>
      <c r="Y145" s="352">
        <f t="shared" si="209"/>
        <v>7</v>
      </c>
      <c r="Z145" s="352"/>
      <c r="AA145" s="352">
        <f t="shared" si="210"/>
        <v>7</v>
      </c>
      <c r="AB145" s="352"/>
      <c r="AC145" s="307">
        <f t="shared" si="224"/>
        <v>42</v>
      </c>
      <c r="AD145" s="299">
        <f t="shared" si="225"/>
        <v>42</v>
      </c>
      <c r="AE145" s="295">
        <f t="shared" si="211"/>
        <v>2940</v>
      </c>
      <c r="AF145" s="301"/>
      <c r="AG145" s="301"/>
      <c r="AH145" s="301"/>
      <c r="AI145" s="302"/>
      <c r="AM145" s="349">
        <f t="shared" si="212"/>
        <v>0</v>
      </c>
      <c r="AN145" s="349"/>
      <c r="AO145" s="349">
        <f t="shared" si="213"/>
        <v>0</v>
      </c>
      <c r="AP145" s="349"/>
      <c r="AQ145" s="349">
        <f t="shared" si="214"/>
        <v>0</v>
      </c>
      <c r="AR145" s="349"/>
      <c r="AS145" s="298"/>
      <c r="AT145" s="349">
        <f t="shared" si="215"/>
        <v>0</v>
      </c>
      <c r="AU145" s="349"/>
      <c r="AV145" s="349">
        <f t="shared" si="216"/>
        <v>0</v>
      </c>
      <c r="AW145" s="349"/>
      <c r="AX145" s="349">
        <f t="shared" si="217"/>
        <v>0</v>
      </c>
      <c r="AY145" s="349"/>
      <c r="AZ145" s="298"/>
      <c r="BA145" s="349">
        <f t="shared" si="218"/>
        <v>490</v>
      </c>
      <c r="BB145" s="349"/>
      <c r="BC145" s="349">
        <f t="shared" si="219"/>
        <v>490</v>
      </c>
      <c r="BD145" s="349"/>
      <c r="BE145" s="349">
        <f t="shared" si="220"/>
        <v>490</v>
      </c>
      <c r="BF145" s="349"/>
      <c r="BG145" s="298"/>
      <c r="BH145" s="349">
        <f t="shared" si="221"/>
        <v>490</v>
      </c>
      <c r="BI145" s="349"/>
      <c r="BJ145" s="349">
        <f t="shared" si="222"/>
        <v>490</v>
      </c>
      <c r="BK145" s="349"/>
      <c r="BL145" s="349">
        <f t="shared" si="223"/>
        <v>490</v>
      </c>
      <c r="BM145" s="349"/>
    </row>
    <row r="146" spans="1:65" x14ac:dyDescent="0.3">
      <c r="A146" s="291" t="s">
        <v>334</v>
      </c>
      <c r="B146" s="350">
        <f t="shared" si="199"/>
        <v>0</v>
      </c>
      <c r="C146" s="350"/>
      <c r="D146" s="350">
        <f t="shared" si="200"/>
        <v>0</v>
      </c>
      <c r="E146" s="350"/>
      <c r="F146" s="351">
        <f t="shared" si="201"/>
        <v>0</v>
      </c>
      <c r="G146" s="351"/>
      <c r="H146" s="292"/>
      <c r="I146" s="351">
        <f t="shared" si="202"/>
        <v>0</v>
      </c>
      <c r="J146" s="351"/>
      <c r="K146" s="350">
        <f t="shared" si="203"/>
        <v>0</v>
      </c>
      <c r="L146" s="350"/>
      <c r="M146" s="350">
        <f t="shared" si="204"/>
        <v>0</v>
      </c>
      <c r="N146" s="350"/>
      <c r="O146" s="292"/>
      <c r="P146" s="350">
        <f t="shared" si="205"/>
        <v>10</v>
      </c>
      <c r="Q146" s="350"/>
      <c r="R146" s="350">
        <f t="shared" si="206"/>
        <v>10</v>
      </c>
      <c r="S146" s="350"/>
      <c r="T146" s="350">
        <f t="shared" si="207"/>
        <v>10</v>
      </c>
      <c r="U146" s="350"/>
      <c r="V146" s="292"/>
      <c r="W146" s="352">
        <f t="shared" si="208"/>
        <v>10</v>
      </c>
      <c r="X146" s="352"/>
      <c r="Y146" s="352">
        <f t="shared" si="209"/>
        <v>10</v>
      </c>
      <c r="Z146" s="352"/>
      <c r="AA146" s="352">
        <f t="shared" si="210"/>
        <v>10</v>
      </c>
      <c r="AB146" s="352"/>
      <c r="AC146" s="307">
        <f t="shared" si="224"/>
        <v>60</v>
      </c>
      <c r="AD146" s="299">
        <f t="shared" si="225"/>
        <v>60</v>
      </c>
      <c r="AE146" s="295">
        <f t="shared" si="211"/>
        <v>4200</v>
      </c>
      <c r="AF146" s="301"/>
      <c r="AG146" s="301"/>
      <c r="AH146" s="301"/>
      <c r="AI146" s="302"/>
      <c r="AM146" s="349">
        <f t="shared" si="212"/>
        <v>0</v>
      </c>
      <c r="AN146" s="349"/>
      <c r="AO146" s="349">
        <f t="shared" si="213"/>
        <v>0</v>
      </c>
      <c r="AP146" s="349"/>
      <c r="AQ146" s="349">
        <f t="shared" si="214"/>
        <v>0</v>
      </c>
      <c r="AR146" s="349"/>
      <c r="AS146" s="298"/>
      <c r="AT146" s="349">
        <f t="shared" si="215"/>
        <v>0</v>
      </c>
      <c r="AU146" s="349"/>
      <c r="AV146" s="349">
        <f t="shared" si="216"/>
        <v>0</v>
      </c>
      <c r="AW146" s="349"/>
      <c r="AX146" s="349">
        <f t="shared" si="217"/>
        <v>0</v>
      </c>
      <c r="AY146" s="349"/>
      <c r="AZ146" s="298"/>
      <c r="BA146" s="349">
        <f t="shared" si="218"/>
        <v>700</v>
      </c>
      <c r="BB146" s="349"/>
      <c r="BC146" s="349">
        <f t="shared" si="219"/>
        <v>700</v>
      </c>
      <c r="BD146" s="349"/>
      <c r="BE146" s="349">
        <f t="shared" si="220"/>
        <v>700</v>
      </c>
      <c r="BF146" s="349"/>
      <c r="BG146" s="298"/>
      <c r="BH146" s="349">
        <f t="shared" si="221"/>
        <v>700</v>
      </c>
      <c r="BI146" s="349"/>
      <c r="BJ146" s="349">
        <f t="shared" si="222"/>
        <v>700</v>
      </c>
      <c r="BK146" s="349"/>
      <c r="BL146" s="349">
        <f t="shared" si="223"/>
        <v>700</v>
      </c>
      <c r="BM146" s="349"/>
    </row>
    <row r="147" spans="1:65" x14ac:dyDescent="0.3">
      <c r="A147" s="291" t="s">
        <v>335</v>
      </c>
      <c r="B147" s="350">
        <f t="shared" si="199"/>
        <v>0</v>
      </c>
      <c r="C147" s="350"/>
      <c r="D147" s="350">
        <f t="shared" si="200"/>
        <v>0</v>
      </c>
      <c r="E147" s="350"/>
      <c r="F147" s="350">
        <f t="shared" si="201"/>
        <v>0</v>
      </c>
      <c r="G147" s="350"/>
      <c r="H147" s="292"/>
      <c r="I147" s="350">
        <f t="shared" si="202"/>
        <v>0</v>
      </c>
      <c r="J147" s="350"/>
      <c r="K147" s="350">
        <f t="shared" si="203"/>
        <v>0</v>
      </c>
      <c r="L147" s="350"/>
      <c r="M147" s="351">
        <f t="shared" si="204"/>
        <v>0</v>
      </c>
      <c r="N147" s="351"/>
      <c r="O147" s="292"/>
      <c r="P147" s="352">
        <f t="shared" si="205"/>
        <v>3</v>
      </c>
      <c r="Q147" s="352"/>
      <c r="R147" s="350">
        <f t="shared" si="206"/>
        <v>3</v>
      </c>
      <c r="S147" s="350"/>
      <c r="T147" s="350">
        <f t="shared" si="207"/>
        <v>3</v>
      </c>
      <c r="U147" s="350"/>
      <c r="V147" s="292"/>
      <c r="W147" s="352">
        <f t="shared" si="208"/>
        <v>3</v>
      </c>
      <c r="X147" s="352"/>
      <c r="Y147" s="350">
        <f t="shared" si="209"/>
        <v>3</v>
      </c>
      <c r="Z147" s="350"/>
      <c r="AA147" s="350">
        <f t="shared" si="210"/>
        <v>3</v>
      </c>
      <c r="AB147" s="350"/>
      <c r="AC147" s="307">
        <f t="shared" si="224"/>
        <v>18</v>
      </c>
      <c r="AD147" s="299">
        <f t="shared" si="225"/>
        <v>18</v>
      </c>
      <c r="AE147" s="295">
        <f t="shared" si="211"/>
        <v>1530</v>
      </c>
      <c r="AF147" s="301"/>
      <c r="AG147" s="301"/>
      <c r="AH147" s="301"/>
      <c r="AI147" s="302"/>
      <c r="AM147" s="349">
        <f t="shared" si="212"/>
        <v>0</v>
      </c>
      <c r="AN147" s="349"/>
      <c r="AO147" s="349">
        <f t="shared" si="213"/>
        <v>0</v>
      </c>
      <c r="AP147" s="349"/>
      <c r="AQ147" s="349">
        <f t="shared" si="214"/>
        <v>0</v>
      </c>
      <c r="AR147" s="349"/>
      <c r="AS147" s="298"/>
      <c r="AT147" s="349">
        <f t="shared" si="215"/>
        <v>0</v>
      </c>
      <c r="AU147" s="349"/>
      <c r="AV147" s="349">
        <f t="shared" si="216"/>
        <v>0</v>
      </c>
      <c r="AW147" s="349"/>
      <c r="AX147" s="349">
        <f t="shared" si="217"/>
        <v>0</v>
      </c>
      <c r="AY147" s="349"/>
      <c r="AZ147" s="298"/>
      <c r="BA147" s="349">
        <f t="shared" si="218"/>
        <v>255</v>
      </c>
      <c r="BB147" s="349"/>
      <c r="BC147" s="349">
        <f t="shared" si="219"/>
        <v>255</v>
      </c>
      <c r="BD147" s="349"/>
      <c r="BE147" s="349">
        <f t="shared" si="220"/>
        <v>255</v>
      </c>
      <c r="BF147" s="349"/>
      <c r="BG147" s="298"/>
      <c r="BH147" s="349">
        <f t="shared" si="221"/>
        <v>255</v>
      </c>
      <c r="BI147" s="349"/>
      <c r="BJ147" s="349">
        <f t="shared" si="222"/>
        <v>255</v>
      </c>
      <c r="BK147" s="349"/>
      <c r="BL147" s="349">
        <f t="shared" si="223"/>
        <v>255</v>
      </c>
      <c r="BM147" s="349"/>
    </row>
    <row r="148" spans="1:65" x14ac:dyDescent="0.3">
      <c r="A148" s="291" t="s">
        <v>336</v>
      </c>
      <c r="B148" s="350">
        <f t="shared" si="199"/>
        <v>-1</v>
      </c>
      <c r="C148" s="350"/>
      <c r="D148" s="350">
        <f t="shared" si="200"/>
        <v>0</v>
      </c>
      <c r="E148" s="350"/>
      <c r="F148" s="352">
        <f t="shared" si="201"/>
        <v>0</v>
      </c>
      <c r="G148" s="352"/>
      <c r="H148" s="292"/>
      <c r="I148" s="351">
        <f t="shared" si="202"/>
        <v>0</v>
      </c>
      <c r="J148" s="351"/>
      <c r="K148" s="350">
        <f t="shared" si="203"/>
        <v>0</v>
      </c>
      <c r="L148" s="350"/>
      <c r="M148" s="350">
        <f t="shared" si="204"/>
        <v>0</v>
      </c>
      <c r="N148" s="350"/>
      <c r="O148" s="292"/>
      <c r="P148" s="350">
        <f t="shared" si="205"/>
        <v>0</v>
      </c>
      <c r="Q148" s="350"/>
      <c r="R148" s="350">
        <f t="shared" si="206"/>
        <v>0</v>
      </c>
      <c r="S148" s="350"/>
      <c r="T148" s="352">
        <f t="shared" si="207"/>
        <v>0</v>
      </c>
      <c r="U148" s="352"/>
      <c r="V148" s="292"/>
      <c r="W148" s="350">
        <f t="shared" si="208"/>
        <v>0</v>
      </c>
      <c r="X148" s="350"/>
      <c r="Y148" s="351">
        <f t="shared" si="209"/>
        <v>0</v>
      </c>
      <c r="Z148" s="351"/>
      <c r="AA148" s="350">
        <f t="shared" si="210"/>
        <v>0</v>
      </c>
      <c r="AB148" s="350"/>
      <c r="AC148" s="307">
        <f t="shared" si="224"/>
        <v>-1</v>
      </c>
      <c r="AD148" s="299">
        <f t="shared" si="225"/>
        <v>-1</v>
      </c>
      <c r="AE148" s="295">
        <f t="shared" si="211"/>
        <v>-85</v>
      </c>
      <c r="AF148" s="301"/>
      <c r="AG148" s="301"/>
      <c r="AH148" s="301"/>
      <c r="AI148" s="302"/>
      <c r="AM148" s="349">
        <f t="shared" si="212"/>
        <v>-85</v>
      </c>
      <c r="AN148" s="349"/>
      <c r="AO148" s="349">
        <f t="shared" si="213"/>
        <v>0</v>
      </c>
      <c r="AP148" s="349"/>
      <c r="AQ148" s="349">
        <f t="shared" si="214"/>
        <v>0</v>
      </c>
      <c r="AR148" s="349"/>
      <c r="AS148" s="298"/>
      <c r="AT148" s="349">
        <f t="shared" si="215"/>
        <v>0</v>
      </c>
      <c r="AU148" s="349"/>
      <c r="AV148" s="349">
        <f t="shared" si="216"/>
        <v>0</v>
      </c>
      <c r="AW148" s="349"/>
      <c r="AX148" s="349">
        <f t="shared" si="217"/>
        <v>0</v>
      </c>
      <c r="AY148" s="349"/>
      <c r="AZ148" s="298"/>
      <c r="BA148" s="349">
        <f t="shared" si="218"/>
        <v>0</v>
      </c>
      <c r="BB148" s="349"/>
      <c r="BC148" s="349">
        <f t="shared" si="219"/>
        <v>0</v>
      </c>
      <c r="BD148" s="349"/>
      <c r="BE148" s="349">
        <f t="shared" si="220"/>
        <v>0</v>
      </c>
      <c r="BF148" s="349"/>
      <c r="BG148" s="298"/>
      <c r="BH148" s="349">
        <f t="shared" si="221"/>
        <v>0</v>
      </c>
      <c r="BI148" s="349"/>
      <c r="BJ148" s="349">
        <f t="shared" si="222"/>
        <v>0</v>
      </c>
      <c r="BK148" s="349"/>
      <c r="BL148" s="349">
        <f t="shared" si="223"/>
        <v>0</v>
      </c>
      <c r="BM148" s="349"/>
    </row>
    <row r="149" spans="1:65" x14ac:dyDescent="0.3">
      <c r="A149" s="291" t="s">
        <v>337</v>
      </c>
      <c r="B149" s="350">
        <f t="shared" si="199"/>
        <v>1</v>
      </c>
      <c r="C149" s="350"/>
      <c r="D149" s="352">
        <f t="shared" si="200"/>
        <v>0</v>
      </c>
      <c r="E149" s="352"/>
      <c r="F149" s="350">
        <f t="shared" si="201"/>
        <v>0</v>
      </c>
      <c r="G149" s="350"/>
      <c r="H149" s="292"/>
      <c r="I149" s="350">
        <f t="shared" si="202"/>
        <v>0</v>
      </c>
      <c r="J149" s="350"/>
      <c r="K149" s="352">
        <f t="shared" si="203"/>
        <v>0</v>
      </c>
      <c r="L149" s="352"/>
      <c r="M149" s="350">
        <f t="shared" si="204"/>
        <v>0</v>
      </c>
      <c r="N149" s="350"/>
      <c r="O149" s="292"/>
      <c r="P149" s="350">
        <f t="shared" si="205"/>
        <v>0</v>
      </c>
      <c r="Q149" s="350"/>
      <c r="R149" s="350">
        <f t="shared" si="206"/>
        <v>0</v>
      </c>
      <c r="S149" s="350"/>
      <c r="T149" s="350">
        <f t="shared" si="207"/>
        <v>0</v>
      </c>
      <c r="U149" s="350"/>
      <c r="V149" s="292"/>
      <c r="W149" s="352">
        <f t="shared" si="208"/>
        <v>0</v>
      </c>
      <c r="X149" s="352"/>
      <c r="Y149" s="350">
        <f t="shared" si="209"/>
        <v>0</v>
      </c>
      <c r="Z149" s="350"/>
      <c r="AA149" s="352">
        <f t="shared" si="210"/>
        <v>0</v>
      </c>
      <c r="AB149" s="352"/>
      <c r="AC149" s="307">
        <f t="shared" si="224"/>
        <v>1</v>
      </c>
      <c r="AD149" s="299">
        <f t="shared" si="225"/>
        <v>1</v>
      </c>
      <c r="AE149" s="295">
        <f t="shared" si="211"/>
        <v>90</v>
      </c>
      <c r="AF149" s="301"/>
      <c r="AG149" s="301"/>
      <c r="AH149" s="301"/>
      <c r="AI149" s="302"/>
      <c r="AM149" s="349">
        <f t="shared" si="212"/>
        <v>90</v>
      </c>
      <c r="AN149" s="349"/>
      <c r="AO149" s="349">
        <f t="shared" si="213"/>
        <v>0</v>
      </c>
      <c r="AP149" s="349"/>
      <c r="AQ149" s="349">
        <f t="shared" si="214"/>
        <v>0</v>
      </c>
      <c r="AR149" s="349"/>
      <c r="AS149" s="298"/>
      <c r="AT149" s="349">
        <f t="shared" si="215"/>
        <v>0</v>
      </c>
      <c r="AU149" s="349"/>
      <c r="AV149" s="349">
        <f t="shared" si="216"/>
        <v>0</v>
      </c>
      <c r="AW149" s="349"/>
      <c r="AX149" s="349">
        <f t="shared" si="217"/>
        <v>0</v>
      </c>
      <c r="AY149" s="349"/>
      <c r="AZ149" s="298"/>
      <c r="BA149" s="349">
        <f t="shared" si="218"/>
        <v>0</v>
      </c>
      <c r="BB149" s="349"/>
      <c r="BC149" s="349">
        <f t="shared" si="219"/>
        <v>0</v>
      </c>
      <c r="BD149" s="349"/>
      <c r="BE149" s="349">
        <f t="shared" si="220"/>
        <v>0</v>
      </c>
      <c r="BF149" s="349"/>
      <c r="BG149" s="298"/>
      <c r="BH149" s="349">
        <f t="shared" si="221"/>
        <v>0</v>
      </c>
      <c r="BI149" s="349"/>
      <c r="BJ149" s="349">
        <f t="shared" si="222"/>
        <v>0</v>
      </c>
      <c r="BK149" s="349"/>
      <c r="BL149" s="349">
        <f t="shared" si="223"/>
        <v>0</v>
      </c>
      <c r="BM149" s="349"/>
    </row>
    <row r="150" spans="1:65" x14ac:dyDescent="0.3">
      <c r="A150" s="291" t="s">
        <v>338</v>
      </c>
      <c r="B150" s="350">
        <f t="shared" si="199"/>
        <v>0</v>
      </c>
      <c r="C150" s="350"/>
      <c r="D150" s="350">
        <f t="shared" si="200"/>
        <v>0</v>
      </c>
      <c r="E150" s="350"/>
      <c r="F150" s="350">
        <f t="shared" si="201"/>
        <v>0</v>
      </c>
      <c r="G150" s="350"/>
      <c r="H150" s="292"/>
      <c r="I150" s="350">
        <f t="shared" si="202"/>
        <v>0</v>
      </c>
      <c r="J150" s="350"/>
      <c r="K150" s="350">
        <f t="shared" si="203"/>
        <v>0</v>
      </c>
      <c r="L150" s="350"/>
      <c r="M150" s="351">
        <f t="shared" si="204"/>
        <v>0</v>
      </c>
      <c r="N150" s="351"/>
      <c r="O150" s="292"/>
      <c r="P150" s="350">
        <f t="shared" si="205"/>
        <v>0</v>
      </c>
      <c r="Q150" s="350"/>
      <c r="R150" s="351">
        <f t="shared" si="206"/>
        <v>0</v>
      </c>
      <c r="S150" s="351"/>
      <c r="T150" s="350">
        <f t="shared" si="207"/>
        <v>0</v>
      </c>
      <c r="U150" s="350"/>
      <c r="V150" s="292"/>
      <c r="W150" s="350">
        <f t="shared" si="208"/>
        <v>0</v>
      </c>
      <c r="X150" s="350"/>
      <c r="Y150" s="352">
        <f t="shared" si="209"/>
        <v>0</v>
      </c>
      <c r="Z150" s="352"/>
      <c r="AA150" s="352">
        <f t="shared" si="210"/>
        <v>0</v>
      </c>
      <c r="AB150" s="352"/>
      <c r="AC150" s="307">
        <f t="shared" si="224"/>
        <v>0</v>
      </c>
      <c r="AD150" s="299">
        <f t="shared" si="225"/>
        <v>0</v>
      </c>
      <c r="AE150" s="295">
        <f t="shared" si="211"/>
        <v>0</v>
      </c>
      <c r="AF150" s="301"/>
      <c r="AG150" s="301"/>
      <c r="AH150" s="301"/>
      <c r="AI150" s="302"/>
      <c r="AM150" s="349">
        <f t="shared" si="212"/>
        <v>0</v>
      </c>
      <c r="AN150" s="349"/>
      <c r="AO150" s="349">
        <f t="shared" si="213"/>
        <v>0</v>
      </c>
      <c r="AP150" s="349"/>
      <c r="AQ150" s="349">
        <f t="shared" si="214"/>
        <v>0</v>
      </c>
      <c r="AR150" s="349"/>
      <c r="AS150" s="298"/>
      <c r="AT150" s="349">
        <f t="shared" si="215"/>
        <v>0</v>
      </c>
      <c r="AU150" s="349"/>
      <c r="AV150" s="349">
        <f t="shared" si="216"/>
        <v>0</v>
      </c>
      <c r="AW150" s="349"/>
      <c r="AX150" s="349">
        <f t="shared" si="217"/>
        <v>0</v>
      </c>
      <c r="AY150" s="349"/>
      <c r="AZ150" s="298"/>
      <c r="BA150" s="349">
        <f t="shared" si="218"/>
        <v>0</v>
      </c>
      <c r="BB150" s="349"/>
      <c r="BC150" s="349">
        <f t="shared" si="219"/>
        <v>0</v>
      </c>
      <c r="BD150" s="349"/>
      <c r="BE150" s="349">
        <f t="shared" si="220"/>
        <v>0</v>
      </c>
      <c r="BF150" s="349"/>
      <c r="BG150" s="298"/>
      <c r="BH150" s="349">
        <f t="shared" si="221"/>
        <v>0</v>
      </c>
      <c r="BI150" s="349"/>
      <c r="BJ150" s="349">
        <f t="shared" si="222"/>
        <v>0</v>
      </c>
      <c r="BK150" s="349"/>
      <c r="BL150" s="349">
        <f t="shared" si="223"/>
        <v>0</v>
      </c>
      <c r="BM150" s="349"/>
    </row>
    <row r="151" spans="1:65" x14ac:dyDescent="0.3">
      <c r="A151" s="291" t="s">
        <v>339</v>
      </c>
      <c r="B151" s="350">
        <f t="shared" si="199"/>
        <v>0</v>
      </c>
      <c r="C151" s="350"/>
      <c r="D151" s="350">
        <f t="shared" si="200"/>
        <v>0</v>
      </c>
      <c r="E151" s="350"/>
      <c r="F151" s="351">
        <f t="shared" si="201"/>
        <v>0</v>
      </c>
      <c r="G151" s="351"/>
      <c r="H151" s="292"/>
      <c r="I151" s="351">
        <f t="shared" si="202"/>
        <v>0</v>
      </c>
      <c r="J151" s="351"/>
      <c r="K151" s="350">
        <f t="shared" si="203"/>
        <v>0</v>
      </c>
      <c r="L151" s="350"/>
      <c r="M151" s="350">
        <f t="shared" si="204"/>
        <v>0</v>
      </c>
      <c r="N151" s="350"/>
      <c r="O151" s="292"/>
      <c r="P151" s="350">
        <f t="shared" si="205"/>
        <v>0</v>
      </c>
      <c r="Q151" s="350"/>
      <c r="R151" s="350">
        <f t="shared" si="206"/>
        <v>0</v>
      </c>
      <c r="S151" s="350"/>
      <c r="T151" s="350">
        <f t="shared" si="207"/>
        <v>0</v>
      </c>
      <c r="U151" s="350"/>
      <c r="V151" s="292"/>
      <c r="W151" s="352">
        <f t="shared" si="208"/>
        <v>0</v>
      </c>
      <c r="X151" s="352"/>
      <c r="Y151" s="352">
        <f t="shared" si="209"/>
        <v>0</v>
      </c>
      <c r="Z151" s="352"/>
      <c r="AA151" s="352">
        <f t="shared" si="210"/>
        <v>0</v>
      </c>
      <c r="AB151" s="352"/>
      <c r="AC151" s="307">
        <f t="shared" si="224"/>
        <v>0</v>
      </c>
      <c r="AD151" s="299">
        <f t="shared" si="225"/>
        <v>0</v>
      </c>
      <c r="AE151" s="295">
        <f t="shared" si="211"/>
        <v>0</v>
      </c>
      <c r="AF151" s="301"/>
      <c r="AG151" s="301"/>
      <c r="AH151" s="301"/>
      <c r="AI151" s="302"/>
      <c r="AM151" s="349">
        <f t="shared" si="212"/>
        <v>0</v>
      </c>
      <c r="AN151" s="349"/>
      <c r="AO151" s="349">
        <f t="shared" si="213"/>
        <v>0</v>
      </c>
      <c r="AP151" s="349"/>
      <c r="AQ151" s="349">
        <f t="shared" si="214"/>
        <v>0</v>
      </c>
      <c r="AR151" s="349"/>
      <c r="AS151" s="298"/>
      <c r="AT151" s="349">
        <f t="shared" si="215"/>
        <v>0</v>
      </c>
      <c r="AU151" s="349"/>
      <c r="AV151" s="349">
        <f t="shared" si="216"/>
        <v>0</v>
      </c>
      <c r="AW151" s="349"/>
      <c r="AX151" s="349">
        <f t="shared" si="217"/>
        <v>0</v>
      </c>
      <c r="AY151" s="349"/>
      <c r="AZ151" s="298"/>
      <c r="BA151" s="349">
        <f t="shared" si="218"/>
        <v>0</v>
      </c>
      <c r="BB151" s="349"/>
      <c r="BC151" s="349">
        <f t="shared" si="219"/>
        <v>0</v>
      </c>
      <c r="BD151" s="349"/>
      <c r="BE151" s="349">
        <f t="shared" si="220"/>
        <v>0</v>
      </c>
      <c r="BF151" s="349"/>
      <c r="BG151" s="298"/>
      <c r="BH151" s="349">
        <f t="shared" si="221"/>
        <v>0</v>
      </c>
      <c r="BI151" s="349"/>
      <c r="BJ151" s="349">
        <f t="shared" si="222"/>
        <v>0</v>
      </c>
      <c r="BK151" s="349"/>
      <c r="BL151" s="349">
        <f t="shared" si="223"/>
        <v>0</v>
      </c>
      <c r="BM151" s="349"/>
    </row>
    <row r="152" spans="1:65" x14ac:dyDescent="0.3">
      <c r="A152" s="291" t="s">
        <v>340</v>
      </c>
      <c r="B152" s="351">
        <f t="shared" si="199"/>
        <v>2</v>
      </c>
      <c r="C152" s="351"/>
      <c r="D152" s="351">
        <f t="shared" si="200"/>
        <v>3</v>
      </c>
      <c r="E152" s="351"/>
      <c r="F152" s="351">
        <f t="shared" si="201"/>
        <v>4</v>
      </c>
      <c r="G152" s="351"/>
      <c r="H152" s="292"/>
      <c r="I152" s="352">
        <f t="shared" si="202"/>
        <v>4</v>
      </c>
      <c r="J152" s="352"/>
      <c r="K152" s="352">
        <f t="shared" si="203"/>
        <v>5</v>
      </c>
      <c r="L152" s="352"/>
      <c r="M152" s="350">
        <f t="shared" si="204"/>
        <v>4</v>
      </c>
      <c r="N152" s="350"/>
      <c r="O152" s="292"/>
      <c r="P152" s="350">
        <f t="shared" si="205"/>
        <v>7</v>
      </c>
      <c r="Q152" s="350"/>
      <c r="R152" s="350">
        <f t="shared" si="206"/>
        <v>6</v>
      </c>
      <c r="S152" s="350"/>
      <c r="T152" s="351">
        <f t="shared" si="207"/>
        <v>9</v>
      </c>
      <c r="U152" s="351"/>
      <c r="V152" s="292"/>
      <c r="W152" s="352">
        <f t="shared" si="208"/>
        <v>9</v>
      </c>
      <c r="X152" s="352"/>
      <c r="Y152" s="350">
        <f t="shared" si="209"/>
        <v>8</v>
      </c>
      <c r="Z152" s="350"/>
      <c r="AA152" s="352">
        <f t="shared" si="210"/>
        <v>9</v>
      </c>
      <c r="AB152" s="352"/>
      <c r="AC152" s="307">
        <f>SUM(B152:AA152)</f>
        <v>70</v>
      </c>
      <c r="AD152" s="294">
        <f>SUM(B152:AB152)</f>
        <v>70</v>
      </c>
      <c r="AE152" s="295">
        <f t="shared" si="211"/>
        <v>2800</v>
      </c>
      <c r="AF152" s="296"/>
      <c r="AG152" s="296"/>
      <c r="AH152" s="296"/>
      <c r="AI152" s="297"/>
      <c r="AM152" s="349">
        <f t="shared" si="212"/>
        <v>80</v>
      </c>
      <c r="AN152" s="349"/>
      <c r="AO152" s="349">
        <f t="shared" si="213"/>
        <v>120</v>
      </c>
      <c r="AP152" s="349"/>
      <c r="AQ152" s="349">
        <f t="shared" si="214"/>
        <v>160</v>
      </c>
      <c r="AR152" s="349"/>
      <c r="AS152" s="298"/>
      <c r="AT152" s="349">
        <f t="shared" si="215"/>
        <v>160</v>
      </c>
      <c r="AU152" s="349"/>
      <c r="AV152" s="349">
        <f t="shared" si="216"/>
        <v>200</v>
      </c>
      <c r="AW152" s="349"/>
      <c r="AX152" s="349">
        <f t="shared" si="217"/>
        <v>160</v>
      </c>
      <c r="AY152" s="349"/>
      <c r="AZ152" s="298"/>
      <c r="BA152" s="349">
        <f t="shared" si="218"/>
        <v>280</v>
      </c>
      <c r="BB152" s="349"/>
      <c r="BC152" s="349">
        <f t="shared" si="219"/>
        <v>240</v>
      </c>
      <c r="BD152" s="349"/>
      <c r="BE152" s="349">
        <f t="shared" si="220"/>
        <v>360</v>
      </c>
      <c r="BF152" s="349"/>
      <c r="BG152" s="298"/>
      <c r="BH152" s="349">
        <f t="shared" si="221"/>
        <v>360</v>
      </c>
      <c r="BI152" s="349"/>
      <c r="BJ152" s="349">
        <f t="shared" si="222"/>
        <v>320</v>
      </c>
      <c r="BK152" s="349"/>
      <c r="BL152" s="349">
        <f t="shared" si="223"/>
        <v>360</v>
      </c>
      <c r="BM152" s="349"/>
    </row>
    <row r="153" spans="1:65" x14ac:dyDescent="0.3">
      <c r="A153" s="291" t="s">
        <v>341</v>
      </c>
      <c r="B153" s="352">
        <f t="shared" si="199"/>
        <v>0</v>
      </c>
      <c r="C153" s="352"/>
      <c r="D153" s="350">
        <f t="shared" si="200"/>
        <v>0</v>
      </c>
      <c r="E153" s="350"/>
      <c r="F153" s="352">
        <f t="shared" si="201"/>
        <v>0</v>
      </c>
      <c r="G153" s="352"/>
      <c r="H153" s="292"/>
      <c r="I153" s="350">
        <f t="shared" si="202"/>
        <v>0</v>
      </c>
      <c r="J153" s="350"/>
      <c r="K153" s="350">
        <f t="shared" si="203"/>
        <v>-1</v>
      </c>
      <c r="L153" s="350"/>
      <c r="M153" s="350">
        <f t="shared" si="204"/>
        <v>2</v>
      </c>
      <c r="N153" s="350"/>
      <c r="O153" s="292"/>
      <c r="P153" s="350">
        <f t="shared" si="205"/>
        <v>5</v>
      </c>
      <c r="Q153" s="350"/>
      <c r="R153" s="350">
        <f t="shared" si="206"/>
        <v>13</v>
      </c>
      <c r="S153" s="350"/>
      <c r="T153" s="350">
        <f t="shared" si="207"/>
        <v>12</v>
      </c>
      <c r="U153" s="350"/>
      <c r="V153" s="292"/>
      <c r="W153" s="350">
        <f t="shared" si="208"/>
        <v>11</v>
      </c>
      <c r="X153" s="350"/>
      <c r="Y153" s="350">
        <f t="shared" si="209"/>
        <v>11</v>
      </c>
      <c r="Z153" s="350"/>
      <c r="AA153" s="352">
        <f t="shared" si="210"/>
        <v>10</v>
      </c>
      <c r="AB153" s="352"/>
      <c r="AC153" s="307">
        <f t="shared" ref="AC153:AC166" si="226">SUM(B153:AA153)</f>
        <v>63</v>
      </c>
      <c r="AD153" s="299">
        <f t="shared" ref="AD153:AD166" si="227">SUM(B153:AB153)</f>
        <v>63</v>
      </c>
      <c r="AE153" s="295">
        <f t="shared" si="211"/>
        <v>2835</v>
      </c>
      <c r="AF153" s="301"/>
      <c r="AG153" s="301"/>
      <c r="AH153" s="301"/>
      <c r="AI153" s="302"/>
      <c r="AM153" s="349">
        <f t="shared" si="212"/>
        <v>0</v>
      </c>
      <c r="AN153" s="349"/>
      <c r="AO153" s="349">
        <f t="shared" si="213"/>
        <v>0</v>
      </c>
      <c r="AP153" s="349"/>
      <c r="AQ153" s="349">
        <f t="shared" si="214"/>
        <v>0</v>
      </c>
      <c r="AR153" s="349"/>
      <c r="AS153" s="298"/>
      <c r="AT153" s="349">
        <f t="shared" si="215"/>
        <v>0</v>
      </c>
      <c r="AU153" s="349"/>
      <c r="AV153" s="349">
        <f t="shared" si="216"/>
        <v>-45</v>
      </c>
      <c r="AW153" s="349"/>
      <c r="AX153" s="349">
        <f t="shared" si="217"/>
        <v>90</v>
      </c>
      <c r="AY153" s="349"/>
      <c r="AZ153" s="298"/>
      <c r="BA153" s="349">
        <f t="shared" si="218"/>
        <v>225</v>
      </c>
      <c r="BB153" s="349"/>
      <c r="BC153" s="349">
        <f t="shared" si="219"/>
        <v>585</v>
      </c>
      <c r="BD153" s="349"/>
      <c r="BE153" s="349">
        <f t="shared" si="220"/>
        <v>540</v>
      </c>
      <c r="BF153" s="349"/>
      <c r="BG153" s="298"/>
      <c r="BH153" s="349">
        <f t="shared" si="221"/>
        <v>495</v>
      </c>
      <c r="BI153" s="349"/>
      <c r="BJ153" s="349">
        <f t="shared" si="222"/>
        <v>495</v>
      </c>
      <c r="BK153" s="349"/>
      <c r="BL153" s="349">
        <f t="shared" si="223"/>
        <v>450</v>
      </c>
      <c r="BM153" s="349"/>
    </row>
    <row r="154" spans="1:65" x14ac:dyDescent="0.3">
      <c r="A154" s="291" t="s">
        <v>342</v>
      </c>
      <c r="B154" s="350">
        <f t="shared" si="199"/>
        <v>0</v>
      </c>
      <c r="C154" s="350"/>
      <c r="D154" s="350">
        <f t="shared" si="200"/>
        <v>0</v>
      </c>
      <c r="E154" s="350"/>
      <c r="F154" s="350">
        <f t="shared" si="201"/>
        <v>0</v>
      </c>
      <c r="G154" s="350"/>
      <c r="H154" s="292"/>
      <c r="I154" s="352">
        <f t="shared" si="202"/>
        <v>0</v>
      </c>
      <c r="J154" s="352"/>
      <c r="K154" s="350">
        <f t="shared" si="203"/>
        <v>-1</v>
      </c>
      <c r="L154" s="350"/>
      <c r="M154" s="350">
        <f t="shared" si="204"/>
        <v>-1</v>
      </c>
      <c r="N154" s="350"/>
      <c r="O154" s="292"/>
      <c r="P154" s="350">
        <f t="shared" si="205"/>
        <v>10</v>
      </c>
      <c r="Q154" s="350"/>
      <c r="R154" s="350">
        <f t="shared" si="206"/>
        <v>10</v>
      </c>
      <c r="S154" s="350"/>
      <c r="T154" s="352">
        <f t="shared" si="207"/>
        <v>10</v>
      </c>
      <c r="U154" s="352"/>
      <c r="V154" s="292"/>
      <c r="W154" s="350">
        <f t="shared" si="208"/>
        <v>10</v>
      </c>
      <c r="X154" s="350"/>
      <c r="Y154" s="350">
        <f t="shared" si="209"/>
        <v>10</v>
      </c>
      <c r="Z154" s="350"/>
      <c r="AA154" s="350">
        <f t="shared" si="210"/>
        <v>10</v>
      </c>
      <c r="AB154" s="350"/>
      <c r="AC154" s="307">
        <f t="shared" si="226"/>
        <v>58</v>
      </c>
      <c r="AD154" s="299">
        <f t="shared" si="227"/>
        <v>58</v>
      </c>
      <c r="AE154" s="295">
        <f t="shared" si="211"/>
        <v>2610</v>
      </c>
      <c r="AF154" s="301"/>
      <c r="AG154" s="301"/>
      <c r="AH154" s="301"/>
      <c r="AI154" s="302"/>
      <c r="AM154" s="349">
        <f t="shared" si="212"/>
        <v>0</v>
      </c>
      <c r="AN154" s="349"/>
      <c r="AO154" s="349">
        <f t="shared" si="213"/>
        <v>0</v>
      </c>
      <c r="AP154" s="349"/>
      <c r="AQ154" s="349">
        <f t="shared" si="214"/>
        <v>0</v>
      </c>
      <c r="AR154" s="349"/>
      <c r="AS154" s="298"/>
      <c r="AT154" s="349">
        <f t="shared" si="215"/>
        <v>0</v>
      </c>
      <c r="AU154" s="349"/>
      <c r="AV154" s="349">
        <f t="shared" si="216"/>
        <v>-45</v>
      </c>
      <c r="AW154" s="349"/>
      <c r="AX154" s="349">
        <f t="shared" si="217"/>
        <v>-45</v>
      </c>
      <c r="AY154" s="349"/>
      <c r="AZ154" s="298"/>
      <c r="BA154" s="349">
        <f t="shared" si="218"/>
        <v>450</v>
      </c>
      <c r="BB154" s="349"/>
      <c r="BC154" s="349">
        <f t="shared" si="219"/>
        <v>450</v>
      </c>
      <c r="BD154" s="349"/>
      <c r="BE154" s="349">
        <f t="shared" si="220"/>
        <v>450</v>
      </c>
      <c r="BF154" s="349"/>
      <c r="BG154" s="298"/>
      <c r="BH154" s="349">
        <f t="shared" si="221"/>
        <v>450</v>
      </c>
      <c r="BI154" s="349"/>
      <c r="BJ154" s="349">
        <f t="shared" si="222"/>
        <v>450</v>
      </c>
      <c r="BK154" s="349"/>
      <c r="BL154" s="349">
        <f t="shared" si="223"/>
        <v>450</v>
      </c>
      <c r="BM154" s="349"/>
    </row>
    <row r="155" spans="1:65" x14ac:dyDescent="0.3">
      <c r="A155" s="291" t="s">
        <v>343</v>
      </c>
      <c r="B155" s="352">
        <f t="shared" si="199"/>
        <v>0</v>
      </c>
      <c r="C155" s="352"/>
      <c r="D155" s="351">
        <f t="shared" si="200"/>
        <v>0</v>
      </c>
      <c r="E155" s="351"/>
      <c r="F155" s="352">
        <f t="shared" si="201"/>
        <v>0</v>
      </c>
      <c r="G155" s="352"/>
      <c r="H155" s="292"/>
      <c r="I155" s="350">
        <f t="shared" si="202"/>
        <v>0</v>
      </c>
      <c r="J155" s="350"/>
      <c r="K155" s="350">
        <f t="shared" si="203"/>
        <v>0</v>
      </c>
      <c r="L155" s="350"/>
      <c r="M155" s="351">
        <f t="shared" si="204"/>
        <v>0</v>
      </c>
      <c r="N155" s="351"/>
      <c r="O155" s="292"/>
      <c r="P155" s="352">
        <f t="shared" si="205"/>
        <v>9</v>
      </c>
      <c r="Q155" s="352"/>
      <c r="R155" s="350">
        <f t="shared" si="206"/>
        <v>9</v>
      </c>
      <c r="S155" s="350"/>
      <c r="T155" s="350">
        <f t="shared" si="207"/>
        <v>9</v>
      </c>
      <c r="U155" s="350"/>
      <c r="V155" s="292"/>
      <c r="W155" s="350">
        <f t="shared" si="208"/>
        <v>9</v>
      </c>
      <c r="X155" s="350"/>
      <c r="Y155" s="350">
        <f t="shared" si="209"/>
        <v>9</v>
      </c>
      <c r="Z155" s="350"/>
      <c r="AA155" s="350">
        <f t="shared" si="210"/>
        <v>9</v>
      </c>
      <c r="AB155" s="350"/>
      <c r="AC155" s="307">
        <f t="shared" si="226"/>
        <v>54</v>
      </c>
      <c r="AD155" s="299">
        <f t="shared" si="227"/>
        <v>54</v>
      </c>
      <c r="AE155" s="295">
        <f t="shared" si="211"/>
        <v>2970</v>
      </c>
      <c r="AF155" s="301"/>
      <c r="AG155" s="301"/>
      <c r="AH155" s="301"/>
      <c r="AI155" s="302"/>
      <c r="AM155" s="349">
        <f t="shared" si="212"/>
        <v>0</v>
      </c>
      <c r="AN155" s="349"/>
      <c r="AO155" s="349">
        <f t="shared" si="213"/>
        <v>0</v>
      </c>
      <c r="AP155" s="349"/>
      <c r="AQ155" s="349">
        <f t="shared" si="214"/>
        <v>0</v>
      </c>
      <c r="AR155" s="349"/>
      <c r="AS155" s="298"/>
      <c r="AT155" s="349">
        <f t="shared" si="215"/>
        <v>0</v>
      </c>
      <c r="AU155" s="349"/>
      <c r="AV155" s="349">
        <f t="shared" si="216"/>
        <v>0</v>
      </c>
      <c r="AW155" s="349"/>
      <c r="AX155" s="349">
        <f t="shared" si="217"/>
        <v>0</v>
      </c>
      <c r="AY155" s="349"/>
      <c r="AZ155" s="298"/>
      <c r="BA155" s="349">
        <f t="shared" si="218"/>
        <v>495</v>
      </c>
      <c r="BB155" s="349"/>
      <c r="BC155" s="349">
        <f t="shared" si="219"/>
        <v>495</v>
      </c>
      <c r="BD155" s="349"/>
      <c r="BE155" s="349">
        <f t="shared" si="220"/>
        <v>495</v>
      </c>
      <c r="BF155" s="349"/>
      <c r="BG155" s="298"/>
      <c r="BH155" s="349">
        <f t="shared" si="221"/>
        <v>495</v>
      </c>
      <c r="BI155" s="349"/>
      <c r="BJ155" s="349">
        <f t="shared" si="222"/>
        <v>495</v>
      </c>
      <c r="BK155" s="349"/>
      <c r="BL155" s="349">
        <f t="shared" si="223"/>
        <v>495</v>
      </c>
      <c r="BM155" s="349"/>
    </row>
    <row r="156" spans="1:65" x14ac:dyDescent="0.3">
      <c r="A156" s="291" t="s">
        <v>344</v>
      </c>
      <c r="B156" s="352">
        <f t="shared" si="199"/>
        <v>0</v>
      </c>
      <c r="C156" s="352"/>
      <c r="D156" s="350">
        <f t="shared" si="200"/>
        <v>0</v>
      </c>
      <c r="E156" s="350"/>
      <c r="F156" s="350">
        <f t="shared" si="201"/>
        <v>0</v>
      </c>
      <c r="G156" s="350"/>
      <c r="H156" s="292"/>
      <c r="I156" s="350">
        <f t="shared" si="202"/>
        <v>2</v>
      </c>
      <c r="J156" s="350"/>
      <c r="K156" s="350">
        <f t="shared" si="203"/>
        <v>0</v>
      </c>
      <c r="L156" s="350"/>
      <c r="M156" s="351">
        <f t="shared" si="204"/>
        <v>0</v>
      </c>
      <c r="N156" s="351"/>
      <c r="O156" s="292"/>
      <c r="P156" s="352">
        <f t="shared" si="205"/>
        <v>1</v>
      </c>
      <c r="Q156" s="352"/>
      <c r="R156" s="351">
        <f t="shared" si="206"/>
        <v>1</v>
      </c>
      <c r="S156" s="351"/>
      <c r="T156" s="350">
        <f t="shared" si="207"/>
        <v>1</v>
      </c>
      <c r="U156" s="350"/>
      <c r="V156" s="292"/>
      <c r="W156" s="350">
        <f t="shared" si="208"/>
        <v>1</v>
      </c>
      <c r="X156" s="350"/>
      <c r="Y156" s="350">
        <f t="shared" si="209"/>
        <v>0</v>
      </c>
      <c r="Z156" s="350"/>
      <c r="AA156" s="350">
        <f t="shared" si="210"/>
        <v>1</v>
      </c>
      <c r="AB156" s="350"/>
      <c r="AC156" s="307">
        <f t="shared" si="226"/>
        <v>7</v>
      </c>
      <c r="AD156" s="299">
        <f t="shared" si="227"/>
        <v>7</v>
      </c>
      <c r="AE156" s="295">
        <f t="shared" si="211"/>
        <v>385</v>
      </c>
      <c r="AF156" s="301"/>
      <c r="AG156" s="301"/>
      <c r="AH156" s="301"/>
      <c r="AI156" s="302"/>
      <c r="AM156" s="349">
        <f t="shared" si="212"/>
        <v>0</v>
      </c>
      <c r="AN156" s="349"/>
      <c r="AO156" s="349">
        <f t="shared" si="213"/>
        <v>0</v>
      </c>
      <c r="AP156" s="349"/>
      <c r="AQ156" s="349">
        <f t="shared" si="214"/>
        <v>0</v>
      </c>
      <c r="AR156" s="349"/>
      <c r="AS156" s="298"/>
      <c r="AT156" s="349">
        <f t="shared" si="215"/>
        <v>110</v>
      </c>
      <c r="AU156" s="349"/>
      <c r="AV156" s="349">
        <f t="shared" si="216"/>
        <v>0</v>
      </c>
      <c r="AW156" s="349"/>
      <c r="AX156" s="349">
        <f t="shared" si="217"/>
        <v>0</v>
      </c>
      <c r="AY156" s="349"/>
      <c r="AZ156" s="298"/>
      <c r="BA156" s="349">
        <f t="shared" si="218"/>
        <v>55</v>
      </c>
      <c r="BB156" s="349"/>
      <c r="BC156" s="349">
        <f t="shared" si="219"/>
        <v>55</v>
      </c>
      <c r="BD156" s="349"/>
      <c r="BE156" s="349">
        <f t="shared" si="220"/>
        <v>55</v>
      </c>
      <c r="BF156" s="349"/>
      <c r="BG156" s="298"/>
      <c r="BH156" s="349">
        <f t="shared" si="221"/>
        <v>55</v>
      </c>
      <c r="BI156" s="349"/>
      <c r="BJ156" s="349">
        <f t="shared" si="222"/>
        <v>0</v>
      </c>
      <c r="BK156" s="349"/>
      <c r="BL156" s="349">
        <f t="shared" si="223"/>
        <v>55</v>
      </c>
      <c r="BM156" s="349"/>
    </row>
    <row r="157" spans="1:65" x14ac:dyDescent="0.3">
      <c r="A157" s="291" t="s">
        <v>345</v>
      </c>
      <c r="B157" s="352">
        <f t="shared" si="199"/>
        <v>0</v>
      </c>
      <c r="C157" s="352"/>
      <c r="D157" s="350">
        <f t="shared" si="200"/>
        <v>0</v>
      </c>
      <c r="E157" s="350"/>
      <c r="F157" s="350">
        <f t="shared" si="201"/>
        <v>0</v>
      </c>
      <c r="G157" s="350"/>
      <c r="H157" s="292"/>
      <c r="I157" s="350">
        <f t="shared" si="202"/>
        <v>0</v>
      </c>
      <c r="J157" s="350"/>
      <c r="K157" s="350">
        <f t="shared" si="203"/>
        <v>0</v>
      </c>
      <c r="L157" s="350"/>
      <c r="M157" s="351">
        <f t="shared" si="204"/>
        <v>0</v>
      </c>
      <c r="N157" s="351"/>
      <c r="O157" s="292"/>
      <c r="P157" s="352">
        <f t="shared" si="205"/>
        <v>0</v>
      </c>
      <c r="Q157" s="352"/>
      <c r="R157" s="350">
        <f t="shared" si="206"/>
        <v>0</v>
      </c>
      <c r="S157" s="350"/>
      <c r="T157" s="350">
        <f t="shared" si="207"/>
        <v>0</v>
      </c>
      <c r="U157" s="350"/>
      <c r="V157" s="292"/>
      <c r="W157" s="352">
        <f t="shared" si="208"/>
        <v>0</v>
      </c>
      <c r="X157" s="352"/>
      <c r="Y157" s="350">
        <f t="shared" si="209"/>
        <v>0</v>
      </c>
      <c r="Z157" s="350"/>
      <c r="AA157" s="350">
        <f t="shared" si="210"/>
        <v>0</v>
      </c>
      <c r="AB157" s="350"/>
      <c r="AC157" s="307">
        <f t="shared" si="226"/>
        <v>0</v>
      </c>
      <c r="AD157" s="299">
        <f t="shared" si="227"/>
        <v>0</v>
      </c>
      <c r="AE157" s="295">
        <f t="shared" si="211"/>
        <v>0</v>
      </c>
      <c r="AF157" s="301"/>
      <c r="AG157" s="301"/>
      <c r="AH157" s="301"/>
      <c r="AI157" s="302"/>
      <c r="AM157" s="349">
        <f t="shared" si="212"/>
        <v>0</v>
      </c>
      <c r="AN157" s="349"/>
      <c r="AO157" s="349">
        <f t="shared" si="213"/>
        <v>0</v>
      </c>
      <c r="AP157" s="349"/>
      <c r="AQ157" s="349">
        <f t="shared" si="214"/>
        <v>0</v>
      </c>
      <c r="AR157" s="349"/>
      <c r="AS157" s="298"/>
      <c r="AT157" s="349">
        <f t="shared" si="215"/>
        <v>0</v>
      </c>
      <c r="AU157" s="349"/>
      <c r="AV157" s="349">
        <f t="shared" si="216"/>
        <v>0</v>
      </c>
      <c r="AW157" s="349"/>
      <c r="AX157" s="349">
        <f t="shared" si="217"/>
        <v>0</v>
      </c>
      <c r="AY157" s="349"/>
      <c r="AZ157" s="298"/>
      <c r="BA157" s="349">
        <f t="shared" si="218"/>
        <v>0</v>
      </c>
      <c r="BB157" s="349"/>
      <c r="BC157" s="349">
        <f t="shared" si="219"/>
        <v>0</v>
      </c>
      <c r="BD157" s="349"/>
      <c r="BE157" s="349">
        <f t="shared" si="220"/>
        <v>0</v>
      </c>
      <c r="BF157" s="349"/>
      <c r="BG157" s="298"/>
      <c r="BH157" s="349">
        <f t="shared" si="221"/>
        <v>0</v>
      </c>
      <c r="BI157" s="349"/>
      <c r="BJ157" s="349">
        <f t="shared" si="222"/>
        <v>0</v>
      </c>
      <c r="BK157" s="349"/>
      <c r="BL157" s="349">
        <f t="shared" si="223"/>
        <v>0</v>
      </c>
      <c r="BM157" s="349"/>
    </row>
    <row r="158" spans="1:65" x14ac:dyDescent="0.3">
      <c r="A158" s="291" t="s">
        <v>346</v>
      </c>
      <c r="B158" s="352">
        <f t="shared" si="199"/>
        <v>0</v>
      </c>
      <c r="C158" s="352"/>
      <c r="D158" s="350">
        <f t="shared" si="200"/>
        <v>0</v>
      </c>
      <c r="E158" s="350"/>
      <c r="F158" s="352">
        <f t="shared" si="201"/>
        <v>0</v>
      </c>
      <c r="G158" s="352"/>
      <c r="H158" s="292"/>
      <c r="I158" s="351">
        <f t="shared" si="202"/>
        <v>0</v>
      </c>
      <c r="J158" s="351"/>
      <c r="K158" s="350">
        <f t="shared" si="203"/>
        <v>0</v>
      </c>
      <c r="L158" s="350"/>
      <c r="M158" s="350">
        <f t="shared" si="204"/>
        <v>5</v>
      </c>
      <c r="N158" s="350"/>
      <c r="O158" s="292"/>
      <c r="P158" s="350">
        <f t="shared" si="205"/>
        <v>5</v>
      </c>
      <c r="Q158" s="350"/>
      <c r="R158" s="350">
        <f t="shared" si="206"/>
        <v>5</v>
      </c>
      <c r="S158" s="350"/>
      <c r="T158" s="352">
        <f t="shared" si="207"/>
        <v>5</v>
      </c>
      <c r="U158" s="352"/>
      <c r="V158" s="292"/>
      <c r="W158" s="350">
        <f t="shared" si="208"/>
        <v>-3</v>
      </c>
      <c r="X158" s="350"/>
      <c r="Y158" s="351">
        <f t="shared" si="209"/>
        <v>-4</v>
      </c>
      <c r="Z158" s="351"/>
      <c r="AA158" s="350">
        <f t="shared" si="210"/>
        <v>-3</v>
      </c>
      <c r="AB158" s="350"/>
      <c r="AC158" s="307">
        <f t="shared" si="226"/>
        <v>10</v>
      </c>
      <c r="AD158" s="299">
        <f t="shared" si="227"/>
        <v>10</v>
      </c>
      <c r="AE158" s="295">
        <f t="shared" si="211"/>
        <v>550</v>
      </c>
      <c r="AF158" s="301"/>
      <c r="AG158" s="301"/>
      <c r="AH158" s="301"/>
      <c r="AI158" s="302"/>
      <c r="AM158" s="349">
        <f t="shared" si="212"/>
        <v>0</v>
      </c>
      <c r="AN158" s="349"/>
      <c r="AO158" s="349">
        <f t="shared" si="213"/>
        <v>0</v>
      </c>
      <c r="AP158" s="349"/>
      <c r="AQ158" s="349">
        <f t="shared" si="214"/>
        <v>0</v>
      </c>
      <c r="AR158" s="349"/>
      <c r="AS158" s="298"/>
      <c r="AT158" s="349">
        <f t="shared" si="215"/>
        <v>0</v>
      </c>
      <c r="AU158" s="349"/>
      <c r="AV158" s="349">
        <f t="shared" si="216"/>
        <v>0</v>
      </c>
      <c r="AW158" s="349"/>
      <c r="AX158" s="349">
        <f t="shared" si="217"/>
        <v>275</v>
      </c>
      <c r="AY158" s="349"/>
      <c r="AZ158" s="298"/>
      <c r="BA158" s="349">
        <f t="shared" si="218"/>
        <v>275</v>
      </c>
      <c r="BB158" s="349"/>
      <c r="BC158" s="349">
        <f t="shared" si="219"/>
        <v>275</v>
      </c>
      <c r="BD158" s="349"/>
      <c r="BE158" s="349">
        <f t="shared" si="220"/>
        <v>275</v>
      </c>
      <c r="BF158" s="349"/>
      <c r="BG158" s="298"/>
      <c r="BH158" s="349">
        <f t="shared" si="221"/>
        <v>-165</v>
      </c>
      <c r="BI158" s="349"/>
      <c r="BJ158" s="349">
        <f t="shared" si="222"/>
        <v>-220</v>
      </c>
      <c r="BK158" s="349"/>
      <c r="BL158" s="349">
        <f t="shared" si="223"/>
        <v>-165</v>
      </c>
      <c r="BM158" s="349"/>
    </row>
    <row r="159" spans="1:65" x14ac:dyDescent="0.3">
      <c r="A159" s="291" t="s">
        <v>347</v>
      </c>
      <c r="B159" s="352">
        <f t="shared" si="199"/>
        <v>0</v>
      </c>
      <c r="C159" s="352"/>
      <c r="D159" s="352">
        <f t="shared" si="200"/>
        <v>0</v>
      </c>
      <c r="E159" s="352"/>
      <c r="F159" s="350">
        <f t="shared" si="201"/>
        <v>0</v>
      </c>
      <c r="G159" s="350"/>
      <c r="H159" s="292"/>
      <c r="I159" s="350">
        <f t="shared" si="202"/>
        <v>0</v>
      </c>
      <c r="J159" s="350"/>
      <c r="K159" s="352">
        <f t="shared" si="203"/>
        <v>0</v>
      </c>
      <c r="L159" s="352"/>
      <c r="M159" s="350">
        <f t="shared" si="204"/>
        <v>0</v>
      </c>
      <c r="N159" s="350"/>
      <c r="O159" s="292"/>
      <c r="P159" s="350">
        <f t="shared" si="205"/>
        <v>0</v>
      </c>
      <c r="Q159" s="350"/>
      <c r="R159" s="350">
        <f t="shared" si="206"/>
        <v>0</v>
      </c>
      <c r="S159" s="350"/>
      <c r="T159" s="350">
        <f t="shared" si="207"/>
        <v>0</v>
      </c>
      <c r="U159" s="350"/>
      <c r="V159" s="292"/>
      <c r="W159" s="352">
        <f t="shared" si="208"/>
        <v>0</v>
      </c>
      <c r="X159" s="352"/>
      <c r="Y159" s="350">
        <f t="shared" si="209"/>
        <v>0</v>
      </c>
      <c r="Z159" s="350"/>
      <c r="AA159" s="352">
        <f t="shared" si="210"/>
        <v>0</v>
      </c>
      <c r="AB159" s="352"/>
      <c r="AC159" s="307">
        <f t="shared" si="226"/>
        <v>0</v>
      </c>
      <c r="AD159" s="299">
        <f t="shared" si="227"/>
        <v>0</v>
      </c>
      <c r="AE159" s="295">
        <f t="shared" si="211"/>
        <v>0</v>
      </c>
      <c r="AF159" s="301"/>
      <c r="AG159" s="301"/>
      <c r="AH159" s="301"/>
      <c r="AI159" s="302"/>
      <c r="AM159" s="349">
        <f t="shared" si="212"/>
        <v>0</v>
      </c>
      <c r="AN159" s="349"/>
      <c r="AO159" s="349">
        <f t="shared" si="213"/>
        <v>0</v>
      </c>
      <c r="AP159" s="349"/>
      <c r="AQ159" s="349">
        <f t="shared" si="214"/>
        <v>0</v>
      </c>
      <c r="AR159" s="349"/>
      <c r="AS159" s="298"/>
      <c r="AT159" s="349">
        <f t="shared" si="215"/>
        <v>0</v>
      </c>
      <c r="AU159" s="349"/>
      <c r="AV159" s="349">
        <f t="shared" si="216"/>
        <v>0</v>
      </c>
      <c r="AW159" s="349"/>
      <c r="AX159" s="349">
        <f t="shared" si="217"/>
        <v>0</v>
      </c>
      <c r="AY159" s="349"/>
      <c r="AZ159" s="298"/>
      <c r="BA159" s="349">
        <f t="shared" si="218"/>
        <v>0</v>
      </c>
      <c r="BB159" s="349"/>
      <c r="BC159" s="349">
        <f t="shared" si="219"/>
        <v>0</v>
      </c>
      <c r="BD159" s="349"/>
      <c r="BE159" s="349">
        <f t="shared" si="220"/>
        <v>0</v>
      </c>
      <c r="BF159" s="349"/>
      <c r="BG159" s="298"/>
      <c r="BH159" s="349">
        <f t="shared" si="221"/>
        <v>0</v>
      </c>
      <c r="BI159" s="349"/>
      <c r="BJ159" s="349">
        <f t="shared" si="222"/>
        <v>0</v>
      </c>
      <c r="BK159" s="349"/>
      <c r="BL159" s="349">
        <f t="shared" si="223"/>
        <v>0</v>
      </c>
      <c r="BM159" s="349"/>
    </row>
    <row r="160" spans="1:65" x14ac:dyDescent="0.3">
      <c r="A160" s="291" t="s">
        <v>348</v>
      </c>
      <c r="B160" s="350">
        <f t="shared" si="199"/>
        <v>0</v>
      </c>
      <c r="C160" s="350"/>
      <c r="D160" s="350">
        <f t="shared" si="200"/>
        <v>0</v>
      </c>
      <c r="E160" s="350"/>
      <c r="F160" s="350">
        <f t="shared" si="201"/>
        <v>0</v>
      </c>
      <c r="G160" s="350"/>
      <c r="H160" s="292"/>
      <c r="I160" s="350">
        <f t="shared" si="202"/>
        <v>0</v>
      </c>
      <c r="J160" s="350"/>
      <c r="K160" s="350">
        <f t="shared" si="203"/>
        <v>0</v>
      </c>
      <c r="L160" s="350"/>
      <c r="M160" s="351">
        <f t="shared" si="204"/>
        <v>0</v>
      </c>
      <c r="N160" s="351"/>
      <c r="O160" s="292"/>
      <c r="P160" s="350">
        <f t="shared" si="205"/>
        <v>7</v>
      </c>
      <c r="Q160" s="350"/>
      <c r="R160" s="351">
        <f t="shared" si="206"/>
        <v>7</v>
      </c>
      <c r="S160" s="351"/>
      <c r="T160" s="350">
        <f t="shared" si="207"/>
        <v>7</v>
      </c>
      <c r="U160" s="350"/>
      <c r="V160" s="292"/>
      <c r="W160" s="350">
        <f t="shared" si="208"/>
        <v>7</v>
      </c>
      <c r="X160" s="350"/>
      <c r="Y160" s="352">
        <f t="shared" si="209"/>
        <v>7</v>
      </c>
      <c r="Z160" s="352"/>
      <c r="AA160" s="352">
        <f t="shared" si="210"/>
        <v>7</v>
      </c>
      <c r="AB160" s="352"/>
      <c r="AC160" s="307">
        <f t="shared" si="226"/>
        <v>42</v>
      </c>
      <c r="AD160" s="299">
        <f t="shared" si="227"/>
        <v>42</v>
      </c>
      <c r="AE160" s="295">
        <f t="shared" si="211"/>
        <v>2940</v>
      </c>
      <c r="AF160" s="301"/>
      <c r="AG160" s="301"/>
      <c r="AH160" s="301"/>
      <c r="AI160" s="302"/>
      <c r="AM160" s="349">
        <f t="shared" si="212"/>
        <v>0</v>
      </c>
      <c r="AN160" s="349"/>
      <c r="AO160" s="349">
        <f t="shared" si="213"/>
        <v>0</v>
      </c>
      <c r="AP160" s="349"/>
      <c r="AQ160" s="349">
        <f t="shared" si="214"/>
        <v>0</v>
      </c>
      <c r="AR160" s="349"/>
      <c r="AS160" s="298"/>
      <c r="AT160" s="349">
        <f t="shared" si="215"/>
        <v>0</v>
      </c>
      <c r="AU160" s="349"/>
      <c r="AV160" s="349">
        <f t="shared" si="216"/>
        <v>0</v>
      </c>
      <c r="AW160" s="349"/>
      <c r="AX160" s="349">
        <f t="shared" si="217"/>
        <v>0</v>
      </c>
      <c r="AY160" s="349"/>
      <c r="AZ160" s="298"/>
      <c r="BA160" s="349">
        <f t="shared" si="218"/>
        <v>490</v>
      </c>
      <c r="BB160" s="349"/>
      <c r="BC160" s="349">
        <f t="shared" si="219"/>
        <v>490</v>
      </c>
      <c r="BD160" s="349"/>
      <c r="BE160" s="349">
        <f t="shared" si="220"/>
        <v>490</v>
      </c>
      <c r="BF160" s="349"/>
      <c r="BG160" s="298"/>
      <c r="BH160" s="349">
        <f t="shared" si="221"/>
        <v>490</v>
      </c>
      <c r="BI160" s="349"/>
      <c r="BJ160" s="349">
        <f t="shared" si="222"/>
        <v>490</v>
      </c>
      <c r="BK160" s="349"/>
      <c r="BL160" s="349">
        <f t="shared" si="223"/>
        <v>490</v>
      </c>
      <c r="BM160" s="349"/>
    </row>
    <row r="161" spans="1:65" x14ac:dyDescent="0.3">
      <c r="A161" s="291" t="s">
        <v>349</v>
      </c>
      <c r="B161" s="350">
        <f t="shared" si="199"/>
        <v>0</v>
      </c>
      <c r="C161" s="350"/>
      <c r="D161" s="350">
        <f t="shared" si="200"/>
        <v>0</v>
      </c>
      <c r="E161" s="350"/>
      <c r="F161" s="351">
        <f t="shared" si="201"/>
        <v>0</v>
      </c>
      <c r="G161" s="351"/>
      <c r="H161" s="292"/>
      <c r="I161" s="351">
        <f t="shared" si="202"/>
        <v>0</v>
      </c>
      <c r="J161" s="351"/>
      <c r="K161" s="350">
        <f t="shared" si="203"/>
        <v>0</v>
      </c>
      <c r="L161" s="350"/>
      <c r="M161" s="350">
        <f t="shared" si="204"/>
        <v>0</v>
      </c>
      <c r="N161" s="350"/>
      <c r="O161" s="292"/>
      <c r="P161" s="350">
        <f t="shared" si="205"/>
        <v>10</v>
      </c>
      <c r="Q161" s="350"/>
      <c r="R161" s="350">
        <f t="shared" si="206"/>
        <v>10</v>
      </c>
      <c r="S161" s="350"/>
      <c r="T161" s="350">
        <f t="shared" si="207"/>
        <v>10</v>
      </c>
      <c r="U161" s="350"/>
      <c r="V161" s="292"/>
      <c r="W161" s="352">
        <f t="shared" si="208"/>
        <v>10</v>
      </c>
      <c r="X161" s="352"/>
      <c r="Y161" s="352">
        <f t="shared" si="209"/>
        <v>10</v>
      </c>
      <c r="Z161" s="352"/>
      <c r="AA161" s="352">
        <f t="shared" si="210"/>
        <v>10</v>
      </c>
      <c r="AB161" s="352"/>
      <c r="AC161" s="307">
        <f t="shared" si="226"/>
        <v>60</v>
      </c>
      <c r="AD161" s="299">
        <f t="shared" si="227"/>
        <v>60</v>
      </c>
      <c r="AE161" s="295">
        <f t="shared" si="211"/>
        <v>4200</v>
      </c>
      <c r="AF161" s="301"/>
      <c r="AG161" s="301"/>
      <c r="AH161" s="301"/>
      <c r="AI161" s="302"/>
      <c r="AM161" s="349">
        <f t="shared" si="212"/>
        <v>0</v>
      </c>
      <c r="AN161" s="349"/>
      <c r="AO161" s="349">
        <f t="shared" si="213"/>
        <v>0</v>
      </c>
      <c r="AP161" s="349"/>
      <c r="AQ161" s="349">
        <f t="shared" si="214"/>
        <v>0</v>
      </c>
      <c r="AR161" s="349"/>
      <c r="AS161" s="298"/>
      <c r="AT161" s="349">
        <f t="shared" si="215"/>
        <v>0</v>
      </c>
      <c r="AU161" s="349"/>
      <c r="AV161" s="349">
        <f t="shared" si="216"/>
        <v>0</v>
      </c>
      <c r="AW161" s="349"/>
      <c r="AX161" s="349">
        <f t="shared" si="217"/>
        <v>0</v>
      </c>
      <c r="AY161" s="349"/>
      <c r="AZ161" s="298"/>
      <c r="BA161" s="349">
        <f t="shared" si="218"/>
        <v>700</v>
      </c>
      <c r="BB161" s="349"/>
      <c r="BC161" s="349">
        <f t="shared" si="219"/>
        <v>700</v>
      </c>
      <c r="BD161" s="349"/>
      <c r="BE161" s="349">
        <f t="shared" si="220"/>
        <v>700</v>
      </c>
      <c r="BF161" s="349"/>
      <c r="BG161" s="298"/>
      <c r="BH161" s="349">
        <f t="shared" si="221"/>
        <v>700</v>
      </c>
      <c r="BI161" s="349"/>
      <c r="BJ161" s="349">
        <f t="shared" si="222"/>
        <v>700</v>
      </c>
      <c r="BK161" s="349"/>
      <c r="BL161" s="349">
        <f t="shared" si="223"/>
        <v>700</v>
      </c>
      <c r="BM161" s="349"/>
    </row>
    <row r="162" spans="1:65" x14ac:dyDescent="0.3">
      <c r="A162" s="291" t="s">
        <v>350</v>
      </c>
      <c r="B162" s="350">
        <f t="shared" si="199"/>
        <v>0</v>
      </c>
      <c r="C162" s="350"/>
      <c r="D162" s="350">
        <f t="shared" si="200"/>
        <v>0</v>
      </c>
      <c r="E162" s="350"/>
      <c r="F162" s="350">
        <f t="shared" si="201"/>
        <v>0</v>
      </c>
      <c r="G162" s="350"/>
      <c r="H162" s="292"/>
      <c r="I162" s="350">
        <f t="shared" si="202"/>
        <v>0</v>
      </c>
      <c r="J162" s="350"/>
      <c r="K162" s="350">
        <f t="shared" si="203"/>
        <v>0</v>
      </c>
      <c r="L162" s="350"/>
      <c r="M162" s="351">
        <f t="shared" si="204"/>
        <v>0</v>
      </c>
      <c r="N162" s="351"/>
      <c r="O162" s="292"/>
      <c r="P162" s="352">
        <f t="shared" si="205"/>
        <v>3</v>
      </c>
      <c r="Q162" s="352"/>
      <c r="R162" s="350">
        <f t="shared" si="206"/>
        <v>3</v>
      </c>
      <c r="S162" s="350"/>
      <c r="T162" s="350">
        <f t="shared" si="207"/>
        <v>3</v>
      </c>
      <c r="U162" s="350"/>
      <c r="V162" s="292"/>
      <c r="W162" s="352">
        <f t="shared" si="208"/>
        <v>3</v>
      </c>
      <c r="X162" s="352"/>
      <c r="Y162" s="350">
        <f t="shared" si="209"/>
        <v>3</v>
      </c>
      <c r="Z162" s="350"/>
      <c r="AA162" s="350">
        <f t="shared" si="210"/>
        <v>3</v>
      </c>
      <c r="AB162" s="350"/>
      <c r="AC162" s="307">
        <f t="shared" si="226"/>
        <v>18</v>
      </c>
      <c r="AD162" s="299">
        <f t="shared" si="227"/>
        <v>18</v>
      </c>
      <c r="AE162" s="295">
        <f t="shared" si="211"/>
        <v>1530</v>
      </c>
      <c r="AF162" s="301"/>
      <c r="AG162" s="301"/>
      <c r="AH162" s="301"/>
      <c r="AI162" s="302"/>
      <c r="AM162" s="349">
        <f t="shared" si="212"/>
        <v>0</v>
      </c>
      <c r="AN162" s="349"/>
      <c r="AO162" s="349">
        <f t="shared" si="213"/>
        <v>0</v>
      </c>
      <c r="AP162" s="349"/>
      <c r="AQ162" s="349">
        <f t="shared" si="214"/>
        <v>0</v>
      </c>
      <c r="AR162" s="349"/>
      <c r="AS162" s="298"/>
      <c r="AT162" s="349">
        <f t="shared" si="215"/>
        <v>0</v>
      </c>
      <c r="AU162" s="349"/>
      <c r="AV162" s="349">
        <f t="shared" si="216"/>
        <v>0</v>
      </c>
      <c r="AW162" s="349"/>
      <c r="AX162" s="349">
        <f t="shared" si="217"/>
        <v>0</v>
      </c>
      <c r="AY162" s="349"/>
      <c r="AZ162" s="298"/>
      <c r="BA162" s="349">
        <f t="shared" si="218"/>
        <v>255</v>
      </c>
      <c r="BB162" s="349"/>
      <c r="BC162" s="349">
        <f t="shared" si="219"/>
        <v>255</v>
      </c>
      <c r="BD162" s="349"/>
      <c r="BE162" s="349">
        <f t="shared" si="220"/>
        <v>255</v>
      </c>
      <c r="BF162" s="349"/>
      <c r="BG162" s="298"/>
      <c r="BH162" s="349">
        <f t="shared" si="221"/>
        <v>255</v>
      </c>
      <c r="BI162" s="349"/>
      <c r="BJ162" s="349">
        <f t="shared" si="222"/>
        <v>255</v>
      </c>
      <c r="BK162" s="349"/>
      <c r="BL162" s="349">
        <f t="shared" si="223"/>
        <v>255</v>
      </c>
      <c r="BM162" s="349"/>
    </row>
    <row r="163" spans="1:65" x14ac:dyDescent="0.3">
      <c r="A163" s="291" t="s">
        <v>351</v>
      </c>
      <c r="B163" s="350">
        <f t="shared" si="199"/>
        <v>-1</v>
      </c>
      <c r="C163" s="350"/>
      <c r="D163" s="350">
        <f t="shared" si="200"/>
        <v>0</v>
      </c>
      <c r="E163" s="350"/>
      <c r="F163" s="352">
        <f t="shared" si="201"/>
        <v>0</v>
      </c>
      <c r="G163" s="352"/>
      <c r="H163" s="292"/>
      <c r="I163" s="351">
        <f t="shared" si="202"/>
        <v>0</v>
      </c>
      <c r="J163" s="351"/>
      <c r="K163" s="350">
        <f t="shared" si="203"/>
        <v>0</v>
      </c>
      <c r="L163" s="350"/>
      <c r="M163" s="350">
        <f t="shared" si="204"/>
        <v>0</v>
      </c>
      <c r="N163" s="350"/>
      <c r="O163" s="292"/>
      <c r="P163" s="350">
        <f t="shared" si="205"/>
        <v>0</v>
      </c>
      <c r="Q163" s="350"/>
      <c r="R163" s="350">
        <f t="shared" si="206"/>
        <v>0</v>
      </c>
      <c r="S163" s="350"/>
      <c r="T163" s="352">
        <f t="shared" si="207"/>
        <v>0</v>
      </c>
      <c r="U163" s="352"/>
      <c r="V163" s="292"/>
      <c r="W163" s="350">
        <f t="shared" si="208"/>
        <v>0</v>
      </c>
      <c r="X163" s="350"/>
      <c r="Y163" s="351">
        <f t="shared" si="209"/>
        <v>0</v>
      </c>
      <c r="Z163" s="351"/>
      <c r="AA163" s="350">
        <f t="shared" si="210"/>
        <v>0</v>
      </c>
      <c r="AB163" s="350"/>
      <c r="AC163" s="307">
        <f t="shared" si="226"/>
        <v>-1</v>
      </c>
      <c r="AD163" s="299">
        <f t="shared" si="227"/>
        <v>-1</v>
      </c>
      <c r="AE163" s="295">
        <f t="shared" si="211"/>
        <v>-85</v>
      </c>
      <c r="AF163" s="301"/>
      <c r="AG163" s="301"/>
      <c r="AH163" s="301"/>
      <c r="AI163" s="302"/>
      <c r="AM163" s="349">
        <f t="shared" si="212"/>
        <v>-85</v>
      </c>
      <c r="AN163" s="349"/>
      <c r="AO163" s="349">
        <f t="shared" si="213"/>
        <v>0</v>
      </c>
      <c r="AP163" s="349"/>
      <c r="AQ163" s="349">
        <f t="shared" si="214"/>
        <v>0</v>
      </c>
      <c r="AR163" s="349"/>
      <c r="AS163" s="298"/>
      <c r="AT163" s="349">
        <f t="shared" si="215"/>
        <v>0</v>
      </c>
      <c r="AU163" s="349"/>
      <c r="AV163" s="349">
        <f t="shared" si="216"/>
        <v>0</v>
      </c>
      <c r="AW163" s="349"/>
      <c r="AX163" s="349">
        <f t="shared" si="217"/>
        <v>0</v>
      </c>
      <c r="AY163" s="349"/>
      <c r="AZ163" s="298"/>
      <c r="BA163" s="349">
        <f t="shared" si="218"/>
        <v>0</v>
      </c>
      <c r="BB163" s="349"/>
      <c r="BC163" s="349">
        <f t="shared" si="219"/>
        <v>0</v>
      </c>
      <c r="BD163" s="349"/>
      <c r="BE163" s="349">
        <f t="shared" si="220"/>
        <v>0</v>
      </c>
      <c r="BF163" s="349"/>
      <c r="BG163" s="298"/>
      <c r="BH163" s="349">
        <f t="shared" si="221"/>
        <v>0</v>
      </c>
      <c r="BI163" s="349"/>
      <c r="BJ163" s="349">
        <f t="shared" si="222"/>
        <v>0</v>
      </c>
      <c r="BK163" s="349"/>
      <c r="BL163" s="349">
        <f t="shared" si="223"/>
        <v>0</v>
      </c>
      <c r="BM163" s="349"/>
    </row>
    <row r="164" spans="1:65" x14ac:dyDescent="0.3">
      <c r="A164" s="291" t="s">
        <v>352</v>
      </c>
      <c r="B164" s="350">
        <f t="shared" si="199"/>
        <v>1</v>
      </c>
      <c r="C164" s="350"/>
      <c r="D164" s="352">
        <f t="shared" si="200"/>
        <v>0</v>
      </c>
      <c r="E164" s="352"/>
      <c r="F164" s="350">
        <f t="shared" si="201"/>
        <v>0</v>
      </c>
      <c r="G164" s="350"/>
      <c r="H164" s="292"/>
      <c r="I164" s="350">
        <f t="shared" si="202"/>
        <v>0</v>
      </c>
      <c r="J164" s="350"/>
      <c r="K164" s="352">
        <f t="shared" si="203"/>
        <v>0</v>
      </c>
      <c r="L164" s="352"/>
      <c r="M164" s="350">
        <f t="shared" si="204"/>
        <v>0</v>
      </c>
      <c r="N164" s="350"/>
      <c r="O164" s="292"/>
      <c r="P164" s="350">
        <f t="shared" si="205"/>
        <v>0</v>
      </c>
      <c r="Q164" s="350"/>
      <c r="R164" s="350">
        <f t="shared" si="206"/>
        <v>0</v>
      </c>
      <c r="S164" s="350"/>
      <c r="T164" s="350">
        <f t="shared" si="207"/>
        <v>0</v>
      </c>
      <c r="U164" s="350"/>
      <c r="V164" s="292"/>
      <c r="W164" s="352">
        <f t="shared" si="208"/>
        <v>0</v>
      </c>
      <c r="X164" s="352"/>
      <c r="Y164" s="350">
        <f t="shared" si="209"/>
        <v>0</v>
      </c>
      <c r="Z164" s="350"/>
      <c r="AA164" s="352">
        <f t="shared" si="210"/>
        <v>0</v>
      </c>
      <c r="AB164" s="352"/>
      <c r="AC164" s="307">
        <f t="shared" si="226"/>
        <v>1</v>
      </c>
      <c r="AD164" s="299">
        <f t="shared" si="227"/>
        <v>1</v>
      </c>
      <c r="AE164" s="295">
        <f t="shared" si="211"/>
        <v>90</v>
      </c>
      <c r="AF164" s="301"/>
      <c r="AG164" s="301"/>
      <c r="AH164" s="301"/>
      <c r="AI164" s="302"/>
      <c r="AM164" s="349">
        <f t="shared" si="212"/>
        <v>90</v>
      </c>
      <c r="AN164" s="349"/>
      <c r="AO164" s="349">
        <f t="shared" si="213"/>
        <v>0</v>
      </c>
      <c r="AP164" s="349"/>
      <c r="AQ164" s="349">
        <f t="shared" si="214"/>
        <v>0</v>
      </c>
      <c r="AR164" s="349"/>
      <c r="AS164" s="298"/>
      <c r="AT164" s="349">
        <f t="shared" si="215"/>
        <v>0</v>
      </c>
      <c r="AU164" s="349"/>
      <c r="AV164" s="349">
        <f t="shared" si="216"/>
        <v>0</v>
      </c>
      <c r="AW164" s="349"/>
      <c r="AX164" s="349">
        <f t="shared" si="217"/>
        <v>0</v>
      </c>
      <c r="AY164" s="349"/>
      <c r="AZ164" s="298"/>
      <c r="BA164" s="349">
        <f t="shared" si="218"/>
        <v>0</v>
      </c>
      <c r="BB164" s="349"/>
      <c r="BC164" s="349">
        <f t="shared" si="219"/>
        <v>0</v>
      </c>
      <c r="BD164" s="349"/>
      <c r="BE164" s="349">
        <f t="shared" si="220"/>
        <v>0</v>
      </c>
      <c r="BF164" s="349"/>
      <c r="BG164" s="298"/>
      <c r="BH164" s="349">
        <f t="shared" si="221"/>
        <v>0</v>
      </c>
      <c r="BI164" s="349"/>
      <c r="BJ164" s="349">
        <f t="shared" si="222"/>
        <v>0</v>
      </c>
      <c r="BK164" s="349"/>
      <c r="BL164" s="349">
        <f t="shared" si="223"/>
        <v>0</v>
      </c>
      <c r="BM164" s="349"/>
    </row>
    <row r="165" spans="1:65" x14ac:dyDescent="0.3">
      <c r="A165" s="291" t="s">
        <v>353</v>
      </c>
      <c r="B165" s="350">
        <f t="shared" si="199"/>
        <v>0</v>
      </c>
      <c r="C165" s="350"/>
      <c r="D165" s="350">
        <f t="shared" si="200"/>
        <v>0</v>
      </c>
      <c r="E165" s="350"/>
      <c r="F165" s="350">
        <f t="shared" si="201"/>
        <v>0</v>
      </c>
      <c r="G165" s="350"/>
      <c r="H165" s="292"/>
      <c r="I165" s="350">
        <f t="shared" si="202"/>
        <v>0</v>
      </c>
      <c r="J165" s="350"/>
      <c r="K165" s="350">
        <f t="shared" si="203"/>
        <v>0</v>
      </c>
      <c r="L165" s="350"/>
      <c r="M165" s="351">
        <f t="shared" si="204"/>
        <v>0</v>
      </c>
      <c r="N165" s="351"/>
      <c r="O165" s="292"/>
      <c r="P165" s="350">
        <f t="shared" si="205"/>
        <v>0</v>
      </c>
      <c r="Q165" s="350"/>
      <c r="R165" s="351">
        <f t="shared" si="206"/>
        <v>0</v>
      </c>
      <c r="S165" s="351"/>
      <c r="T165" s="350">
        <f t="shared" si="207"/>
        <v>0</v>
      </c>
      <c r="U165" s="350"/>
      <c r="V165" s="292"/>
      <c r="W165" s="350">
        <f t="shared" si="208"/>
        <v>0</v>
      </c>
      <c r="X165" s="350"/>
      <c r="Y165" s="352">
        <f t="shared" si="209"/>
        <v>0</v>
      </c>
      <c r="Z165" s="352"/>
      <c r="AA165" s="352">
        <f t="shared" si="210"/>
        <v>0</v>
      </c>
      <c r="AB165" s="352"/>
      <c r="AC165" s="307">
        <f t="shared" si="226"/>
        <v>0</v>
      </c>
      <c r="AD165" s="299">
        <f t="shared" si="227"/>
        <v>0</v>
      </c>
      <c r="AE165" s="295">
        <f t="shared" si="211"/>
        <v>0</v>
      </c>
      <c r="AF165" s="301"/>
      <c r="AG165" s="301"/>
      <c r="AH165" s="301"/>
      <c r="AI165" s="302"/>
      <c r="AM165" s="349">
        <f t="shared" si="212"/>
        <v>0</v>
      </c>
      <c r="AN165" s="349"/>
      <c r="AO165" s="349">
        <f t="shared" si="213"/>
        <v>0</v>
      </c>
      <c r="AP165" s="349"/>
      <c r="AQ165" s="349">
        <f t="shared" si="214"/>
        <v>0</v>
      </c>
      <c r="AR165" s="349"/>
      <c r="AS165" s="298"/>
      <c r="AT165" s="349">
        <f t="shared" si="215"/>
        <v>0</v>
      </c>
      <c r="AU165" s="349"/>
      <c r="AV165" s="349">
        <f t="shared" si="216"/>
        <v>0</v>
      </c>
      <c r="AW165" s="349"/>
      <c r="AX165" s="349">
        <f t="shared" si="217"/>
        <v>0</v>
      </c>
      <c r="AY165" s="349"/>
      <c r="AZ165" s="298"/>
      <c r="BA165" s="349">
        <f t="shared" si="218"/>
        <v>0</v>
      </c>
      <c r="BB165" s="349"/>
      <c r="BC165" s="349">
        <f t="shared" si="219"/>
        <v>0</v>
      </c>
      <c r="BD165" s="349"/>
      <c r="BE165" s="349">
        <f t="shared" si="220"/>
        <v>0</v>
      </c>
      <c r="BF165" s="349"/>
      <c r="BG165" s="298"/>
      <c r="BH165" s="349">
        <f t="shared" si="221"/>
        <v>0</v>
      </c>
      <c r="BI165" s="349"/>
      <c r="BJ165" s="349">
        <f t="shared" si="222"/>
        <v>0</v>
      </c>
      <c r="BK165" s="349"/>
      <c r="BL165" s="349">
        <f t="shared" si="223"/>
        <v>0</v>
      </c>
      <c r="BM165" s="349"/>
    </row>
    <row r="166" spans="1:65" x14ac:dyDescent="0.3">
      <c r="A166" s="291" t="s">
        <v>354</v>
      </c>
      <c r="B166" s="350">
        <f t="shared" si="199"/>
        <v>0</v>
      </c>
      <c r="C166" s="350"/>
      <c r="D166" s="350">
        <f t="shared" si="200"/>
        <v>0</v>
      </c>
      <c r="E166" s="350"/>
      <c r="F166" s="351">
        <f t="shared" si="201"/>
        <v>0</v>
      </c>
      <c r="G166" s="351"/>
      <c r="H166" s="292"/>
      <c r="I166" s="351">
        <f t="shared" si="202"/>
        <v>0</v>
      </c>
      <c r="J166" s="351"/>
      <c r="K166" s="350">
        <f t="shared" si="203"/>
        <v>0</v>
      </c>
      <c r="L166" s="350"/>
      <c r="M166" s="350">
        <f t="shared" si="204"/>
        <v>0</v>
      </c>
      <c r="N166" s="350"/>
      <c r="O166" s="292"/>
      <c r="P166" s="350">
        <f t="shared" si="205"/>
        <v>0</v>
      </c>
      <c r="Q166" s="350"/>
      <c r="R166" s="350">
        <f t="shared" si="206"/>
        <v>0</v>
      </c>
      <c r="S166" s="350"/>
      <c r="T166" s="350">
        <f t="shared" si="207"/>
        <v>0</v>
      </c>
      <c r="U166" s="350"/>
      <c r="V166" s="292"/>
      <c r="W166" s="352">
        <f t="shared" si="208"/>
        <v>0</v>
      </c>
      <c r="X166" s="352"/>
      <c r="Y166" s="352">
        <f t="shared" si="209"/>
        <v>0</v>
      </c>
      <c r="Z166" s="352"/>
      <c r="AA166" s="352">
        <f t="shared" si="210"/>
        <v>0</v>
      </c>
      <c r="AB166" s="352"/>
      <c r="AC166" s="307">
        <f t="shared" si="226"/>
        <v>0</v>
      </c>
      <c r="AD166" s="299">
        <f t="shared" si="227"/>
        <v>0</v>
      </c>
      <c r="AE166" s="295">
        <f t="shared" si="211"/>
        <v>0</v>
      </c>
      <c r="AF166" s="301"/>
      <c r="AG166" s="301"/>
      <c r="AH166" s="301"/>
      <c r="AI166" s="302"/>
      <c r="AM166" s="349">
        <f t="shared" si="212"/>
        <v>0</v>
      </c>
      <c r="AN166" s="349"/>
      <c r="AO166" s="349">
        <f t="shared" si="213"/>
        <v>0</v>
      </c>
      <c r="AP166" s="349"/>
      <c r="AQ166" s="349">
        <f t="shared" si="214"/>
        <v>0</v>
      </c>
      <c r="AR166" s="349"/>
      <c r="AS166" s="298"/>
      <c r="AT166" s="349">
        <f t="shared" si="215"/>
        <v>0</v>
      </c>
      <c r="AU166" s="349"/>
      <c r="AV166" s="349">
        <f t="shared" si="216"/>
        <v>0</v>
      </c>
      <c r="AW166" s="349"/>
      <c r="AX166" s="349">
        <f t="shared" si="217"/>
        <v>0</v>
      </c>
      <c r="AY166" s="349"/>
      <c r="AZ166" s="298"/>
      <c r="BA166" s="349">
        <f t="shared" si="218"/>
        <v>0</v>
      </c>
      <c r="BB166" s="349"/>
      <c r="BC166" s="349">
        <f t="shared" si="219"/>
        <v>0</v>
      </c>
      <c r="BD166" s="349"/>
      <c r="BE166" s="349">
        <f t="shared" si="220"/>
        <v>0</v>
      </c>
      <c r="BF166" s="349"/>
      <c r="BG166" s="298"/>
      <c r="BH166" s="349">
        <f t="shared" si="221"/>
        <v>0</v>
      </c>
      <c r="BI166" s="349"/>
      <c r="BJ166" s="349">
        <f t="shared" si="222"/>
        <v>0</v>
      </c>
      <c r="BK166" s="349"/>
      <c r="BL166" s="349">
        <f t="shared" si="223"/>
        <v>0</v>
      </c>
      <c r="BM166" s="349"/>
    </row>
    <row r="167" spans="1:65" x14ac:dyDescent="0.3">
      <c r="A167" s="291" t="s">
        <v>355</v>
      </c>
      <c r="B167" s="350">
        <f t="shared" si="199"/>
        <v>1</v>
      </c>
      <c r="C167" s="350"/>
      <c r="D167" s="352">
        <f t="shared" si="200"/>
        <v>0</v>
      </c>
      <c r="E167" s="352"/>
      <c r="F167" s="350">
        <f t="shared" si="201"/>
        <v>0</v>
      </c>
      <c r="G167" s="350"/>
      <c r="H167" s="292"/>
      <c r="I167" s="350">
        <f t="shared" si="202"/>
        <v>0</v>
      </c>
      <c r="J167" s="350"/>
      <c r="K167" s="352">
        <f t="shared" si="203"/>
        <v>0</v>
      </c>
      <c r="L167" s="352"/>
      <c r="M167" s="350">
        <f t="shared" si="204"/>
        <v>0</v>
      </c>
      <c r="N167" s="350"/>
      <c r="O167" s="292"/>
      <c r="P167" s="350">
        <f t="shared" si="205"/>
        <v>0</v>
      </c>
      <c r="Q167" s="350"/>
      <c r="R167" s="350">
        <f t="shared" si="206"/>
        <v>0</v>
      </c>
      <c r="S167" s="350"/>
      <c r="T167" s="350">
        <f t="shared" si="207"/>
        <v>0</v>
      </c>
      <c r="U167" s="350"/>
      <c r="V167" s="292"/>
      <c r="W167" s="352">
        <f t="shared" si="208"/>
        <v>0</v>
      </c>
      <c r="X167" s="352"/>
      <c r="Y167" s="350">
        <f t="shared" si="209"/>
        <v>0</v>
      </c>
      <c r="Z167" s="350"/>
      <c r="AA167" s="352">
        <f t="shared" si="210"/>
        <v>0</v>
      </c>
      <c r="AB167" s="352"/>
      <c r="AC167" s="307">
        <f t="shared" ref="AC167:AC169" si="228">SUM(B167:AA167)</f>
        <v>1</v>
      </c>
      <c r="AD167" s="299">
        <f t="shared" ref="AD167:AD169" si="229">SUM(B167:AB167)</f>
        <v>1</v>
      </c>
      <c r="AE167" s="295">
        <f t="shared" si="211"/>
        <v>90</v>
      </c>
      <c r="AF167" s="301"/>
      <c r="AG167" s="301"/>
      <c r="AH167" s="301"/>
      <c r="AI167" s="302"/>
      <c r="AM167" s="349">
        <f t="shared" si="212"/>
        <v>90</v>
      </c>
      <c r="AN167" s="349"/>
      <c r="AO167" s="349">
        <f t="shared" si="213"/>
        <v>0</v>
      </c>
      <c r="AP167" s="349"/>
      <c r="AQ167" s="349">
        <f t="shared" si="214"/>
        <v>0</v>
      </c>
      <c r="AR167" s="349"/>
      <c r="AS167" s="298"/>
      <c r="AT167" s="349">
        <f t="shared" si="215"/>
        <v>0</v>
      </c>
      <c r="AU167" s="349"/>
      <c r="AV167" s="349">
        <f t="shared" si="216"/>
        <v>0</v>
      </c>
      <c r="AW167" s="349"/>
      <c r="AX167" s="349">
        <f t="shared" si="217"/>
        <v>0</v>
      </c>
      <c r="AY167" s="349"/>
      <c r="AZ167" s="298"/>
      <c r="BA167" s="349">
        <f t="shared" si="218"/>
        <v>0</v>
      </c>
      <c r="BB167" s="349"/>
      <c r="BC167" s="349">
        <f t="shared" si="219"/>
        <v>0</v>
      </c>
      <c r="BD167" s="349"/>
      <c r="BE167" s="349">
        <f t="shared" si="220"/>
        <v>0</v>
      </c>
      <c r="BF167" s="349"/>
      <c r="BG167" s="298"/>
      <c r="BH167" s="349">
        <f t="shared" si="221"/>
        <v>0</v>
      </c>
      <c r="BI167" s="349"/>
      <c r="BJ167" s="349">
        <f t="shared" si="222"/>
        <v>0</v>
      </c>
      <c r="BK167" s="349"/>
      <c r="BL167" s="349">
        <f t="shared" si="223"/>
        <v>0</v>
      </c>
      <c r="BM167" s="349"/>
    </row>
    <row r="168" spans="1:65" x14ac:dyDescent="0.3">
      <c r="A168" s="291" t="s">
        <v>356</v>
      </c>
      <c r="B168" s="350">
        <f t="shared" si="199"/>
        <v>0</v>
      </c>
      <c r="C168" s="350"/>
      <c r="D168" s="350">
        <f t="shared" si="200"/>
        <v>0</v>
      </c>
      <c r="E168" s="350"/>
      <c r="F168" s="350">
        <f t="shared" si="201"/>
        <v>0</v>
      </c>
      <c r="G168" s="350"/>
      <c r="H168" s="292"/>
      <c r="I168" s="350">
        <f t="shared" si="202"/>
        <v>0</v>
      </c>
      <c r="J168" s="350"/>
      <c r="K168" s="350">
        <f t="shared" si="203"/>
        <v>0</v>
      </c>
      <c r="L168" s="350"/>
      <c r="M168" s="351">
        <f t="shared" si="204"/>
        <v>0</v>
      </c>
      <c r="N168" s="351"/>
      <c r="O168" s="292"/>
      <c r="P168" s="350">
        <f t="shared" si="205"/>
        <v>0</v>
      </c>
      <c r="Q168" s="350"/>
      <c r="R168" s="351">
        <f t="shared" si="206"/>
        <v>0</v>
      </c>
      <c r="S168" s="351"/>
      <c r="T168" s="350">
        <f t="shared" si="207"/>
        <v>0</v>
      </c>
      <c r="U168" s="350"/>
      <c r="V168" s="292"/>
      <c r="W168" s="350">
        <f t="shared" si="208"/>
        <v>0</v>
      </c>
      <c r="X168" s="350"/>
      <c r="Y168" s="352">
        <f t="shared" si="209"/>
        <v>0</v>
      </c>
      <c r="Z168" s="352"/>
      <c r="AA168" s="352">
        <f t="shared" si="210"/>
        <v>0</v>
      </c>
      <c r="AB168" s="352"/>
      <c r="AC168" s="307">
        <f t="shared" si="228"/>
        <v>0</v>
      </c>
      <c r="AD168" s="299">
        <f t="shared" si="229"/>
        <v>0</v>
      </c>
      <c r="AE168" s="295">
        <f t="shared" si="211"/>
        <v>0</v>
      </c>
      <c r="AF168" s="301"/>
      <c r="AG168" s="301"/>
      <c r="AH168" s="301"/>
      <c r="AI168" s="302"/>
      <c r="AM168" s="349">
        <f t="shared" si="212"/>
        <v>0</v>
      </c>
      <c r="AN168" s="349"/>
      <c r="AO168" s="349">
        <f t="shared" si="213"/>
        <v>0</v>
      </c>
      <c r="AP168" s="349"/>
      <c r="AQ168" s="349">
        <f t="shared" si="214"/>
        <v>0</v>
      </c>
      <c r="AR168" s="349"/>
      <c r="AS168" s="298"/>
      <c r="AT168" s="349">
        <f t="shared" si="215"/>
        <v>0</v>
      </c>
      <c r="AU168" s="349"/>
      <c r="AV168" s="349">
        <f t="shared" si="216"/>
        <v>0</v>
      </c>
      <c r="AW168" s="349"/>
      <c r="AX168" s="349">
        <f t="shared" si="217"/>
        <v>0</v>
      </c>
      <c r="AY168" s="349"/>
      <c r="AZ168" s="298"/>
      <c r="BA168" s="349">
        <f t="shared" si="218"/>
        <v>0</v>
      </c>
      <c r="BB168" s="349"/>
      <c r="BC168" s="349">
        <f t="shared" si="219"/>
        <v>0</v>
      </c>
      <c r="BD168" s="349"/>
      <c r="BE168" s="349">
        <f t="shared" si="220"/>
        <v>0</v>
      </c>
      <c r="BF168" s="349"/>
      <c r="BG168" s="298"/>
      <c r="BH168" s="349">
        <f t="shared" si="221"/>
        <v>0</v>
      </c>
      <c r="BI168" s="349"/>
      <c r="BJ168" s="349">
        <f t="shared" si="222"/>
        <v>0</v>
      </c>
      <c r="BK168" s="349"/>
      <c r="BL168" s="349">
        <f t="shared" si="223"/>
        <v>0</v>
      </c>
      <c r="BM168" s="349"/>
    </row>
    <row r="169" spans="1:65" x14ac:dyDescent="0.3">
      <c r="A169" s="291" t="s">
        <v>357</v>
      </c>
      <c r="B169" s="350">
        <f t="shared" si="199"/>
        <v>0</v>
      </c>
      <c r="C169" s="350"/>
      <c r="D169" s="350">
        <f t="shared" si="200"/>
        <v>0</v>
      </c>
      <c r="E169" s="350"/>
      <c r="F169" s="351">
        <f t="shared" si="201"/>
        <v>0</v>
      </c>
      <c r="G169" s="351"/>
      <c r="H169" s="292"/>
      <c r="I169" s="351">
        <f t="shared" si="202"/>
        <v>0</v>
      </c>
      <c r="J169" s="351"/>
      <c r="K169" s="350">
        <f t="shared" si="203"/>
        <v>0</v>
      </c>
      <c r="L169" s="350"/>
      <c r="M169" s="350">
        <f t="shared" si="204"/>
        <v>0</v>
      </c>
      <c r="N169" s="350"/>
      <c r="O169" s="292"/>
      <c r="P169" s="350">
        <f t="shared" si="205"/>
        <v>0</v>
      </c>
      <c r="Q169" s="350"/>
      <c r="R169" s="350">
        <f t="shared" si="206"/>
        <v>0</v>
      </c>
      <c r="S169" s="350"/>
      <c r="T169" s="350">
        <f t="shared" si="207"/>
        <v>0</v>
      </c>
      <c r="U169" s="350"/>
      <c r="V169" s="292"/>
      <c r="W169" s="352">
        <f t="shared" si="208"/>
        <v>0</v>
      </c>
      <c r="X169" s="352"/>
      <c r="Y169" s="352">
        <f t="shared" si="209"/>
        <v>0</v>
      </c>
      <c r="Z169" s="352"/>
      <c r="AA169" s="352">
        <f t="shared" si="210"/>
        <v>0</v>
      </c>
      <c r="AB169" s="352"/>
      <c r="AC169" s="307">
        <f t="shared" si="228"/>
        <v>0</v>
      </c>
      <c r="AD169" s="299">
        <f t="shared" si="229"/>
        <v>0</v>
      </c>
      <c r="AE169" s="295">
        <f t="shared" si="211"/>
        <v>0</v>
      </c>
      <c r="AF169" s="301"/>
      <c r="AG169" s="301"/>
      <c r="AH169" s="301"/>
      <c r="AI169" s="302"/>
      <c r="AM169" s="349">
        <f t="shared" si="212"/>
        <v>0</v>
      </c>
      <c r="AN169" s="349"/>
      <c r="AO169" s="349">
        <f t="shared" si="213"/>
        <v>0</v>
      </c>
      <c r="AP169" s="349"/>
      <c r="AQ169" s="349">
        <f t="shared" si="214"/>
        <v>0</v>
      </c>
      <c r="AR169" s="349"/>
      <c r="AS169" s="298"/>
      <c r="AT169" s="349">
        <f t="shared" si="215"/>
        <v>0</v>
      </c>
      <c r="AU169" s="349"/>
      <c r="AV169" s="349">
        <f t="shared" si="216"/>
        <v>0</v>
      </c>
      <c r="AW169" s="349"/>
      <c r="AX169" s="349">
        <f t="shared" si="217"/>
        <v>0</v>
      </c>
      <c r="AY169" s="349"/>
      <c r="AZ169" s="298"/>
      <c r="BA169" s="349">
        <f t="shared" si="218"/>
        <v>0</v>
      </c>
      <c r="BB169" s="349"/>
      <c r="BC169" s="349">
        <f t="shared" si="219"/>
        <v>0</v>
      </c>
      <c r="BD169" s="349"/>
      <c r="BE169" s="349">
        <f t="shared" si="220"/>
        <v>0</v>
      </c>
      <c r="BF169" s="349"/>
      <c r="BG169" s="298"/>
      <c r="BH169" s="349">
        <f t="shared" si="221"/>
        <v>0</v>
      </c>
      <c r="BI169" s="349"/>
      <c r="BJ169" s="349">
        <f t="shared" si="222"/>
        <v>0</v>
      </c>
      <c r="BK169" s="349"/>
      <c r="BL169" s="349">
        <f t="shared" si="223"/>
        <v>0</v>
      </c>
      <c r="BM169" s="349"/>
    </row>
    <row r="170" spans="1:65" x14ac:dyDescent="0.3">
      <c r="AD170" s="284"/>
    </row>
    <row r="171" spans="1:65" x14ac:dyDescent="0.3">
      <c r="AD171" s="284"/>
    </row>
    <row r="172" spans="1:65" x14ac:dyDescent="0.3">
      <c r="A172" s="284" t="s">
        <v>70</v>
      </c>
      <c r="B172" s="360">
        <f>SUM(B137:B169)</f>
        <v>5</v>
      </c>
      <c r="C172" s="361"/>
      <c r="D172" s="360">
        <f t="shared" ref="D172" si="230">SUM(D137:D169)</f>
        <v>6</v>
      </c>
      <c r="E172" s="361"/>
      <c r="F172" s="360">
        <f t="shared" ref="F172" si="231">SUM(F137:F169)</f>
        <v>8</v>
      </c>
      <c r="G172" s="361"/>
      <c r="H172" s="303"/>
      <c r="I172" s="360">
        <f>SUM(I137:I169)</f>
        <v>12</v>
      </c>
      <c r="J172" s="361"/>
      <c r="K172" s="360">
        <f t="shared" ref="K172" si="232">SUM(K137:K169)</f>
        <v>6</v>
      </c>
      <c r="L172" s="361"/>
      <c r="M172" s="360">
        <f t="shared" ref="M172" si="233">SUM(M137:M169)</f>
        <v>20</v>
      </c>
      <c r="N172" s="361"/>
      <c r="O172" s="303"/>
      <c r="P172" s="360">
        <f>SUM(P137:P169)</f>
        <v>114</v>
      </c>
      <c r="Q172" s="361"/>
      <c r="R172" s="360">
        <f t="shared" ref="R172" si="234">SUM(R137:R169)</f>
        <v>128</v>
      </c>
      <c r="S172" s="361"/>
      <c r="T172" s="360">
        <f t="shared" ref="T172" si="235">SUM(T137:T169)</f>
        <v>132</v>
      </c>
      <c r="U172" s="361"/>
      <c r="V172" s="303"/>
      <c r="W172" s="360">
        <f>SUM(W137:W169)</f>
        <v>114</v>
      </c>
      <c r="X172" s="361"/>
      <c r="Y172" s="360">
        <f t="shared" ref="Y172" si="236">SUM(Y137:Y169)</f>
        <v>108</v>
      </c>
      <c r="Z172" s="361"/>
      <c r="AA172" s="360">
        <f t="shared" ref="AA172" si="237">SUM(AA137:AA169)</f>
        <v>112</v>
      </c>
      <c r="AB172" s="361"/>
      <c r="AC172" s="285"/>
      <c r="AM172" s="359">
        <f>SUM(AM137:AM169)</f>
        <v>260</v>
      </c>
      <c r="AN172" s="359"/>
      <c r="AO172" s="359">
        <f t="shared" ref="AO172" si="238">SUM(AO137:AO169)</f>
        <v>240</v>
      </c>
      <c r="AP172" s="359"/>
      <c r="AQ172" s="359">
        <f t="shared" ref="AQ172" si="239">SUM(AQ137:AQ169)</f>
        <v>320</v>
      </c>
      <c r="AR172" s="359"/>
      <c r="AS172" s="290"/>
      <c r="AT172" s="359">
        <f>SUM(AT137:AT169)</f>
        <v>540</v>
      </c>
      <c r="AU172" s="359"/>
      <c r="AV172" s="359">
        <f t="shared" ref="AV172" si="240">SUM(AV137:AV169)</f>
        <v>220</v>
      </c>
      <c r="AW172" s="359"/>
      <c r="AX172" s="359">
        <f t="shared" ref="AX172" si="241">SUM(AX137:AX169)</f>
        <v>960</v>
      </c>
      <c r="AY172" s="359"/>
      <c r="AZ172" s="290"/>
      <c r="BA172" s="359">
        <f>SUM(BA137:BA169)</f>
        <v>6450</v>
      </c>
      <c r="BB172" s="359"/>
      <c r="BC172" s="359">
        <f t="shared" ref="BC172" si="242">SUM(BC137:BC169)</f>
        <v>7090</v>
      </c>
      <c r="BD172" s="359"/>
      <c r="BE172" s="359">
        <f t="shared" ref="BE172" si="243">SUM(BE137:BE169)</f>
        <v>7240</v>
      </c>
      <c r="BF172" s="359"/>
      <c r="BG172" s="290"/>
      <c r="BH172" s="359">
        <f>SUM(BH137:BH169)</f>
        <v>6270</v>
      </c>
      <c r="BI172" s="359"/>
      <c r="BJ172" s="359">
        <f t="shared" ref="BJ172" si="244">SUM(BJ137:BJ169)</f>
        <v>5970</v>
      </c>
      <c r="BK172" s="359"/>
      <c r="BL172" s="359">
        <f t="shared" ref="BL172" si="245">SUM(BL137:BL169)</f>
        <v>6180</v>
      </c>
      <c r="BM172" s="359"/>
    </row>
    <row r="173" spans="1:65" x14ac:dyDescent="0.3">
      <c r="AD173" s="284"/>
    </row>
    <row r="174" spans="1:65" x14ac:dyDescent="0.3">
      <c r="A174" s="304" t="s">
        <v>257</v>
      </c>
      <c r="B174" s="362">
        <f>AM172</f>
        <v>260</v>
      </c>
      <c r="C174" s="363"/>
      <c r="D174" s="362">
        <f t="shared" ref="D174" si="246">AO172</f>
        <v>240</v>
      </c>
      <c r="E174" s="363"/>
      <c r="F174" s="362">
        <f t="shared" ref="F174" si="247">AQ172</f>
        <v>320</v>
      </c>
      <c r="G174" s="363"/>
      <c r="H174" s="303"/>
      <c r="I174" s="362">
        <f>AT172</f>
        <v>540</v>
      </c>
      <c r="J174" s="363"/>
      <c r="K174" s="362">
        <f t="shared" ref="K174" si="248">AV172</f>
        <v>220</v>
      </c>
      <c r="L174" s="363"/>
      <c r="M174" s="362">
        <f t="shared" ref="M174" si="249">AX172</f>
        <v>960</v>
      </c>
      <c r="N174" s="363"/>
      <c r="O174" s="303"/>
      <c r="P174" s="362">
        <f>BA172</f>
        <v>6450</v>
      </c>
      <c r="Q174" s="363"/>
      <c r="R174" s="362">
        <f t="shared" ref="R174" si="250">BC172</f>
        <v>7090</v>
      </c>
      <c r="S174" s="363"/>
      <c r="T174" s="362">
        <f t="shared" ref="T174" si="251">BE172</f>
        <v>7240</v>
      </c>
      <c r="U174" s="363"/>
      <c r="V174" s="303"/>
      <c r="W174" s="362">
        <f>BH172</f>
        <v>6270</v>
      </c>
      <c r="X174" s="363"/>
      <c r="Y174" s="362">
        <f t="shared" ref="Y174" si="252">BJ172</f>
        <v>5970</v>
      </c>
      <c r="Z174" s="363"/>
      <c r="AA174" s="362">
        <f t="shared" ref="AA174" si="253">BL172</f>
        <v>6180</v>
      </c>
      <c r="AB174" s="363"/>
      <c r="AC174" s="285"/>
    </row>
    <row r="175" spans="1:65" x14ac:dyDescent="0.3">
      <c r="A175" s="304"/>
      <c r="B175" s="304"/>
      <c r="C175" s="304"/>
      <c r="D175" s="304"/>
      <c r="E175" s="304"/>
      <c r="F175" s="304"/>
      <c r="G175" s="304"/>
      <c r="H175" s="304"/>
      <c r="I175" s="304"/>
      <c r="J175" s="304"/>
      <c r="K175" s="304"/>
      <c r="L175" s="304"/>
      <c r="M175" s="304"/>
      <c r="N175" s="304"/>
      <c r="O175" s="304"/>
      <c r="P175" s="304"/>
      <c r="Q175" s="304"/>
      <c r="R175" s="304"/>
      <c r="S175" s="304"/>
      <c r="T175" s="304"/>
      <c r="U175" s="304"/>
      <c r="V175" s="304"/>
      <c r="W175" s="304"/>
      <c r="X175" s="304"/>
      <c r="Y175" s="304"/>
      <c r="Z175" s="304"/>
      <c r="AA175" s="304"/>
      <c r="AB175" s="304"/>
      <c r="AC175" s="304"/>
      <c r="AD175" s="304"/>
      <c r="AE175" s="304"/>
      <c r="AF175" s="304"/>
      <c r="AG175" s="304"/>
      <c r="AH175" s="304"/>
      <c r="AI175" s="304"/>
    </row>
    <row r="177" spans="1:1" x14ac:dyDescent="0.3">
      <c r="A177" s="308" t="s">
        <v>255</v>
      </c>
    </row>
    <row r="178" spans="1:1" x14ac:dyDescent="0.3">
      <c r="A178" s="309" t="s">
        <v>256</v>
      </c>
    </row>
    <row r="179" spans="1:1" x14ac:dyDescent="0.3">
      <c r="A179" s="310" t="s">
        <v>253</v>
      </c>
    </row>
  </sheetData>
  <mergeCells count="3015">
    <mergeCell ref="AX169:AY169"/>
    <mergeCell ref="BA169:BB169"/>
    <mergeCell ref="BC169:BD169"/>
    <mergeCell ref="BE169:BF169"/>
    <mergeCell ref="BH169:BI169"/>
    <mergeCell ref="BJ169:BK169"/>
    <mergeCell ref="BL169:BM169"/>
    <mergeCell ref="B169:C169"/>
    <mergeCell ref="D169:E169"/>
    <mergeCell ref="F169:G169"/>
    <mergeCell ref="I169:J169"/>
    <mergeCell ref="K169:L169"/>
    <mergeCell ref="M169:N169"/>
    <mergeCell ref="P169:Q169"/>
    <mergeCell ref="R169:S169"/>
    <mergeCell ref="T169:U169"/>
    <mergeCell ref="W169:X169"/>
    <mergeCell ref="Y169:Z169"/>
    <mergeCell ref="AA169:AB169"/>
    <mergeCell ref="AM169:AN169"/>
    <mergeCell ref="AO169:AP169"/>
    <mergeCell ref="AQ169:AR169"/>
    <mergeCell ref="AT169:AU169"/>
    <mergeCell ref="AV169:AW169"/>
    <mergeCell ref="AX167:AY167"/>
    <mergeCell ref="BA167:BB167"/>
    <mergeCell ref="BC167:BD167"/>
    <mergeCell ref="BE167:BF167"/>
    <mergeCell ref="BH167:BI167"/>
    <mergeCell ref="BJ167:BK167"/>
    <mergeCell ref="BL167:BM167"/>
    <mergeCell ref="B168:C168"/>
    <mergeCell ref="D168:E168"/>
    <mergeCell ref="F168:G168"/>
    <mergeCell ref="I168:J168"/>
    <mergeCell ref="K168:L168"/>
    <mergeCell ref="M168:N168"/>
    <mergeCell ref="P168:Q168"/>
    <mergeCell ref="R168:S168"/>
    <mergeCell ref="T168:U168"/>
    <mergeCell ref="W168:X168"/>
    <mergeCell ref="Y168:Z168"/>
    <mergeCell ref="AA168:AB168"/>
    <mergeCell ref="AM168:AN168"/>
    <mergeCell ref="AO168:AP168"/>
    <mergeCell ref="AQ168:AR168"/>
    <mergeCell ref="AT168:AU168"/>
    <mergeCell ref="AV168:AW168"/>
    <mergeCell ref="AX168:AY168"/>
    <mergeCell ref="BA168:BB168"/>
    <mergeCell ref="BC168:BD168"/>
    <mergeCell ref="BE168:BF168"/>
    <mergeCell ref="BH168:BI168"/>
    <mergeCell ref="BJ168:BK168"/>
    <mergeCell ref="BL168:BM168"/>
    <mergeCell ref="B167:C167"/>
    <mergeCell ref="D167:E167"/>
    <mergeCell ref="F167:G167"/>
    <mergeCell ref="I167:J167"/>
    <mergeCell ref="K167:L167"/>
    <mergeCell ref="M167:N167"/>
    <mergeCell ref="P167:Q167"/>
    <mergeCell ref="R167:S167"/>
    <mergeCell ref="T167:U167"/>
    <mergeCell ref="W167:X167"/>
    <mergeCell ref="Y167:Z167"/>
    <mergeCell ref="AA167:AB167"/>
    <mergeCell ref="AM167:AN167"/>
    <mergeCell ref="AO167:AP167"/>
    <mergeCell ref="AQ167:AR167"/>
    <mergeCell ref="AT167:AU167"/>
    <mergeCell ref="AV167:AW167"/>
    <mergeCell ref="AX165:AY165"/>
    <mergeCell ref="F165:G165"/>
    <mergeCell ref="I165:J165"/>
    <mergeCell ref="K165:L165"/>
    <mergeCell ref="M165:N165"/>
    <mergeCell ref="P165:Q165"/>
    <mergeCell ref="R165:S165"/>
    <mergeCell ref="T165:U165"/>
    <mergeCell ref="W165:X165"/>
    <mergeCell ref="Y165:Z165"/>
    <mergeCell ref="AA165:AB165"/>
    <mergeCell ref="AM165:AN165"/>
    <mergeCell ref="AO165:AP165"/>
    <mergeCell ref="AQ165:AR165"/>
    <mergeCell ref="AT165:AU165"/>
    <mergeCell ref="AV165:AW165"/>
    <mergeCell ref="BA165:BB165"/>
    <mergeCell ref="BC165:BD165"/>
    <mergeCell ref="BE165:BF165"/>
    <mergeCell ref="BH165:BI165"/>
    <mergeCell ref="BJ165:BK165"/>
    <mergeCell ref="BL165:BM165"/>
    <mergeCell ref="B166:C166"/>
    <mergeCell ref="D166:E166"/>
    <mergeCell ref="F166:G166"/>
    <mergeCell ref="I166:J166"/>
    <mergeCell ref="K166:L166"/>
    <mergeCell ref="M166:N166"/>
    <mergeCell ref="P166:Q166"/>
    <mergeCell ref="R166:S166"/>
    <mergeCell ref="T166:U166"/>
    <mergeCell ref="W166:X166"/>
    <mergeCell ref="Y166:Z166"/>
    <mergeCell ref="AA166:AB166"/>
    <mergeCell ref="AM166:AN166"/>
    <mergeCell ref="AO166:AP166"/>
    <mergeCell ref="AQ166:AR166"/>
    <mergeCell ref="AT166:AU166"/>
    <mergeCell ref="AV166:AW166"/>
    <mergeCell ref="AX166:AY166"/>
    <mergeCell ref="BA166:BB166"/>
    <mergeCell ref="BC166:BD166"/>
    <mergeCell ref="BE166:BF166"/>
    <mergeCell ref="BH166:BI166"/>
    <mergeCell ref="BJ166:BK166"/>
    <mergeCell ref="BL166:BM166"/>
    <mergeCell ref="B165:C165"/>
    <mergeCell ref="D165:E165"/>
    <mergeCell ref="AX163:AY163"/>
    <mergeCell ref="BA163:BB163"/>
    <mergeCell ref="BC163:BD163"/>
    <mergeCell ref="BE163:BF163"/>
    <mergeCell ref="BH163:BI163"/>
    <mergeCell ref="BJ163:BK163"/>
    <mergeCell ref="BL163:BM163"/>
    <mergeCell ref="B164:C164"/>
    <mergeCell ref="D164:E164"/>
    <mergeCell ref="F164:G164"/>
    <mergeCell ref="I164:J164"/>
    <mergeCell ref="K164:L164"/>
    <mergeCell ref="M164:N164"/>
    <mergeCell ref="P164:Q164"/>
    <mergeCell ref="R164:S164"/>
    <mergeCell ref="T164:U164"/>
    <mergeCell ref="W164:X164"/>
    <mergeCell ref="Y164:Z164"/>
    <mergeCell ref="AA164:AB164"/>
    <mergeCell ref="AM164:AN164"/>
    <mergeCell ref="AO164:AP164"/>
    <mergeCell ref="AQ164:AR164"/>
    <mergeCell ref="AT164:AU164"/>
    <mergeCell ref="AV164:AW164"/>
    <mergeCell ref="AX164:AY164"/>
    <mergeCell ref="BA164:BB164"/>
    <mergeCell ref="BC164:BD164"/>
    <mergeCell ref="BE164:BF164"/>
    <mergeCell ref="BH164:BI164"/>
    <mergeCell ref="BJ164:BK164"/>
    <mergeCell ref="BL164:BM164"/>
    <mergeCell ref="B163:C163"/>
    <mergeCell ref="D163:E163"/>
    <mergeCell ref="F163:G163"/>
    <mergeCell ref="I163:J163"/>
    <mergeCell ref="K163:L163"/>
    <mergeCell ref="M163:N163"/>
    <mergeCell ref="P163:Q163"/>
    <mergeCell ref="R163:S163"/>
    <mergeCell ref="T163:U163"/>
    <mergeCell ref="W163:X163"/>
    <mergeCell ref="Y163:Z163"/>
    <mergeCell ref="AA163:AB163"/>
    <mergeCell ref="AM163:AN163"/>
    <mergeCell ref="AO163:AP163"/>
    <mergeCell ref="AQ163:AR163"/>
    <mergeCell ref="AT163:AU163"/>
    <mergeCell ref="AV163:AW163"/>
    <mergeCell ref="AX161:AY161"/>
    <mergeCell ref="F161:G161"/>
    <mergeCell ref="I161:J161"/>
    <mergeCell ref="K161:L161"/>
    <mergeCell ref="M161:N161"/>
    <mergeCell ref="P161:Q161"/>
    <mergeCell ref="R161:S161"/>
    <mergeCell ref="T161:U161"/>
    <mergeCell ref="W161:X161"/>
    <mergeCell ref="Y161:Z161"/>
    <mergeCell ref="AA161:AB161"/>
    <mergeCell ref="AM161:AN161"/>
    <mergeCell ref="AO161:AP161"/>
    <mergeCell ref="AQ161:AR161"/>
    <mergeCell ref="AT161:AU161"/>
    <mergeCell ref="AV161:AW161"/>
    <mergeCell ref="BA161:BB161"/>
    <mergeCell ref="BC161:BD161"/>
    <mergeCell ref="BE161:BF161"/>
    <mergeCell ref="BH161:BI161"/>
    <mergeCell ref="BJ161:BK161"/>
    <mergeCell ref="BL161:BM161"/>
    <mergeCell ref="B162:C162"/>
    <mergeCell ref="D162:E162"/>
    <mergeCell ref="F162:G162"/>
    <mergeCell ref="I162:J162"/>
    <mergeCell ref="K162:L162"/>
    <mergeCell ref="M162:N162"/>
    <mergeCell ref="P162:Q162"/>
    <mergeCell ref="R162:S162"/>
    <mergeCell ref="T162:U162"/>
    <mergeCell ref="W162:X162"/>
    <mergeCell ref="Y162:Z162"/>
    <mergeCell ref="AA162:AB162"/>
    <mergeCell ref="AM162:AN162"/>
    <mergeCell ref="AO162:AP162"/>
    <mergeCell ref="AQ162:AR162"/>
    <mergeCell ref="AT162:AU162"/>
    <mergeCell ref="AV162:AW162"/>
    <mergeCell ref="AX162:AY162"/>
    <mergeCell ref="BA162:BB162"/>
    <mergeCell ref="BC162:BD162"/>
    <mergeCell ref="BE162:BF162"/>
    <mergeCell ref="BH162:BI162"/>
    <mergeCell ref="BJ162:BK162"/>
    <mergeCell ref="BL162:BM162"/>
    <mergeCell ref="B161:C161"/>
    <mergeCell ref="D161:E161"/>
    <mergeCell ref="AX159:AY159"/>
    <mergeCell ref="BA159:BB159"/>
    <mergeCell ref="BC159:BD159"/>
    <mergeCell ref="BE159:BF159"/>
    <mergeCell ref="BH159:BI159"/>
    <mergeCell ref="BJ159:BK159"/>
    <mergeCell ref="BL159:BM159"/>
    <mergeCell ref="B160:C160"/>
    <mergeCell ref="D160:E160"/>
    <mergeCell ref="F160:G160"/>
    <mergeCell ref="I160:J160"/>
    <mergeCell ref="K160:L160"/>
    <mergeCell ref="M160:N160"/>
    <mergeCell ref="P160:Q160"/>
    <mergeCell ref="R160:S160"/>
    <mergeCell ref="T160:U160"/>
    <mergeCell ref="W160:X160"/>
    <mergeCell ref="Y160:Z160"/>
    <mergeCell ref="AA160:AB160"/>
    <mergeCell ref="AM160:AN160"/>
    <mergeCell ref="AO160:AP160"/>
    <mergeCell ref="AQ160:AR160"/>
    <mergeCell ref="AT160:AU160"/>
    <mergeCell ref="AV160:AW160"/>
    <mergeCell ref="AX160:AY160"/>
    <mergeCell ref="BA160:BB160"/>
    <mergeCell ref="BC160:BD160"/>
    <mergeCell ref="BE160:BF160"/>
    <mergeCell ref="BH160:BI160"/>
    <mergeCell ref="BJ160:BK160"/>
    <mergeCell ref="BL160:BM160"/>
    <mergeCell ref="B159:C159"/>
    <mergeCell ref="D159:E159"/>
    <mergeCell ref="F159:G159"/>
    <mergeCell ref="I159:J159"/>
    <mergeCell ref="K159:L159"/>
    <mergeCell ref="M159:N159"/>
    <mergeCell ref="P159:Q159"/>
    <mergeCell ref="R159:S159"/>
    <mergeCell ref="T159:U159"/>
    <mergeCell ref="W159:X159"/>
    <mergeCell ref="Y159:Z159"/>
    <mergeCell ref="AA159:AB159"/>
    <mergeCell ref="AM159:AN159"/>
    <mergeCell ref="AO159:AP159"/>
    <mergeCell ref="AQ159:AR159"/>
    <mergeCell ref="AT159:AU159"/>
    <mergeCell ref="AV159:AW159"/>
    <mergeCell ref="AX157:AY157"/>
    <mergeCell ref="F157:G157"/>
    <mergeCell ref="I157:J157"/>
    <mergeCell ref="K157:L157"/>
    <mergeCell ref="M157:N157"/>
    <mergeCell ref="P157:Q157"/>
    <mergeCell ref="R157:S157"/>
    <mergeCell ref="T157:U157"/>
    <mergeCell ref="W157:X157"/>
    <mergeCell ref="Y157:Z157"/>
    <mergeCell ref="AA157:AB157"/>
    <mergeCell ref="AM157:AN157"/>
    <mergeCell ref="AO157:AP157"/>
    <mergeCell ref="AQ157:AR157"/>
    <mergeCell ref="AT157:AU157"/>
    <mergeCell ref="AV157:AW157"/>
    <mergeCell ref="BA157:BB157"/>
    <mergeCell ref="BC157:BD157"/>
    <mergeCell ref="BE157:BF157"/>
    <mergeCell ref="BH157:BI157"/>
    <mergeCell ref="BJ157:BK157"/>
    <mergeCell ref="BL157:BM157"/>
    <mergeCell ref="B158:C158"/>
    <mergeCell ref="D158:E158"/>
    <mergeCell ref="F158:G158"/>
    <mergeCell ref="I158:J158"/>
    <mergeCell ref="K158:L158"/>
    <mergeCell ref="M158:N158"/>
    <mergeCell ref="P158:Q158"/>
    <mergeCell ref="R158:S158"/>
    <mergeCell ref="T158:U158"/>
    <mergeCell ref="W158:X158"/>
    <mergeCell ref="Y158:Z158"/>
    <mergeCell ref="AA158:AB158"/>
    <mergeCell ref="AM158:AN158"/>
    <mergeCell ref="AO158:AP158"/>
    <mergeCell ref="AQ158:AR158"/>
    <mergeCell ref="AT158:AU158"/>
    <mergeCell ref="AV158:AW158"/>
    <mergeCell ref="AX158:AY158"/>
    <mergeCell ref="BA158:BB158"/>
    <mergeCell ref="BC158:BD158"/>
    <mergeCell ref="BE158:BF158"/>
    <mergeCell ref="BH158:BI158"/>
    <mergeCell ref="BJ158:BK158"/>
    <mergeCell ref="BL158:BM158"/>
    <mergeCell ref="B157:C157"/>
    <mergeCell ref="D157:E157"/>
    <mergeCell ref="BL155:BM155"/>
    <mergeCell ref="B156:C156"/>
    <mergeCell ref="D156:E156"/>
    <mergeCell ref="F156:G156"/>
    <mergeCell ref="I156:J156"/>
    <mergeCell ref="K156:L156"/>
    <mergeCell ref="M156:N156"/>
    <mergeCell ref="P156:Q156"/>
    <mergeCell ref="R156:S156"/>
    <mergeCell ref="T156:U156"/>
    <mergeCell ref="W156:X156"/>
    <mergeCell ref="Y156:Z156"/>
    <mergeCell ref="AA156:AB156"/>
    <mergeCell ref="AM156:AN156"/>
    <mergeCell ref="AO156:AP156"/>
    <mergeCell ref="AQ156:AR156"/>
    <mergeCell ref="AT156:AU156"/>
    <mergeCell ref="AV156:AW156"/>
    <mergeCell ref="AX156:AY156"/>
    <mergeCell ref="BA156:BB156"/>
    <mergeCell ref="BC156:BD156"/>
    <mergeCell ref="BE156:BF156"/>
    <mergeCell ref="BH156:BI156"/>
    <mergeCell ref="BJ156:BK156"/>
    <mergeCell ref="BL156:BM156"/>
    <mergeCell ref="B155:C155"/>
    <mergeCell ref="D155:E155"/>
    <mergeCell ref="F155:G155"/>
    <mergeCell ref="I155:J155"/>
    <mergeCell ref="K155:L155"/>
    <mergeCell ref="M155:N155"/>
    <mergeCell ref="P155:Q155"/>
    <mergeCell ref="R155:S155"/>
    <mergeCell ref="T155:U155"/>
    <mergeCell ref="W155:X155"/>
    <mergeCell ref="Y155:Z155"/>
    <mergeCell ref="AA155:AB155"/>
    <mergeCell ref="AM155:AN155"/>
    <mergeCell ref="AO155:AP155"/>
    <mergeCell ref="AQ155:AR155"/>
    <mergeCell ref="AT155:AU155"/>
    <mergeCell ref="AV155:AW155"/>
    <mergeCell ref="BJ153:BK153"/>
    <mergeCell ref="R153:S153"/>
    <mergeCell ref="T153:U153"/>
    <mergeCell ref="W153:X153"/>
    <mergeCell ref="Y153:Z153"/>
    <mergeCell ref="AA153:AB153"/>
    <mergeCell ref="AM153:AN153"/>
    <mergeCell ref="AO153:AP153"/>
    <mergeCell ref="AQ153:AR153"/>
    <mergeCell ref="AT153:AU153"/>
    <mergeCell ref="AV153:AW153"/>
    <mergeCell ref="AX155:AY155"/>
    <mergeCell ref="BA155:BB155"/>
    <mergeCell ref="BC155:BD155"/>
    <mergeCell ref="BE155:BF155"/>
    <mergeCell ref="BH155:BI155"/>
    <mergeCell ref="BJ155:BK155"/>
    <mergeCell ref="BL153:BM153"/>
    <mergeCell ref="B154:C154"/>
    <mergeCell ref="D154:E154"/>
    <mergeCell ref="F154:G154"/>
    <mergeCell ref="I154:J154"/>
    <mergeCell ref="K154:L154"/>
    <mergeCell ref="M154:N154"/>
    <mergeCell ref="P154:Q154"/>
    <mergeCell ref="R154:S154"/>
    <mergeCell ref="T154:U154"/>
    <mergeCell ref="W154:X154"/>
    <mergeCell ref="Y154:Z154"/>
    <mergeCell ref="AA154:AB154"/>
    <mergeCell ref="AM154:AN154"/>
    <mergeCell ref="AO154:AP154"/>
    <mergeCell ref="AQ154:AR154"/>
    <mergeCell ref="AT154:AU154"/>
    <mergeCell ref="AV154:AW154"/>
    <mergeCell ref="AX154:AY154"/>
    <mergeCell ref="BA154:BB154"/>
    <mergeCell ref="BC154:BD154"/>
    <mergeCell ref="BE154:BF154"/>
    <mergeCell ref="BH154:BI154"/>
    <mergeCell ref="BJ154:BK154"/>
    <mergeCell ref="BL154:BM154"/>
    <mergeCell ref="B153:C153"/>
    <mergeCell ref="D153:E153"/>
    <mergeCell ref="F153:G153"/>
    <mergeCell ref="I153:J153"/>
    <mergeCell ref="K153:L153"/>
    <mergeCell ref="M153:N153"/>
    <mergeCell ref="P153:Q153"/>
    <mergeCell ref="B152:C152"/>
    <mergeCell ref="D152:E152"/>
    <mergeCell ref="F152:G152"/>
    <mergeCell ref="I152:J152"/>
    <mergeCell ref="K152:L152"/>
    <mergeCell ref="M152:N152"/>
    <mergeCell ref="P152:Q152"/>
    <mergeCell ref="R152:S152"/>
    <mergeCell ref="T152:U152"/>
    <mergeCell ref="W152:X152"/>
    <mergeCell ref="Y152:Z152"/>
    <mergeCell ref="AA152:AB152"/>
    <mergeCell ref="AM152:AN152"/>
    <mergeCell ref="AO152:AP152"/>
    <mergeCell ref="AQ152:AR152"/>
    <mergeCell ref="AT152:AU152"/>
    <mergeCell ref="AV152:AW152"/>
    <mergeCell ref="B125:C125"/>
    <mergeCell ref="D125:E125"/>
    <mergeCell ref="F125:G125"/>
    <mergeCell ref="I125:J125"/>
    <mergeCell ref="K125:L125"/>
    <mergeCell ref="M125:N125"/>
    <mergeCell ref="P125:Q125"/>
    <mergeCell ref="R125:S125"/>
    <mergeCell ref="T125:U125"/>
    <mergeCell ref="W125:X125"/>
    <mergeCell ref="Y125:Z125"/>
    <mergeCell ref="AA125:AB125"/>
    <mergeCell ref="B126:C126"/>
    <mergeCell ref="D126:E126"/>
    <mergeCell ref="F126:G126"/>
    <mergeCell ref="I126:J126"/>
    <mergeCell ref="K126:L126"/>
    <mergeCell ref="M126:N126"/>
    <mergeCell ref="P126:Q126"/>
    <mergeCell ref="R126:S126"/>
    <mergeCell ref="T126:U126"/>
    <mergeCell ref="W126:X126"/>
    <mergeCell ref="Y126:Z126"/>
    <mergeCell ref="AA126:AB126"/>
    <mergeCell ref="B123:C123"/>
    <mergeCell ref="D123:E123"/>
    <mergeCell ref="F123:G123"/>
    <mergeCell ref="I123:J123"/>
    <mergeCell ref="K123:L123"/>
    <mergeCell ref="M123:N123"/>
    <mergeCell ref="P123:Q123"/>
    <mergeCell ref="R123:S123"/>
    <mergeCell ref="T123:U123"/>
    <mergeCell ref="W123:X123"/>
    <mergeCell ref="Y123:Z123"/>
    <mergeCell ref="AA123:AB123"/>
    <mergeCell ref="B124:C124"/>
    <mergeCell ref="D124:E124"/>
    <mergeCell ref="F124:G124"/>
    <mergeCell ref="I124:J124"/>
    <mergeCell ref="K124:L124"/>
    <mergeCell ref="M124:N124"/>
    <mergeCell ref="P124:Q124"/>
    <mergeCell ref="R124:S124"/>
    <mergeCell ref="T124:U124"/>
    <mergeCell ref="W124:X124"/>
    <mergeCell ref="Y124:Z124"/>
    <mergeCell ref="AA124:AB124"/>
    <mergeCell ref="B121:C121"/>
    <mergeCell ref="D121:E121"/>
    <mergeCell ref="F121:G121"/>
    <mergeCell ref="I121:J121"/>
    <mergeCell ref="K121:L121"/>
    <mergeCell ref="M121:N121"/>
    <mergeCell ref="P121:Q121"/>
    <mergeCell ref="R121:S121"/>
    <mergeCell ref="T121:U121"/>
    <mergeCell ref="W121:X121"/>
    <mergeCell ref="Y121:Z121"/>
    <mergeCell ref="AA121:AB121"/>
    <mergeCell ref="B122:C122"/>
    <mergeCell ref="D122:E122"/>
    <mergeCell ref="F122:G122"/>
    <mergeCell ref="I122:J122"/>
    <mergeCell ref="K122:L122"/>
    <mergeCell ref="M122:N122"/>
    <mergeCell ref="P122:Q122"/>
    <mergeCell ref="R122:S122"/>
    <mergeCell ref="T122:U122"/>
    <mergeCell ref="W122:X122"/>
    <mergeCell ref="Y122:Z122"/>
    <mergeCell ref="AA122:AB122"/>
    <mergeCell ref="B119:C119"/>
    <mergeCell ref="D119:E119"/>
    <mergeCell ref="F119:G119"/>
    <mergeCell ref="I119:J119"/>
    <mergeCell ref="K119:L119"/>
    <mergeCell ref="M119:N119"/>
    <mergeCell ref="P119:Q119"/>
    <mergeCell ref="R119:S119"/>
    <mergeCell ref="T119:U119"/>
    <mergeCell ref="W119:X119"/>
    <mergeCell ref="Y119:Z119"/>
    <mergeCell ref="AA119:AB119"/>
    <mergeCell ref="B120:C120"/>
    <mergeCell ref="D120:E120"/>
    <mergeCell ref="F120:G120"/>
    <mergeCell ref="I120:J120"/>
    <mergeCell ref="K120:L120"/>
    <mergeCell ref="M120:N120"/>
    <mergeCell ref="P120:Q120"/>
    <mergeCell ref="R120:S120"/>
    <mergeCell ref="T120:U120"/>
    <mergeCell ref="W120:X120"/>
    <mergeCell ref="Y120:Z120"/>
    <mergeCell ref="AA120:AB120"/>
    <mergeCell ref="B117:C117"/>
    <mergeCell ref="D117:E117"/>
    <mergeCell ref="F117:G117"/>
    <mergeCell ref="I117:J117"/>
    <mergeCell ref="K117:L117"/>
    <mergeCell ref="M117:N117"/>
    <mergeCell ref="P117:Q117"/>
    <mergeCell ref="R117:S117"/>
    <mergeCell ref="T117:U117"/>
    <mergeCell ref="W117:X117"/>
    <mergeCell ref="Y117:Z117"/>
    <mergeCell ref="AA117:AB117"/>
    <mergeCell ref="B118:C118"/>
    <mergeCell ref="D118:E118"/>
    <mergeCell ref="F118:G118"/>
    <mergeCell ref="I118:J118"/>
    <mergeCell ref="K118:L118"/>
    <mergeCell ref="M118:N118"/>
    <mergeCell ref="P118:Q118"/>
    <mergeCell ref="R118:S118"/>
    <mergeCell ref="T118:U118"/>
    <mergeCell ref="W118:X118"/>
    <mergeCell ref="Y118:Z118"/>
    <mergeCell ref="AA118:AB118"/>
    <mergeCell ref="B115:C115"/>
    <mergeCell ref="D115:E115"/>
    <mergeCell ref="F115:G115"/>
    <mergeCell ref="I115:J115"/>
    <mergeCell ref="K115:L115"/>
    <mergeCell ref="M115:N115"/>
    <mergeCell ref="P115:Q115"/>
    <mergeCell ref="R115:S115"/>
    <mergeCell ref="T115:U115"/>
    <mergeCell ref="W115:X115"/>
    <mergeCell ref="Y115:Z115"/>
    <mergeCell ref="AA115:AB115"/>
    <mergeCell ref="B116:C116"/>
    <mergeCell ref="D116:E116"/>
    <mergeCell ref="F116:G116"/>
    <mergeCell ref="I116:J116"/>
    <mergeCell ref="K116:L116"/>
    <mergeCell ref="M116:N116"/>
    <mergeCell ref="P116:Q116"/>
    <mergeCell ref="R116:S116"/>
    <mergeCell ref="T116:U116"/>
    <mergeCell ref="W116:X116"/>
    <mergeCell ref="Y116:Z116"/>
    <mergeCell ref="AA116:AB116"/>
    <mergeCell ref="B113:C113"/>
    <mergeCell ref="D113:E113"/>
    <mergeCell ref="F113:G113"/>
    <mergeCell ref="I113:J113"/>
    <mergeCell ref="K113:L113"/>
    <mergeCell ref="M113:N113"/>
    <mergeCell ref="P113:Q113"/>
    <mergeCell ref="R113:S113"/>
    <mergeCell ref="T113:U113"/>
    <mergeCell ref="W113:X113"/>
    <mergeCell ref="Y113:Z113"/>
    <mergeCell ref="AA113:AB113"/>
    <mergeCell ref="B114:C114"/>
    <mergeCell ref="D114:E114"/>
    <mergeCell ref="F114:G114"/>
    <mergeCell ref="I114:J114"/>
    <mergeCell ref="K114:L114"/>
    <mergeCell ref="M114:N114"/>
    <mergeCell ref="P114:Q114"/>
    <mergeCell ref="R114:S114"/>
    <mergeCell ref="T114:U114"/>
    <mergeCell ref="W114:X114"/>
    <mergeCell ref="Y114:Z114"/>
    <mergeCell ref="AA114:AB114"/>
    <mergeCell ref="B111:C111"/>
    <mergeCell ref="D111:E111"/>
    <mergeCell ref="F111:G111"/>
    <mergeCell ref="I111:J111"/>
    <mergeCell ref="K111:L111"/>
    <mergeCell ref="M111:N111"/>
    <mergeCell ref="P111:Q111"/>
    <mergeCell ref="R111:S111"/>
    <mergeCell ref="T111:U111"/>
    <mergeCell ref="W111:X111"/>
    <mergeCell ref="Y111:Z111"/>
    <mergeCell ref="AA111:AB111"/>
    <mergeCell ref="B112:C112"/>
    <mergeCell ref="D112:E112"/>
    <mergeCell ref="F112:G112"/>
    <mergeCell ref="I112:J112"/>
    <mergeCell ref="K112:L112"/>
    <mergeCell ref="M112:N112"/>
    <mergeCell ref="P112:Q112"/>
    <mergeCell ref="R112:S112"/>
    <mergeCell ref="T112:U112"/>
    <mergeCell ref="W112:X112"/>
    <mergeCell ref="Y112:Z112"/>
    <mergeCell ref="AA112:AB112"/>
    <mergeCell ref="B109:C109"/>
    <mergeCell ref="D109:E109"/>
    <mergeCell ref="F109:G109"/>
    <mergeCell ref="I109:J109"/>
    <mergeCell ref="K109:L109"/>
    <mergeCell ref="M109:N109"/>
    <mergeCell ref="P109:Q109"/>
    <mergeCell ref="R109:S109"/>
    <mergeCell ref="T109:U109"/>
    <mergeCell ref="W109:X109"/>
    <mergeCell ref="Y109:Z109"/>
    <mergeCell ref="AA109:AB109"/>
    <mergeCell ref="B110:C110"/>
    <mergeCell ref="D110:E110"/>
    <mergeCell ref="F110:G110"/>
    <mergeCell ref="I110:J110"/>
    <mergeCell ref="K110:L110"/>
    <mergeCell ref="M110:N110"/>
    <mergeCell ref="P110:Q110"/>
    <mergeCell ref="R110:S110"/>
    <mergeCell ref="T110:U110"/>
    <mergeCell ref="W110:X110"/>
    <mergeCell ref="Y110:Z110"/>
    <mergeCell ref="AA110:AB110"/>
    <mergeCell ref="AX81:AY81"/>
    <mergeCell ref="BA81:BB81"/>
    <mergeCell ref="BC81:BD81"/>
    <mergeCell ref="BE81:BF81"/>
    <mergeCell ref="BH81:BI81"/>
    <mergeCell ref="BJ81:BK81"/>
    <mergeCell ref="BL81:BM81"/>
    <mergeCell ref="B82:C82"/>
    <mergeCell ref="D82:E82"/>
    <mergeCell ref="F82:G82"/>
    <mergeCell ref="I82:J82"/>
    <mergeCell ref="K82:L82"/>
    <mergeCell ref="M82:N82"/>
    <mergeCell ref="P82:Q82"/>
    <mergeCell ref="R82:S82"/>
    <mergeCell ref="T82:U82"/>
    <mergeCell ref="W82:X82"/>
    <mergeCell ref="Y82:Z82"/>
    <mergeCell ref="AA82:AB82"/>
    <mergeCell ref="AM82:AN82"/>
    <mergeCell ref="AO82:AP82"/>
    <mergeCell ref="AQ82:AR82"/>
    <mergeCell ref="AT82:AU82"/>
    <mergeCell ref="AV82:AW82"/>
    <mergeCell ref="AX82:AY82"/>
    <mergeCell ref="BA82:BB82"/>
    <mergeCell ref="BC82:BD82"/>
    <mergeCell ref="BE82:BF82"/>
    <mergeCell ref="BH82:BI82"/>
    <mergeCell ref="BJ82:BK82"/>
    <mergeCell ref="BL82:BM82"/>
    <mergeCell ref="B81:C81"/>
    <mergeCell ref="D81:E81"/>
    <mergeCell ref="F81:G81"/>
    <mergeCell ref="I81:J81"/>
    <mergeCell ref="K81:L81"/>
    <mergeCell ref="M81:N81"/>
    <mergeCell ref="P81:Q81"/>
    <mergeCell ref="R81:S81"/>
    <mergeCell ref="T81:U81"/>
    <mergeCell ref="W81:X81"/>
    <mergeCell ref="Y81:Z81"/>
    <mergeCell ref="AA81:AB81"/>
    <mergeCell ref="AM81:AN81"/>
    <mergeCell ref="AO81:AP81"/>
    <mergeCell ref="AQ81:AR81"/>
    <mergeCell ref="AT81:AU81"/>
    <mergeCell ref="AV81:AW81"/>
    <mergeCell ref="AX79:AY79"/>
    <mergeCell ref="F79:G79"/>
    <mergeCell ref="I79:J79"/>
    <mergeCell ref="K79:L79"/>
    <mergeCell ref="M79:N79"/>
    <mergeCell ref="P79:Q79"/>
    <mergeCell ref="R79:S79"/>
    <mergeCell ref="T79:U79"/>
    <mergeCell ref="W79:X79"/>
    <mergeCell ref="Y79:Z79"/>
    <mergeCell ref="AA79:AB79"/>
    <mergeCell ref="AM79:AN79"/>
    <mergeCell ref="AO79:AP79"/>
    <mergeCell ref="AQ79:AR79"/>
    <mergeCell ref="AT79:AU79"/>
    <mergeCell ref="AV79:AW79"/>
    <mergeCell ref="BA79:BB79"/>
    <mergeCell ref="BC79:BD79"/>
    <mergeCell ref="BE79:BF79"/>
    <mergeCell ref="BH79:BI79"/>
    <mergeCell ref="BJ79:BK79"/>
    <mergeCell ref="BL79:BM79"/>
    <mergeCell ref="B80:C80"/>
    <mergeCell ref="D80:E80"/>
    <mergeCell ref="F80:G80"/>
    <mergeCell ref="I80:J80"/>
    <mergeCell ref="K80:L80"/>
    <mergeCell ref="M80:N80"/>
    <mergeCell ref="P80:Q80"/>
    <mergeCell ref="R80:S80"/>
    <mergeCell ref="T80:U80"/>
    <mergeCell ref="W80:X80"/>
    <mergeCell ref="Y80:Z80"/>
    <mergeCell ref="AA80:AB80"/>
    <mergeCell ref="AM80:AN80"/>
    <mergeCell ref="AO80:AP80"/>
    <mergeCell ref="AQ80:AR80"/>
    <mergeCell ref="AT80:AU80"/>
    <mergeCell ref="AV80:AW80"/>
    <mergeCell ref="AX80:AY80"/>
    <mergeCell ref="BA80:BB80"/>
    <mergeCell ref="BC80:BD80"/>
    <mergeCell ref="BE80:BF80"/>
    <mergeCell ref="BH80:BI80"/>
    <mergeCell ref="BJ80:BK80"/>
    <mergeCell ref="BL80:BM80"/>
    <mergeCell ref="B79:C79"/>
    <mergeCell ref="D79:E79"/>
    <mergeCell ref="AX77:AY77"/>
    <mergeCell ref="BA77:BB77"/>
    <mergeCell ref="BC77:BD77"/>
    <mergeCell ref="BE77:BF77"/>
    <mergeCell ref="BH77:BI77"/>
    <mergeCell ref="BJ77:BK77"/>
    <mergeCell ref="BL77:BM77"/>
    <mergeCell ref="B78:C78"/>
    <mergeCell ref="D78:E78"/>
    <mergeCell ref="F78:G78"/>
    <mergeCell ref="I78:J78"/>
    <mergeCell ref="K78:L78"/>
    <mergeCell ref="M78:N78"/>
    <mergeCell ref="P78:Q78"/>
    <mergeCell ref="R78:S78"/>
    <mergeCell ref="T78:U78"/>
    <mergeCell ref="W78:X78"/>
    <mergeCell ref="Y78:Z78"/>
    <mergeCell ref="AA78:AB78"/>
    <mergeCell ref="AM78:AN78"/>
    <mergeCell ref="AO78:AP78"/>
    <mergeCell ref="AQ78:AR78"/>
    <mergeCell ref="AT78:AU78"/>
    <mergeCell ref="AV78:AW78"/>
    <mergeCell ref="AX78:AY78"/>
    <mergeCell ref="BA78:BB78"/>
    <mergeCell ref="BC78:BD78"/>
    <mergeCell ref="BE78:BF78"/>
    <mergeCell ref="BH78:BI78"/>
    <mergeCell ref="BJ78:BK78"/>
    <mergeCell ref="BL78:BM78"/>
    <mergeCell ref="B77:C77"/>
    <mergeCell ref="D77:E77"/>
    <mergeCell ref="F77:G77"/>
    <mergeCell ref="I77:J77"/>
    <mergeCell ref="K77:L77"/>
    <mergeCell ref="M77:N77"/>
    <mergeCell ref="P77:Q77"/>
    <mergeCell ref="R77:S77"/>
    <mergeCell ref="T77:U77"/>
    <mergeCell ref="W77:X77"/>
    <mergeCell ref="Y77:Z77"/>
    <mergeCell ref="AA77:AB77"/>
    <mergeCell ref="AM77:AN77"/>
    <mergeCell ref="AO77:AP77"/>
    <mergeCell ref="AQ77:AR77"/>
    <mergeCell ref="AT77:AU77"/>
    <mergeCell ref="AV77:AW77"/>
    <mergeCell ref="AX75:AY75"/>
    <mergeCell ref="F75:G75"/>
    <mergeCell ref="I75:J75"/>
    <mergeCell ref="K75:L75"/>
    <mergeCell ref="M75:N75"/>
    <mergeCell ref="P75:Q75"/>
    <mergeCell ref="R75:S75"/>
    <mergeCell ref="T75:U75"/>
    <mergeCell ref="W75:X75"/>
    <mergeCell ref="Y75:Z75"/>
    <mergeCell ref="AA75:AB75"/>
    <mergeCell ref="AM75:AN75"/>
    <mergeCell ref="AO75:AP75"/>
    <mergeCell ref="AQ75:AR75"/>
    <mergeCell ref="AT75:AU75"/>
    <mergeCell ref="AV75:AW75"/>
    <mergeCell ref="BA75:BB75"/>
    <mergeCell ref="BC75:BD75"/>
    <mergeCell ref="BE75:BF75"/>
    <mergeCell ref="BH75:BI75"/>
    <mergeCell ref="BJ75:BK75"/>
    <mergeCell ref="BL75:BM75"/>
    <mergeCell ref="B76:C76"/>
    <mergeCell ref="D76:E76"/>
    <mergeCell ref="F76:G76"/>
    <mergeCell ref="I76:J76"/>
    <mergeCell ref="K76:L76"/>
    <mergeCell ref="M76:N76"/>
    <mergeCell ref="P76:Q76"/>
    <mergeCell ref="R76:S76"/>
    <mergeCell ref="T76:U76"/>
    <mergeCell ref="W76:X76"/>
    <mergeCell ref="Y76:Z76"/>
    <mergeCell ref="AA76:AB76"/>
    <mergeCell ref="AM76:AN76"/>
    <mergeCell ref="AO76:AP76"/>
    <mergeCell ref="AQ76:AR76"/>
    <mergeCell ref="AT76:AU76"/>
    <mergeCell ref="AV76:AW76"/>
    <mergeCell ref="AX76:AY76"/>
    <mergeCell ref="BA76:BB76"/>
    <mergeCell ref="BC76:BD76"/>
    <mergeCell ref="BE76:BF76"/>
    <mergeCell ref="BH76:BI76"/>
    <mergeCell ref="BJ76:BK76"/>
    <mergeCell ref="BL76:BM76"/>
    <mergeCell ref="B75:C75"/>
    <mergeCell ref="D75:E75"/>
    <mergeCell ref="AX73:AY73"/>
    <mergeCell ref="BA73:BB73"/>
    <mergeCell ref="BC73:BD73"/>
    <mergeCell ref="BE73:BF73"/>
    <mergeCell ref="BH73:BI73"/>
    <mergeCell ref="BJ73:BK73"/>
    <mergeCell ref="BL73:BM73"/>
    <mergeCell ref="B74:C74"/>
    <mergeCell ref="D74:E74"/>
    <mergeCell ref="F74:G74"/>
    <mergeCell ref="I74:J74"/>
    <mergeCell ref="K74:L74"/>
    <mergeCell ref="M74:N74"/>
    <mergeCell ref="P74:Q74"/>
    <mergeCell ref="R74:S74"/>
    <mergeCell ref="T74:U74"/>
    <mergeCell ref="W74:X74"/>
    <mergeCell ref="Y74:Z74"/>
    <mergeCell ref="AA74:AB74"/>
    <mergeCell ref="AM74:AN74"/>
    <mergeCell ref="AO74:AP74"/>
    <mergeCell ref="AQ74:AR74"/>
    <mergeCell ref="AT74:AU74"/>
    <mergeCell ref="AV74:AW74"/>
    <mergeCell ref="AX74:AY74"/>
    <mergeCell ref="BA74:BB74"/>
    <mergeCell ref="BC74:BD74"/>
    <mergeCell ref="BE74:BF74"/>
    <mergeCell ref="BH74:BI74"/>
    <mergeCell ref="BJ74:BK74"/>
    <mergeCell ref="BL74:BM74"/>
    <mergeCell ref="B73:C73"/>
    <mergeCell ref="D73:E73"/>
    <mergeCell ref="F73:G73"/>
    <mergeCell ref="I73:J73"/>
    <mergeCell ref="K73:L73"/>
    <mergeCell ref="M73:N73"/>
    <mergeCell ref="P73:Q73"/>
    <mergeCell ref="R73:S73"/>
    <mergeCell ref="T73:U73"/>
    <mergeCell ref="W73:X73"/>
    <mergeCell ref="Y73:Z73"/>
    <mergeCell ref="AA73:AB73"/>
    <mergeCell ref="AM73:AN73"/>
    <mergeCell ref="AO73:AP73"/>
    <mergeCell ref="AQ73:AR73"/>
    <mergeCell ref="AT73:AU73"/>
    <mergeCell ref="AV73:AW73"/>
    <mergeCell ref="AX71:AY71"/>
    <mergeCell ref="F71:G71"/>
    <mergeCell ref="I71:J71"/>
    <mergeCell ref="K71:L71"/>
    <mergeCell ref="M71:N71"/>
    <mergeCell ref="P71:Q71"/>
    <mergeCell ref="R71:S71"/>
    <mergeCell ref="T71:U71"/>
    <mergeCell ref="W71:X71"/>
    <mergeCell ref="Y71:Z71"/>
    <mergeCell ref="AA71:AB71"/>
    <mergeCell ref="AM71:AN71"/>
    <mergeCell ref="AO71:AP71"/>
    <mergeCell ref="AQ71:AR71"/>
    <mergeCell ref="AT71:AU71"/>
    <mergeCell ref="AV71:AW71"/>
    <mergeCell ref="BA71:BB71"/>
    <mergeCell ref="BC71:BD71"/>
    <mergeCell ref="BE71:BF71"/>
    <mergeCell ref="BH71:BI71"/>
    <mergeCell ref="BJ71:BK71"/>
    <mergeCell ref="BL71:BM71"/>
    <mergeCell ref="B72:C72"/>
    <mergeCell ref="D72:E72"/>
    <mergeCell ref="F72:G72"/>
    <mergeCell ref="I72:J72"/>
    <mergeCell ref="K72:L72"/>
    <mergeCell ref="M72:N72"/>
    <mergeCell ref="P72:Q72"/>
    <mergeCell ref="R72:S72"/>
    <mergeCell ref="T72:U72"/>
    <mergeCell ref="W72:X72"/>
    <mergeCell ref="Y72:Z72"/>
    <mergeCell ref="AA72:AB72"/>
    <mergeCell ref="AM72:AN72"/>
    <mergeCell ref="AO72:AP72"/>
    <mergeCell ref="AQ72:AR72"/>
    <mergeCell ref="AT72:AU72"/>
    <mergeCell ref="AV72:AW72"/>
    <mergeCell ref="AX72:AY72"/>
    <mergeCell ref="BA72:BB72"/>
    <mergeCell ref="BC72:BD72"/>
    <mergeCell ref="BE72:BF72"/>
    <mergeCell ref="BH72:BI72"/>
    <mergeCell ref="BJ72:BK72"/>
    <mergeCell ref="BL72:BM72"/>
    <mergeCell ref="B71:C71"/>
    <mergeCell ref="D71:E71"/>
    <mergeCell ref="AX69:AY69"/>
    <mergeCell ref="BA69:BB69"/>
    <mergeCell ref="BC69:BD69"/>
    <mergeCell ref="BE69:BF69"/>
    <mergeCell ref="BH69:BI69"/>
    <mergeCell ref="BJ69:BK69"/>
    <mergeCell ref="BL69:BM69"/>
    <mergeCell ref="B70:C70"/>
    <mergeCell ref="D70:E70"/>
    <mergeCell ref="F70:G70"/>
    <mergeCell ref="I70:J70"/>
    <mergeCell ref="K70:L70"/>
    <mergeCell ref="M70:N70"/>
    <mergeCell ref="P70:Q70"/>
    <mergeCell ref="R70:S70"/>
    <mergeCell ref="T70:U70"/>
    <mergeCell ref="W70:X70"/>
    <mergeCell ref="Y70:Z70"/>
    <mergeCell ref="AA70:AB70"/>
    <mergeCell ref="AM70:AN70"/>
    <mergeCell ref="AO70:AP70"/>
    <mergeCell ref="AQ70:AR70"/>
    <mergeCell ref="AT70:AU70"/>
    <mergeCell ref="AV70:AW70"/>
    <mergeCell ref="AX70:AY70"/>
    <mergeCell ref="BA70:BB70"/>
    <mergeCell ref="BC70:BD70"/>
    <mergeCell ref="BE70:BF70"/>
    <mergeCell ref="BH70:BI70"/>
    <mergeCell ref="BJ70:BK70"/>
    <mergeCell ref="BL70:BM70"/>
    <mergeCell ref="B69:C69"/>
    <mergeCell ref="D69:E69"/>
    <mergeCell ref="F69:G69"/>
    <mergeCell ref="I69:J69"/>
    <mergeCell ref="K69:L69"/>
    <mergeCell ref="M69:N69"/>
    <mergeCell ref="P69:Q69"/>
    <mergeCell ref="R69:S69"/>
    <mergeCell ref="T69:U69"/>
    <mergeCell ref="W69:X69"/>
    <mergeCell ref="Y69:Z69"/>
    <mergeCell ref="AA69:AB69"/>
    <mergeCell ref="AM69:AN69"/>
    <mergeCell ref="AO69:AP69"/>
    <mergeCell ref="AQ69:AR69"/>
    <mergeCell ref="AT69:AU69"/>
    <mergeCell ref="AV69:AW69"/>
    <mergeCell ref="AX67:AY67"/>
    <mergeCell ref="F67:G67"/>
    <mergeCell ref="I67:J67"/>
    <mergeCell ref="K67:L67"/>
    <mergeCell ref="M67:N67"/>
    <mergeCell ref="P67:Q67"/>
    <mergeCell ref="R67:S67"/>
    <mergeCell ref="T67:U67"/>
    <mergeCell ref="W67:X67"/>
    <mergeCell ref="Y67:Z67"/>
    <mergeCell ref="AA67:AB67"/>
    <mergeCell ref="AM67:AN67"/>
    <mergeCell ref="AO67:AP67"/>
    <mergeCell ref="AQ67:AR67"/>
    <mergeCell ref="AT67:AU67"/>
    <mergeCell ref="AV67:AW67"/>
    <mergeCell ref="BA67:BB67"/>
    <mergeCell ref="BC67:BD67"/>
    <mergeCell ref="BE67:BF67"/>
    <mergeCell ref="BH67:BI67"/>
    <mergeCell ref="BJ67:BK67"/>
    <mergeCell ref="BL67:BM67"/>
    <mergeCell ref="B68:C68"/>
    <mergeCell ref="D68:E68"/>
    <mergeCell ref="F68:G68"/>
    <mergeCell ref="I68:J68"/>
    <mergeCell ref="K68:L68"/>
    <mergeCell ref="M68:N68"/>
    <mergeCell ref="P68:Q68"/>
    <mergeCell ref="R68:S68"/>
    <mergeCell ref="T68:U68"/>
    <mergeCell ref="W68:X68"/>
    <mergeCell ref="Y68:Z68"/>
    <mergeCell ref="AA68:AB68"/>
    <mergeCell ref="AM68:AN68"/>
    <mergeCell ref="AO68:AP68"/>
    <mergeCell ref="AQ68:AR68"/>
    <mergeCell ref="AT68:AU68"/>
    <mergeCell ref="AV68:AW68"/>
    <mergeCell ref="AX68:AY68"/>
    <mergeCell ref="BA68:BB68"/>
    <mergeCell ref="BC68:BD68"/>
    <mergeCell ref="BE68:BF68"/>
    <mergeCell ref="BH68:BI68"/>
    <mergeCell ref="BJ68:BK68"/>
    <mergeCell ref="BL68:BM68"/>
    <mergeCell ref="B67:C67"/>
    <mergeCell ref="D67:E67"/>
    <mergeCell ref="AX65:AY65"/>
    <mergeCell ref="BA65:BB65"/>
    <mergeCell ref="BC65:BD65"/>
    <mergeCell ref="BE65:BF65"/>
    <mergeCell ref="BH65:BI65"/>
    <mergeCell ref="BJ65:BK65"/>
    <mergeCell ref="BL65:BM65"/>
    <mergeCell ref="B66:C66"/>
    <mergeCell ref="D66:E66"/>
    <mergeCell ref="F66:G66"/>
    <mergeCell ref="I66:J66"/>
    <mergeCell ref="K66:L66"/>
    <mergeCell ref="M66:N66"/>
    <mergeCell ref="P66:Q66"/>
    <mergeCell ref="R66:S66"/>
    <mergeCell ref="T66:U66"/>
    <mergeCell ref="W66:X66"/>
    <mergeCell ref="Y66:Z66"/>
    <mergeCell ref="AA66:AB66"/>
    <mergeCell ref="AM66:AN66"/>
    <mergeCell ref="AO66:AP66"/>
    <mergeCell ref="AQ66:AR66"/>
    <mergeCell ref="AT66:AU66"/>
    <mergeCell ref="AV66:AW66"/>
    <mergeCell ref="AX66:AY66"/>
    <mergeCell ref="BA66:BB66"/>
    <mergeCell ref="BC66:BD66"/>
    <mergeCell ref="BE66:BF66"/>
    <mergeCell ref="BH66:BI66"/>
    <mergeCell ref="BJ66:BK66"/>
    <mergeCell ref="BL66:BM66"/>
    <mergeCell ref="B65:C65"/>
    <mergeCell ref="D65:E65"/>
    <mergeCell ref="F65:G65"/>
    <mergeCell ref="I65:J65"/>
    <mergeCell ref="K65:L65"/>
    <mergeCell ref="M65:N65"/>
    <mergeCell ref="P65:Q65"/>
    <mergeCell ref="R65:S65"/>
    <mergeCell ref="T65:U65"/>
    <mergeCell ref="W65:X65"/>
    <mergeCell ref="Y65:Z65"/>
    <mergeCell ref="AA65:AB65"/>
    <mergeCell ref="AM65:AN65"/>
    <mergeCell ref="AO65:AP65"/>
    <mergeCell ref="AQ65:AR65"/>
    <mergeCell ref="AT65:AU65"/>
    <mergeCell ref="AV65:AW65"/>
    <mergeCell ref="AX36:AY36"/>
    <mergeCell ref="F36:G36"/>
    <mergeCell ref="I36:J36"/>
    <mergeCell ref="K36:L36"/>
    <mergeCell ref="M36:N36"/>
    <mergeCell ref="P36:Q36"/>
    <mergeCell ref="R36:S36"/>
    <mergeCell ref="T36:U36"/>
    <mergeCell ref="W36:X36"/>
    <mergeCell ref="Y36:Z36"/>
    <mergeCell ref="AA36:AB36"/>
    <mergeCell ref="AM36:AN36"/>
    <mergeCell ref="AO36:AP36"/>
    <mergeCell ref="AQ36:AR36"/>
    <mergeCell ref="AT36:AU36"/>
    <mergeCell ref="AV36:AW36"/>
    <mergeCell ref="BA36:BB36"/>
    <mergeCell ref="BC36:BD36"/>
    <mergeCell ref="BE36:BF36"/>
    <mergeCell ref="BH36:BI36"/>
    <mergeCell ref="BJ36:BK36"/>
    <mergeCell ref="BL36:BM36"/>
    <mergeCell ref="B37:C37"/>
    <mergeCell ref="D37:E37"/>
    <mergeCell ref="F37:G37"/>
    <mergeCell ref="I37:J37"/>
    <mergeCell ref="K37:L37"/>
    <mergeCell ref="M37:N37"/>
    <mergeCell ref="P37:Q37"/>
    <mergeCell ref="R37:S37"/>
    <mergeCell ref="T37:U37"/>
    <mergeCell ref="W37:X37"/>
    <mergeCell ref="Y37:Z37"/>
    <mergeCell ref="AA37:AB37"/>
    <mergeCell ref="AM37:AN37"/>
    <mergeCell ref="AO37:AP37"/>
    <mergeCell ref="AQ37:AR37"/>
    <mergeCell ref="AT37:AU37"/>
    <mergeCell ref="AV37:AW37"/>
    <mergeCell ref="AX37:AY37"/>
    <mergeCell ref="BA37:BB37"/>
    <mergeCell ref="BC37:BD37"/>
    <mergeCell ref="BE37:BF37"/>
    <mergeCell ref="BH37:BI37"/>
    <mergeCell ref="BJ37:BK37"/>
    <mergeCell ref="BL37:BM37"/>
    <mergeCell ref="B36:C36"/>
    <mergeCell ref="D36:E36"/>
    <mergeCell ref="AX34:AY34"/>
    <mergeCell ref="BA34:BB34"/>
    <mergeCell ref="BC34:BD34"/>
    <mergeCell ref="BE34:BF34"/>
    <mergeCell ref="BH34:BI34"/>
    <mergeCell ref="BJ34:BK34"/>
    <mergeCell ref="BL34:BM34"/>
    <mergeCell ref="B35:C35"/>
    <mergeCell ref="D35:E35"/>
    <mergeCell ref="F35:G35"/>
    <mergeCell ref="I35:J35"/>
    <mergeCell ref="K35:L35"/>
    <mergeCell ref="M35:N35"/>
    <mergeCell ref="P35:Q35"/>
    <mergeCell ref="R35:S35"/>
    <mergeCell ref="T35:U35"/>
    <mergeCell ref="W35:X35"/>
    <mergeCell ref="Y35:Z35"/>
    <mergeCell ref="AA35:AB35"/>
    <mergeCell ref="AM35:AN35"/>
    <mergeCell ref="AO35:AP35"/>
    <mergeCell ref="AQ35:AR35"/>
    <mergeCell ref="AT35:AU35"/>
    <mergeCell ref="AV35:AW35"/>
    <mergeCell ref="AX35:AY35"/>
    <mergeCell ref="BA35:BB35"/>
    <mergeCell ref="BC35:BD35"/>
    <mergeCell ref="BE35:BF35"/>
    <mergeCell ref="BH35:BI35"/>
    <mergeCell ref="BJ35:BK35"/>
    <mergeCell ref="BL35:BM35"/>
    <mergeCell ref="B34:C34"/>
    <mergeCell ref="D34:E34"/>
    <mergeCell ref="F34:G34"/>
    <mergeCell ref="I34:J34"/>
    <mergeCell ref="K34:L34"/>
    <mergeCell ref="M34:N34"/>
    <mergeCell ref="P34:Q34"/>
    <mergeCell ref="R34:S34"/>
    <mergeCell ref="T34:U34"/>
    <mergeCell ref="W34:X34"/>
    <mergeCell ref="Y34:Z34"/>
    <mergeCell ref="AA34:AB34"/>
    <mergeCell ref="AM34:AN34"/>
    <mergeCell ref="AO34:AP34"/>
    <mergeCell ref="AQ34:AR34"/>
    <mergeCell ref="AT34:AU34"/>
    <mergeCell ref="AV34:AW34"/>
    <mergeCell ref="AX32:AY32"/>
    <mergeCell ref="F32:G32"/>
    <mergeCell ref="I32:J32"/>
    <mergeCell ref="K32:L32"/>
    <mergeCell ref="M32:N32"/>
    <mergeCell ref="P32:Q32"/>
    <mergeCell ref="R32:S32"/>
    <mergeCell ref="T32:U32"/>
    <mergeCell ref="W32:X32"/>
    <mergeCell ref="Y32:Z32"/>
    <mergeCell ref="AA32:AB32"/>
    <mergeCell ref="AM32:AN32"/>
    <mergeCell ref="AO32:AP32"/>
    <mergeCell ref="AQ32:AR32"/>
    <mergeCell ref="AT32:AU32"/>
    <mergeCell ref="AV32:AW32"/>
    <mergeCell ref="BA32:BB32"/>
    <mergeCell ref="BC32:BD32"/>
    <mergeCell ref="BE32:BF32"/>
    <mergeCell ref="BH32:BI32"/>
    <mergeCell ref="BJ32:BK32"/>
    <mergeCell ref="BL32:BM32"/>
    <mergeCell ref="B33:C33"/>
    <mergeCell ref="D33:E33"/>
    <mergeCell ref="F33:G33"/>
    <mergeCell ref="I33:J33"/>
    <mergeCell ref="K33:L33"/>
    <mergeCell ref="M33:N33"/>
    <mergeCell ref="P33:Q33"/>
    <mergeCell ref="R33:S33"/>
    <mergeCell ref="T33:U33"/>
    <mergeCell ref="W33:X33"/>
    <mergeCell ref="Y33:Z33"/>
    <mergeCell ref="AA33:AB33"/>
    <mergeCell ref="AM33:AN33"/>
    <mergeCell ref="AO33:AP33"/>
    <mergeCell ref="AQ33:AR33"/>
    <mergeCell ref="AT33:AU33"/>
    <mergeCell ref="AV33:AW33"/>
    <mergeCell ref="AX33:AY33"/>
    <mergeCell ref="BA33:BB33"/>
    <mergeCell ref="BC33:BD33"/>
    <mergeCell ref="BE33:BF33"/>
    <mergeCell ref="BH33:BI33"/>
    <mergeCell ref="BJ33:BK33"/>
    <mergeCell ref="BL33:BM33"/>
    <mergeCell ref="B32:C32"/>
    <mergeCell ref="D32:E32"/>
    <mergeCell ref="AX30:AY30"/>
    <mergeCell ref="BA30:BB30"/>
    <mergeCell ref="BC30:BD30"/>
    <mergeCell ref="BE30:BF30"/>
    <mergeCell ref="BH30:BI30"/>
    <mergeCell ref="BJ30:BK30"/>
    <mergeCell ref="BL30:BM30"/>
    <mergeCell ref="B31:C31"/>
    <mergeCell ref="D31:E31"/>
    <mergeCell ref="F31:G31"/>
    <mergeCell ref="I31:J31"/>
    <mergeCell ref="K31:L31"/>
    <mergeCell ref="M31:N31"/>
    <mergeCell ref="P31:Q31"/>
    <mergeCell ref="R31:S31"/>
    <mergeCell ref="T31:U31"/>
    <mergeCell ref="W31:X31"/>
    <mergeCell ref="Y31:Z31"/>
    <mergeCell ref="AA31:AB31"/>
    <mergeCell ref="AM31:AN31"/>
    <mergeCell ref="AO31:AP31"/>
    <mergeCell ref="AQ31:AR31"/>
    <mergeCell ref="AT31:AU31"/>
    <mergeCell ref="AV31:AW31"/>
    <mergeCell ref="AX31:AY31"/>
    <mergeCell ref="BA31:BB31"/>
    <mergeCell ref="BC31:BD31"/>
    <mergeCell ref="BE31:BF31"/>
    <mergeCell ref="BH31:BI31"/>
    <mergeCell ref="BJ31:BK31"/>
    <mergeCell ref="BL31:BM31"/>
    <mergeCell ref="B30:C30"/>
    <mergeCell ref="D30:E30"/>
    <mergeCell ref="F30:G30"/>
    <mergeCell ref="I30:J30"/>
    <mergeCell ref="K30:L30"/>
    <mergeCell ref="M30:N30"/>
    <mergeCell ref="P30:Q30"/>
    <mergeCell ref="R30:S30"/>
    <mergeCell ref="T30:U30"/>
    <mergeCell ref="W30:X30"/>
    <mergeCell ref="Y30:Z30"/>
    <mergeCell ref="AA30:AB30"/>
    <mergeCell ref="AM30:AN30"/>
    <mergeCell ref="AO30:AP30"/>
    <mergeCell ref="AQ30:AR30"/>
    <mergeCell ref="AT30:AU30"/>
    <mergeCell ref="AV30:AW30"/>
    <mergeCell ref="AX28:AY28"/>
    <mergeCell ref="F28:G28"/>
    <mergeCell ref="I28:J28"/>
    <mergeCell ref="K28:L28"/>
    <mergeCell ref="M28:N28"/>
    <mergeCell ref="P28:Q28"/>
    <mergeCell ref="R28:S28"/>
    <mergeCell ref="T28:U28"/>
    <mergeCell ref="W28:X28"/>
    <mergeCell ref="Y28:Z28"/>
    <mergeCell ref="AA28:AB28"/>
    <mergeCell ref="AM28:AN28"/>
    <mergeCell ref="AO28:AP28"/>
    <mergeCell ref="AQ28:AR28"/>
    <mergeCell ref="AT28:AU28"/>
    <mergeCell ref="AV28:AW28"/>
    <mergeCell ref="BA28:BB28"/>
    <mergeCell ref="BC28:BD28"/>
    <mergeCell ref="BE28:BF28"/>
    <mergeCell ref="BH28:BI28"/>
    <mergeCell ref="BJ28:BK28"/>
    <mergeCell ref="BL28:BM28"/>
    <mergeCell ref="B29:C29"/>
    <mergeCell ref="D29:E29"/>
    <mergeCell ref="F29:G29"/>
    <mergeCell ref="I29:J29"/>
    <mergeCell ref="K29:L29"/>
    <mergeCell ref="M29:N29"/>
    <mergeCell ref="P29:Q29"/>
    <mergeCell ref="R29:S29"/>
    <mergeCell ref="T29:U29"/>
    <mergeCell ref="W29:X29"/>
    <mergeCell ref="Y29:Z29"/>
    <mergeCell ref="AA29:AB29"/>
    <mergeCell ref="AM29:AN29"/>
    <mergeCell ref="AO29:AP29"/>
    <mergeCell ref="AQ29:AR29"/>
    <mergeCell ref="AT29:AU29"/>
    <mergeCell ref="AV29:AW29"/>
    <mergeCell ref="AX29:AY29"/>
    <mergeCell ref="BA29:BB29"/>
    <mergeCell ref="BC29:BD29"/>
    <mergeCell ref="BE29:BF29"/>
    <mergeCell ref="BH29:BI29"/>
    <mergeCell ref="BJ29:BK29"/>
    <mergeCell ref="BL29:BM29"/>
    <mergeCell ref="B28:C28"/>
    <mergeCell ref="D28:E28"/>
    <mergeCell ref="AX26:AY26"/>
    <mergeCell ref="BA26:BB26"/>
    <mergeCell ref="BC26:BD26"/>
    <mergeCell ref="BE26:BF26"/>
    <mergeCell ref="BH26:BI26"/>
    <mergeCell ref="BJ26:BK26"/>
    <mergeCell ref="BL26:BM26"/>
    <mergeCell ref="B27:C27"/>
    <mergeCell ref="D27:E27"/>
    <mergeCell ref="F27:G27"/>
    <mergeCell ref="I27:J27"/>
    <mergeCell ref="K27:L27"/>
    <mergeCell ref="M27:N27"/>
    <mergeCell ref="P27:Q27"/>
    <mergeCell ref="R27:S27"/>
    <mergeCell ref="T27:U27"/>
    <mergeCell ref="W27:X27"/>
    <mergeCell ref="Y27:Z27"/>
    <mergeCell ref="AA27:AB27"/>
    <mergeCell ref="AM27:AN27"/>
    <mergeCell ref="AO27:AP27"/>
    <mergeCell ref="AQ27:AR27"/>
    <mergeCell ref="AT27:AU27"/>
    <mergeCell ref="AV27:AW27"/>
    <mergeCell ref="AX27:AY27"/>
    <mergeCell ref="BA27:BB27"/>
    <mergeCell ref="BC27:BD27"/>
    <mergeCell ref="BE27:BF27"/>
    <mergeCell ref="BH27:BI27"/>
    <mergeCell ref="BJ27:BK27"/>
    <mergeCell ref="BL27:BM27"/>
    <mergeCell ref="B26:C26"/>
    <mergeCell ref="D26:E26"/>
    <mergeCell ref="F26:G26"/>
    <mergeCell ref="I26:J26"/>
    <mergeCell ref="K26:L26"/>
    <mergeCell ref="M26:N26"/>
    <mergeCell ref="P26:Q26"/>
    <mergeCell ref="R26:S26"/>
    <mergeCell ref="T26:U26"/>
    <mergeCell ref="W26:X26"/>
    <mergeCell ref="Y26:Z26"/>
    <mergeCell ref="AA26:AB26"/>
    <mergeCell ref="AM26:AN26"/>
    <mergeCell ref="AO26:AP26"/>
    <mergeCell ref="AQ26:AR26"/>
    <mergeCell ref="AT26:AU26"/>
    <mergeCell ref="AV26:AW26"/>
    <mergeCell ref="AX24:AY24"/>
    <mergeCell ref="F24:G24"/>
    <mergeCell ref="I24:J24"/>
    <mergeCell ref="K24:L24"/>
    <mergeCell ref="M24:N24"/>
    <mergeCell ref="P24:Q24"/>
    <mergeCell ref="R24:S24"/>
    <mergeCell ref="T24:U24"/>
    <mergeCell ref="W24:X24"/>
    <mergeCell ref="Y24:Z24"/>
    <mergeCell ref="AA24:AB24"/>
    <mergeCell ref="AM24:AN24"/>
    <mergeCell ref="AO24:AP24"/>
    <mergeCell ref="AQ24:AR24"/>
    <mergeCell ref="AT24:AU24"/>
    <mergeCell ref="AV24:AW24"/>
    <mergeCell ref="BA24:BB24"/>
    <mergeCell ref="BC24:BD24"/>
    <mergeCell ref="BE24:BF24"/>
    <mergeCell ref="BH24:BI24"/>
    <mergeCell ref="BJ24:BK24"/>
    <mergeCell ref="BL24:BM24"/>
    <mergeCell ref="B25:C25"/>
    <mergeCell ref="D25:E25"/>
    <mergeCell ref="F25:G25"/>
    <mergeCell ref="I25:J25"/>
    <mergeCell ref="K25:L25"/>
    <mergeCell ref="M25:N25"/>
    <mergeCell ref="P25:Q25"/>
    <mergeCell ref="R25:S25"/>
    <mergeCell ref="T25:U25"/>
    <mergeCell ref="W25:X25"/>
    <mergeCell ref="Y25:Z25"/>
    <mergeCell ref="AA25:AB25"/>
    <mergeCell ref="AM25:AN25"/>
    <mergeCell ref="AO25:AP25"/>
    <mergeCell ref="AQ25:AR25"/>
    <mergeCell ref="AT25:AU25"/>
    <mergeCell ref="AV25:AW25"/>
    <mergeCell ref="AX25:AY25"/>
    <mergeCell ref="BA25:BB25"/>
    <mergeCell ref="BC25:BD25"/>
    <mergeCell ref="BE25:BF25"/>
    <mergeCell ref="BH25:BI25"/>
    <mergeCell ref="BJ25:BK25"/>
    <mergeCell ref="BL25:BM25"/>
    <mergeCell ref="B24:C24"/>
    <mergeCell ref="D24:E24"/>
    <mergeCell ref="AX22:AY22"/>
    <mergeCell ref="BA22:BB22"/>
    <mergeCell ref="BC22:BD22"/>
    <mergeCell ref="BE22:BF22"/>
    <mergeCell ref="BH22:BI22"/>
    <mergeCell ref="BJ22:BK22"/>
    <mergeCell ref="BL22:BM22"/>
    <mergeCell ref="B23:C23"/>
    <mergeCell ref="D23:E23"/>
    <mergeCell ref="F23:G23"/>
    <mergeCell ref="I23:J23"/>
    <mergeCell ref="K23:L23"/>
    <mergeCell ref="M23:N23"/>
    <mergeCell ref="P23:Q23"/>
    <mergeCell ref="R23:S23"/>
    <mergeCell ref="T23:U23"/>
    <mergeCell ref="W23:X23"/>
    <mergeCell ref="Y23:Z23"/>
    <mergeCell ref="AA23:AB23"/>
    <mergeCell ref="AM23:AN23"/>
    <mergeCell ref="AO23:AP23"/>
    <mergeCell ref="AQ23:AR23"/>
    <mergeCell ref="AT23:AU23"/>
    <mergeCell ref="AV23:AW23"/>
    <mergeCell ref="AX23:AY23"/>
    <mergeCell ref="BA23:BB23"/>
    <mergeCell ref="BC23:BD23"/>
    <mergeCell ref="BE23:BF23"/>
    <mergeCell ref="BH23:BI23"/>
    <mergeCell ref="BJ23:BK23"/>
    <mergeCell ref="BL23:BM23"/>
    <mergeCell ref="B22:C22"/>
    <mergeCell ref="D22:E22"/>
    <mergeCell ref="F22:G22"/>
    <mergeCell ref="I22:J22"/>
    <mergeCell ref="K22:L22"/>
    <mergeCell ref="M22:N22"/>
    <mergeCell ref="P22:Q22"/>
    <mergeCell ref="R22:S22"/>
    <mergeCell ref="T22:U22"/>
    <mergeCell ref="W22:X22"/>
    <mergeCell ref="Y22:Z22"/>
    <mergeCell ref="AA22:AB22"/>
    <mergeCell ref="AM22:AN22"/>
    <mergeCell ref="AO22:AP22"/>
    <mergeCell ref="AQ22:AR22"/>
    <mergeCell ref="AT22:AU22"/>
    <mergeCell ref="AV22:AW22"/>
    <mergeCell ref="AX20:AY20"/>
    <mergeCell ref="F20:G20"/>
    <mergeCell ref="I20:J20"/>
    <mergeCell ref="K20:L20"/>
    <mergeCell ref="M20:N20"/>
    <mergeCell ref="P20:Q20"/>
    <mergeCell ref="R20:S20"/>
    <mergeCell ref="T20:U20"/>
    <mergeCell ref="W20:X20"/>
    <mergeCell ref="Y20:Z20"/>
    <mergeCell ref="AA20:AB20"/>
    <mergeCell ref="AM20:AN20"/>
    <mergeCell ref="AO20:AP20"/>
    <mergeCell ref="AQ20:AR20"/>
    <mergeCell ref="AT20:AU20"/>
    <mergeCell ref="AV20:AW20"/>
    <mergeCell ref="BA20:BB20"/>
    <mergeCell ref="BC20:BD20"/>
    <mergeCell ref="BE20:BF20"/>
    <mergeCell ref="BH20:BI20"/>
    <mergeCell ref="BJ20:BK20"/>
    <mergeCell ref="BL20:BM20"/>
    <mergeCell ref="B21:C21"/>
    <mergeCell ref="D21:E21"/>
    <mergeCell ref="F21:G21"/>
    <mergeCell ref="I21:J21"/>
    <mergeCell ref="K21:L21"/>
    <mergeCell ref="M21:N21"/>
    <mergeCell ref="P21:Q21"/>
    <mergeCell ref="R21:S21"/>
    <mergeCell ref="T21:U21"/>
    <mergeCell ref="W21:X21"/>
    <mergeCell ref="Y21:Z21"/>
    <mergeCell ref="AA21:AB21"/>
    <mergeCell ref="AM21:AN21"/>
    <mergeCell ref="AO21:AP21"/>
    <mergeCell ref="AQ21:AR21"/>
    <mergeCell ref="AT21:AU21"/>
    <mergeCell ref="AV21:AW21"/>
    <mergeCell ref="AX21:AY21"/>
    <mergeCell ref="BA21:BB21"/>
    <mergeCell ref="BC21:BD21"/>
    <mergeCell ref="BE21:BF21"/>
    <mergeCell ref="BH21:BI21"/>
    <mergeCell ref="BJ21:BK21"/>
    <mergeCell ref="BL21:BM21"/>
    <mergeCell ref="B20:C20"/>
    <mergeCell ref="D20:E20"/>
    <mergeCell ref="AA174:AB174"/>
    <mergeCell ref="M174:N174"/>
    <mergeCell ref="P174:Q174"/>
    <mergeCell ref="R174:S174"/>
    <mergeCell ref="T174:U174"/>
    <mergeCell ref="W174:X174"/>
    <mergeCell ref="Y174:Z174"/>
    <mergeCell ref="BC172:BD172"/>
    <mergeCell ref="BE172:BF172"/>
    <mergeCell ref="BH172:BI172"/>
    <mergeCell ref="BJ172:BK172"/>
    <mergeCell ref="BL172:BM172"/>
    <mergeCell ref="B174:C174"/>
    <mergeCell ref="D174:E174"/>
    <mergeCell ref="F174:G174"/>
    <mergeCell ref="I174:J174"/>
    <mergeCell ref="K174:L174"/>
    <mergeCell ref="AO172:AP172"/>
    <mergeCell ref="AQ172:AR172"/>
    <mergeCell ref="AT172:AU172"/>
    <mergeCell ref="AV172:AW172"/>
    <mergeCell ref="AX172:AY172"/>
    <mergeCell ref="BA172:BB172"/>
    <mergeCell ref="R172:S172"/>
    <mergeCell ref="T172:U172"/>
    <mergeCell ref="W172:X172"/>
    <mergeCell ref="Y172:Z172"/>
    <mergeCell ref="AA172:AB172"/>
    <mergeCell ref="AM172:AN172"/>
    <mergeCell ref="B172:C172"/>
    <mergeCell ref="D172:E172"/>
    <mergeCell ref="F172:G172"/>
    <mergeCell ref="I172:J172"/>
    <mergeCell ref="K172:L172"/>
    <mergeCell ref="M172:N172"/>
    <mergeCell ref="P172:Q172"/>
    <mergeCell ref="AT151:AU151"/>
    <mergeCell ref="AV151:AW151"/>
    <mergeCell ref="AX151:AY151"/>
    <mergeCell ref="BA151:BB151"/>
    <mergeCell ref="BC151:BD151"/>
    <mergeCell ref="BE151:BF151"/>
    <mergeCell ref="W151:X151"/>
    <mergeCell ref="Y151:Z151"/>
    <mergeCell ref="AA151:AB151"/>
    <mergeCell ref="AM151:AN151"/>
    <mergeCell ref="AO151:AP151"/>
    <mergeCell ref="AQ151:AR151"/>
    <mergeCell ref="BL150:BM150"/>
    <mergeCell ref="BL151:BM151"/>
    <mergeCell ref="I150:J150"/>
    <mergeCell ref="K150:L150"/>
    <mergeCell ref="AX152:AY152"/>
    <mergeCell ref="BA152:BB152"/>
    <mergeCell ref="BC152:BD152"/>
    <mergeCell ref="BE152:BF152"/>
    <mergeCell ref="BH152:BI152"/>
    <mergeCell ref="BJ152:BK152"/>
    <mergeCell ref="BL152:BM152"/>
    <mergeCell ref="AX153:AY153"/>
    <mergeCell ref="BA153:BB153"/>
    <mergeCell ref="BC153:BD153"/>
    <mergeCell ref="BE153:BF153"/>
    <mergeCell ref="BH153:BI153"/>
    <mergeCell ref="B151:C151"/>
    <mergeCell ref="D151:E151"/>
    <mergeCell ref="F151:G151"/>
    <mergeCell ref="I151:J151"/>
    <mergeCell ref="K151:L151"/>
    <mergeCell ref="M151:N151"/>
    <mergeCell ref="P151:Q151"/>
    <mergeCell ref="R151:S151"/>
    <mergeCell ref="T151:U151"/>
    <mergeCell ref="AX150:AY150"/>
    <mergeCell ref="BA150:BB150"/>
    <mergeCell ref="BC150:BD150"/>
    <mergeCell ref="BE150:BF150"/>
    <mergeCell ref="BH150:BI150"/>
    <mergeCell ref="BJ150:BK150"/>
    <mergeCell ref="AA150:AB150"/>
    <mergeCell ref="AM150:AN150"/>
    <mergeCell ref="AO150:AP150"/>
    <mergeCell ref="AQ150:AR150"/>
    <mergeCell ref="AT150:AU150"/>
    <mergeCell ref="AV150:AW150"/>
    <mergeCell ref="M150:N150"/>
    <mergeCell ref="P150:Q150"/>
    <mergeCell ref="R150:S150"/>
    <mergeCell ref="T150:U150"/>
    <mergeCell ref="W150:X150"/>
    <mergeCell ref="Y150:Z150"/>
    <mergeCell ref="BH151:BI151"/>
    <mergeCell ref="BJ151:BK151"/>
    <mergeCell ref="B150:C150"/>
    <mergeCell ref="D150:E150"/>
    <mergeCell ref="F150:G150"/>
    <mergeCell ref="AO149:AP149"/>
    <mergeCell ref="AQ149:AR149"/>
    <mergeCell ref="AT149:AU149"/>
    <mergeCell ref="AV149:AW149"/>
    <mergeCell ref="AX149:AY149"/>
    <mergeCell ref="BA149:BB149"/>
    <mergeCell ref="R149:S149"/>
    <mergeCell ref="T149:U149"/>
    <mergeCell ref="W149:X149"/>
    <mergeCell ref="Y149:Z149"/>
    <mergeCell ref="AA149:AB149"/>
    <mergeCell ref="AM149:AN149"/>
    <mergeCell ref="BL148:BM148"/>
    <mergeCell ref="B149:C149"/>
    <mergeCell ref="D149:E149"/>
    <mergeCell ref="F149:G149"/>
    <mergeCell ref="I149:J149"/>
    <mergeCell ref="K149:L149"/>
    <mergeCell ref="M149:N149"/>
    <mergeCell ref="P149:Q149"/>
    <mergeCell ref="AT148:AU148"/>
    <mergeCell ref="AV148:AW148"/>
    <mergeCell ref="AX148:AY148"/>
    <mergeCell ref="BA148:BB148"/>
    <mergeCell ref="BC148:BD148"/>
    <mergeCell ref="BE148:BF148"/>
    <mergeCell ref="W148:X148"/>
    <mergeCell ref="Y148:Z148"/>
    <mergeCell ref="AA148:AB148"/>
    <mergeCell ref="AM148:AN148"/>
    <mergeCell ref="AO148:AP148"/>
    <mergeCell ref="AQ148:AR148"/>
    <mergeCell ref="BC149:BD149"/>
    <mergeCell ref="BE149:BF149"/>
    <mergeCell ref="BH149:BI149"/>
    <mergeCell ref="BJ149:BK149"/>
    <mergeCell ref="BL149:BM149"/>
    <mergeCell ref="B148:C148"/>
    <mergeCell ref="D148:E148"/>
    <mergeCell ref="F148:G148"/>
    <mergeCell ref="I148:J148"/>
    <mergeCell ref="K148:L148"/>
    <mergeCell ref="M148:N148"/>
    <mergeCell ref="P148:Q148"/>
    <mergeCell ref="R148:S148"/>
    <mergeCell ref="T148:U148"/>
    <mergeCell ref="AX147:AY147"/>
    <mergeCell ref="BA147:BB147"/>
    <mergeCell ref="BC147:BD147"/>
    <mergeCell ref="BE147:BF147"/>
    <mergeCell ref="BH147:BI147"/>
    <mergeCell ref="BJ147:BK147"/>
    <mergeCell ref="AA147:AB147"/>
    <mergeCell ref="AM147:AN147"/>
    <mergeCell ref="AO147:AP147"/>
    <mergeCell ref="AQ147:AR147"/>
    <mergeCell ref="AT147:AU147"/>
    <mergeCell ref="AV147:AW147"/>
    <mergeCell ref="M147:N147"/>
    <mergeCell ref="P147:Q147"/>
    <mergeCell ref="R147:S147"/>
    <mergeCell ref="T147:U147"/>
    <mergeCell ref="W147:X147"/>
    <mergeCell ref="Y147:Z147"/>
    <mergeCell ref="BH148:BI148"/>
    <mergeCell ref="BJ148:BK148"/>
    <mergeCell ref="BH146:BI146"/>
    <mergeCell ref="BJ146:BK146"/>
    <mergeCell ref="BL146:BM146"/>
    <mergeCell ref="B147:C147"/>
    <mergeCell ref="D147:E147"/>
    <mergeCell ref="F147:G147"/>
    <mergeCell ref="I147:J147"/>
    <mergeCell ref="K147:L147"/>
    <mergeCell ref="AO146:AP146"/>
    <mergeCell ref="AQ146:AR146"/>
    <mergeCell ref="AT146:AU146"/>
    <mergeCell ref="AV146:AW146"/>
    <mergeCell ref="AX146:AY146"/>
    <mergeCell ref="BA146:BB146"/>
    <mergeCell ref="R146:S146"/>
    <mergeCell ref="T146:U146"/>
    <mergeCell ref="W146:X146"/>
    <mergeCell ref="Y146:Z146"/>
    <mergeCell ref="AA146:AB146"/>
    <mergeCell ref="AM146:AN146"/>
    <mergeCell ref="BL147:BM147"/>
    <mergeCell ref="B146:C146"/>
    <mergeCell ref="D146:E146"/>
    <mergeCell ref="F146:G146"/>
    <mergeCell ref="I146:J146"/>
    <mergeCell ref="K146:L146"/>
    <mergeCell ref="M146:N146"/>
    <mergeCell ref="P146:Q146"/>
    <mergeCell ref="BC146:BD146"/>
    <mergeCell ref="BE146:BF146"/>
    <mergeCell ref="BL144:BM144"/>
    <mergeCell ref="B145:C145"/>
    <mergeCell ref="D145:E145"/>
    <mergeCell ref="F145:G145"/>
    <mergeCell ref="I145:J145"/>
    <mergeCell ref="K145:L145"/>
    <mergeCell ref="M145:N145"/>
    <mergeCell ref="P145:Q145"/>
    <mergeCell ref="R145:S145"/>
    <mergeCell ref="T145:U145"/>
    <mergeCell ref="AX144:AY144"/>
    <mergeCell ref="BA144:BB144"/>
    <mergeCell ref="BC144:BD144"/>
    <mergeCell ref="BE144:BF144"/>
    <mergeCell ref="BH144:BI144"/>
    <mergeCell ref="BJ144:BK144"/>
    <mergeCell ref="AA144:AB144"/>
    <mergeCell ref="AM144:AN144"/>
    <mergeCell ref="AO144:AP144"/>
    <mergeCell ref="AQ144:AR144"/>
    <mergeCell ref="AT144:AU144"/>
    <mergeCell ref="AV144:AW144"/>
    <mergeCell ref="M144:N144"/>
    <mergeCell ref="P144:Q144"/>
    <mergeCell ref="R144:S144"/>
    <mergeCell ref="T144:U144"/>
    <mergeCell ref="W144:X144"/>
    <mergeCell ref="Y144:Z144"/>
    <mergeCell ref="BH145:BI145"/>
    <mergeCell ref="BJ145:BK145"/>
    <mergeCell ref="BL145:BM145"/>
    <mergeCell ref="B144:C144"/>
    <mergeCell ref="D144:E144"/>
    <mergeCell ref="F144:G144"/>
    <mergeCell ref="I144:J144"/>
    <mergeCell ref="K144:L144"/>
    <mergeCell ref="AT145:AU145"/>
    <mergeCell ref="AV145:AW145"/>
    <mergeCell ref="AX145:AY145"/>
    <mergeCell ref="BA145:BB145"/>
    <mergeCell ref="BC145:BD145"/>
    <mergeCell ref="BE145:BF145"/>
    <mergeCell ref="W145:X145"/>
    <mergeCell ref="Y145:Z145"/>
    <mergeCell ref="AA145:AB145"/>
    <mergeCell ref="AM145:AN145"/>
    <mergeCell ref="AO145:AP145"/>
    <mergeCell ref="AQ145:AR145"/>
    <mergeCell ref="AO143:AP143"/>
    <mergeCell ref="AQ143:AR143"/>
    <mergeCell ref="AT143:AU143"/>
    <mergeCell ref="AV143:AW143"/>
    <mergeCell ref="AX143:AY143"/>
    <mergeCell ref="BA143:BB143"/>
    <mergeCell ref="R143:S143"/>
    <mergeCell ref="T143:U143"/>
    <mergeCell ref="W143:X143"/>
    <mergeCell ref="Y143:Z143"/>
    <mergeCell ref="AA143:AB143"/>
    <mergeCell ref="AM143:AN143"/>
    <mergeCell ref="BL142:BM142"/>
    <mergeCell ref="B143:C143"/>
    <mergeCell ref="D143:E143"/>
    <mergeCell ref="F143:G143"/>
    <mergeCell ref="I143:J143"/>
    <mergeCell ref="K143:L143"/>
    <mergeCell ref="M143:N143"/>
    <mergeCell ref="P143:Q143"/>
    <mergeCell ref="AT142:AU142"/>
    <mergeCell ref="AV142:AW142"/>
    <mergeCell ref="AX142:AY142"/>
    <mergeCell ref="BA142:BB142"/>
    <mergeCell ref="BC142:BD142"/>
    <mergeCell ref="BE142:BF142"/>
    <mergeCell ref="W142:X142"/>
    <mergeCell ref="Y142:Z142"/>
    <mergeCell ref="AA142:AB142"/>
    <mergeCell ref="AM142:AN142"/>
    <mergeCell ref="AO142:AP142"/>
    <mergeCell ref="AQ142:AR142"/>
    <mergeCell ref="BC143:BD143"/>
    <mergeCell ref="BE143:BF143"/>
    <mergeCell ref="BH143:BI143"/>
    <mergeCell ref="BJ143:BK143"/>
    <mergeCell ref="BL143:BM143"/>
    <mergeCell ref="B142:C142"/>
    <mergeCell ref="D142:E142"/>
    <mergeCell ref="F142:G142"/>
    <mergeCell ref="I142:J142"/>
    <mergeCell ref="K142:L142"/>
    <mergeCell ref="M142:N142"/>
    <mergeCell ref="P142:Q142"/>
    <mergeCell ref="R142:S142"/>
    <mergeCell ref="T142:U142"/>
    <mergeCell ref="AX141:AY141"/>
    <mergeCell ref="BA141:BB141"/>
    <mergeCell ref="BC141:BD141"/>
    <mergeCell ref="BE141:BF141"/>
    <mergeCell ref="BH141:BI141"/>
    <mergeCell ref="BJ141:BK141"/>
    <mergeCell ref="AA141:AB141"/>
    <mergeCell ref="AM141:AN141"/>
    <mergeCell ref="AO141:AP141"/>
    <mergeCell ref="AQ141:AR141"/>
    <mergeCell ref="AT141:AU141"/>
    <mergeCell ref="AV141:AW141"/>
    <mergeCell ref="M141:N141"/>
    <mergeCell ref="P141:Q141"/>
    <mergeCell ref="R141:S141"/>
    <mergeCell ref="T141:U141"/>
    <mergeCell ref="W141:X141"/>
    <mergeCell ref="Y141:Z141"/>
    <mergeCell ref="BH142:BI142"/>
    <mergeCell ref="BJ142:BK142"/>
    <mergeCell ref="BH140:BI140"/>
    <mergeCell ref="BJ140:BK140"/>
    <mergeCell ref="BL140:BM140"/>
    <mergeCell ref="B141:C141"/>
    <mergeCell ref="D141:E141"/>
    <mergeCell ref="F141:G141"/>
    <mergeCell ref="I141:J141"/>
    <mergeCell ref="K141:L141"/>
    <mergeCell ref="AO140:AP140"/>
    <mergeCell ref="AQ140:AR140"/>
    <mergeCell ref="AT140:AU140"/>
    <mergeCell ref="AV140:AW140"/>
    <mergeCell ref="AX140:AY140"/>
    <mergeCell ref="BA140:BB140"/>
    <mergeCell ref="R140:S140"/>
    <mergeCell ref="T140:U140"/>
    <mergeCell ref="W140:X140"/>
    <mergeCell ref="Y140:Z140"/>
    <mergeCell ref="AA140:AB140"/>
    <mergeCell ref="AM140:AN140"/>
    <mergeCell ref="BL141:BM141"/>
    <mergeCell ref="B140:C140"/>
    <mergeCell ref="D140:E140"/>
    <mergeCell ref="F140:G140"/>
    <mergeCell ref="I140:J140"/>
    <mergeCell ref="K140:L140"/>
    <mergeCell ref="M140:N140"/>
    <mergeCell ref="P140:Q140"/>
    <mergeCell ref="BC140:BD140"/>
    <mergeCell ref="BE140:BF140"/>
    <mergeCell ref="BL138:BM138"/>
    <mergeCell ref="B139:C139"/>
    <mergeCell ref="D139:E139"/>
    <mergeCell ref="F139:G139"/>
    <mergeCell ref="I139:J139"/>
    <mergeCell ref="K139:L139"/>
    <mergeCell ref="M139:N139"/>
    <mergeCell ref="P139:Q139"/>
    <mergeCell ref="R139:S139"/>
    <mergeCell ref="T139:U139"/>
    <mergeCell ref="AX138:AY138"/>
    <mergeCell ref="BA138:BB138"/>
    <mergeCell ref="BC138:BD138"/>
    <mergeCell ref="BE138:BF138"/>
    <mergeCell ref="BH138:BI138"/>
    <mergeCell ref="BJ138:BK138"/>
    <mergeCell ref="AA138:AB138"/>
    <mergeCell ref="AM138:AN138"/>
    <mergeCell ref="AO138:AP138"/>
    <mergeCell ref="AQ138:AR138"/>
    <mergeCell ref="AT138:AU138"/>
    <mergeCell ref="AV138:AW138"/>
    <mergeCell ref="M138:N138"/>
    <mergeCell ref="P138:Q138"/>
    <mergeCell ref="R138:S138"/>
    <mergeCell ref="T138:U138"/>
    <mergeCell ref="W138:X138"/>
    <mergeCell ref="Y138:Z138"/>
    <mergeCell ref="BH139:BI139"/>
    <mergeCell ref="BJ139:BK139"/>
    <mergeCell ref="BL139:BM139"/>
    <mergeCell ref="B138:C138"/>
    <mergeCell ref="D138:E138"/>
    <mergeCell ref="F138:G138"/>
    <mergeCell ref="I138:J138"/>
    <mergeCell ref="K138:L138"/>
    <mergeCell ref="AT139:AU139"/>
    <mergeCell ref="AV139:AW139"/>
    <mergeCell ref="AX139:AY139"/>
    <mergeCell ref="BA139:BB139"/>
    <mergeCell ref="BC139:BD139"/>
    <mergeCell ref="BE139:BF139"/>
    <mergeCell ref="W139:X139"/>
    <mergeCell ref="Y139:Z139"/>
    <mergeCell ref="AA139:AB139"/>
    <mergeCell ref="AM139:AN139"/>
    <mergeCell ref="AO139:AP139"/>
    <mergeCell ref="AQ139:AR139"/>
    <mergeCell ref="B137:C137"/>
    <mergeCell ref="D137:E137"/>
    <mergeCell ref="F137:G137"/>
    <mergeCell ref="I137:J137"/>
    <mergeCell ref="K137:L137"/>
    <mergeCell ref="M137:N137"/>
    <mergeCell ref="P137:Q137"/>
    <mergeCell ref="BC136:BD136"/>
    <mergeCell ref="BE136:BF136"/>
    <mergeCell ref="W136:X136"/>
    <mergeCell ref="Y136:Z136"/>
    <mergeCell ref="AA136:AB136"/>
    <mergeCell ref="AM136:AN136"/>
    <mergeCell ref="AO136:AP136"/>
    <mergeCell ref="BC137:BD137"/>
    <mergeCell ref="BE137:BF137"/>
    <mergeCell ref="BH137:BI137"/>
    <mergeCell ref="BJ137:BK137"/>
    <mergeCell ref="BL137:BM137"/>
    <mergeCell ref="B136:C136"/>
    <mergeCell ref="D136:E136"/>
    <mergeCell ref="F136:G136"/>
    <mergeCell ref="I136:J136"/>
    <mergeCell ref="K136:L136"/>
    <mergeCell ref="M136:N136"/>
    <mergeCell ref="P136:Q136"/>
    <mergeCell ref="R136:S136"/>
    <mergeCell ref="T136:U136"/>
    <mergeCell ref="BH136:BI136"/>
    <mergeCell ref="BJ136:BK136"/>
    <mergeCell ref="BL136:BM136"/>
    <mergeCell ref="R131:S131"/>
    <mergeCell ref="T131:U131"/>
    <mergeCell ref="W131:X131"/>
    <mergeCell ref="Y131:Z131"/>
    <mergeCell ref="AO137:AP137"/>
    <mergeCell ref="AQ137:AR137"/>
    <mergeCell ref="AT137:AU137"/>
    <mergeCell ref="AV137:AW137"/>
    <mergeCell ref="AX137:AY137"/>
    <mergeCell ref="BA137:BB137"/>
    <mergeCell ref="R137:S137"/>
    <mergeCell ref="T137:U137"/>
    <mergeCell ref="W137:X137"/>
    <mergeCell ref="Y137:Z137"/>
    <mergeCell ref="AA137:AB137"/>
    <mergeCell ref="AM137:AN137"/>
    <mergeCell ref="AQ136:AR136"/>
    <mergeCell ref="AT136:AU136"/>
    <mergeCell ref="AV136:AW136"/>
    <mergeCell ref="AX136:AY136"/>
    <mergeCell ref="BA136:BB136"/>
    <mergeCell ref="BH129:BI129"/>
    <mergeCell ref="BJ129:BK129"/>
    <mergeCell ref="BL129:BM129"/>
    <mergeCell ref="B131:C131"/>
    <mergeCell ref="D131:E131"/>
    <mergeCell ref="F131:G131"/>
    <mergeCell ref="I131:J131"/>
    <mergeCell ref="K131:L131"/>
    <mergeCell ref="AO129:AP129"/>
    <mergeCell ref="AQ129:AR129"/>
    <mergeCell ref="AT129:AU129"/>
    <mergeCell ref="AV129:AW129"/>
    <mergeCell ref="AX129:AY129"/>
    <mergeCell ref="BA129:BB129"/>
    <mergeCell ref="R129:S129"/>
    <mergeCell ref="T129:U129"/>
    <mergeCell ref="W129:X129"/>
    <mergeCell ref="Y129:Z129"/>
    <mergeCell ref="AA129:AB129"/>
    <mergeCell ref="AM129:AN129"/>
    <mergeCell ref="AA131:AB131"/>
    <mergeCell ref="B129:C129"/>
    <mergeCell ref="D129:E129"/>
    <mergeCell ref="F129:G129"/>
    <mergeCell ref="I129:J129"/>
    <mergeCell ref="K129:L129"/>
    <mergeCell ref="M129:N129"/>
    <mergeCell ref="P129:Q129"/>
    <mergeCell ref="BE129:BF129"/>
    <mergeCell ref="BC129:BD129"/>
    <mergeCell ref="M131:N131"/>
    <mergeCell ref="P131:Q131"/>
    <mergeCell ref="D107:E107"/>
    <mergeCell ref="F107:G107"/>
    <mergeCell ref="I107:J107"/>
    <mergeCell ref="K107:L107"/>
    <mergeCell ref="W108:X108"/>
    <mergeCell ref="Y108:Z108"/>
    <mergeCell ref="AA108:AB108"/>
    <mergeCell ref="R106:S106"/>
    <mergeCell ref="T106:U106"/>
    <mergeCell ref="W106:X106"/>
    <mergeCell ref="Y106:Z106"/>
    <mergeCell ref="AA106:AB106"/>
    <mergeCell ref="B108:C108"/>
    <mergeCell ref="D108:E108"/>
    <mergeCell ref="F108:G108"/>
    <mergeCell ref="I108:J108"/>
    <mergeCell ref="K108:L108"/>
    <mergeCell ref="M108:N108"/>
    <mergeCell ref="P108:Q108"/>
    <mergeCell ref="R108:S108"/>
    <mergeCell ref="T108:U108"/>
    <mergeCell ref="AA107:AB107"/>
    <mergeCell ref="M107:N107"/>
    <mergeCell ref="P107:Q107"/>
    <mergeCell ref="R107:S107"/>
    <mergeCell ref="T107:U107"/>
    <mergeCell ref="W107:X107"/>
    <mergeCell ref="Y107:Z107"/>
    <mergeCell ref="B107:C107"/>
    <mergeCell ref="R105:S105"/>
    <mergeCell ref="T105:U105"/>
    <mergeCell ref="AA104:AB104"/>
    <mergeCell ref="M104:N104"/>
    <mergeCell ref="P104:Q104"/>
    <mergeCell ref="R104:S104"/>
    <mergeCell ref="T104:U104"/>
    <mergeCell ref="W104:X104"/>
    <mergeCell ref="Y104:Z104"/>
    <mergeCell ref="B106:C106"/>
    <mergeCell ref="D106:E106"/>
    <mergeCell ref="F106:G106"/>
    <mergeCell ref="I106:J106"/>
    <mergeCell ref="K106:L106"/>
    <mergeCell ref="M106:N106"/>
    <mergeCell ref="P106:Q106"/>
    <mergeCell ref="W105:X105"/>
    <mergeCell ref="Y105:Z105"/>
    <mergeCell ref="AA105:AB105"/>
    <mergeCell ref="B105:C105"/>
    <mergeCell ref="D105:E105"/>
    <mergeCell ref="F105:G105"/>
    <mergeCell ref="I105:J105"/>
    <mergeCell ref="K105:L105"/>
    <mergeCell ref="M105:N105"/>
    <mergeCell ref="P105:Q105"/>
    <mergeCell ref="B104:C104"/>
    <mergeCell ref="D104:E104"/>
    <mergeCell ref="F104:G104"/>
    <mergeCell ref="I104:J104"/>
    <mergeCell ref="K104:L104"/>
    <mergeCell ref="R103:S103"/>
    <mergeCell ref="T103:U103"/>
    <mergeCell ref="W103:X103"/>
    <mergeCell ref="Y103:Z103"/>
    <mergeCell ref="AA103:AB103"/>
    <mergeCell ref="B103:C103"/>
    <mergeCell ref="D103:E103"/>
    <mergeCell ref="F103:G103"/>
    <mergeCell ref="I103:J103"/>
    <mergeCell ref="K103:L103"/>
    <mergeCell ref="M103:N103"/>
    <mergeCell ref="P103:Q103"/>
    <mergeCell ref="D101:E101"/>
    <mergeCell ref="F101:G101"/>
    <mergeCell ref="I101:J101"/>
    <mergeCell ref="K101:L101"/>
    <mergeCell ref="W102:X102"/>
    <mergeCell ref="Y102:Z102"/>
    <mergeCell ref="AA102:AB102"/>
    <mergeCell ref="T100:U100"/>
    <mergeCell ref="W100:X100"/>
    <mergeCell ref="Y100:Z100"/>
    <mergeCell ref="AA100:AB100"/>
    <mergeCell ref="B102:C102"/>
    <mergeCell ref="D102:E102"/>
    <mergeCell ref="F102:G102"/>
    <mergeCell ref="I102:J102"/>
    <mergeCell ref="K102:L102"/>
    <mergeCell ref="M102:N102"/>
    <mergeCell ref="P102:Q102"/>
    <mergeCell ref="R102:S102"/>
    <mergeCell ref="T102:U102"/>
    <mergeCell ref="AA101:AB101"/>
    <mergeCell ref="M101:N101"/>
    <mergeCell ref="P101:Q101"/>
    <mergeCell ref="R101:S101"/>
    <mergeCell ref="T101:U101"/>
    <mergeCell ref="W101:X101"/>
    <mergeCell ref="Y101:Z101"/>
    <mergeCell ref="B101:C101"/>
    <mergeCell ref="R99:S99"/>
    <mergeCell ref="T99:U99"/>
    <mergeCell ref="AA98:AB98"/>
    <mergeCell ref="M98:N98"/>
    <mergeCell ref="P98:Q98"/>
    <mergeCell ref="R98:S98"/>
    <mergeCell ref="T98:U98"/>
    <mergeCell ref="W98:X98"/>
    <mergeCell ref="Y98:Z98"/>
    <mergeCell ref="B100:C100"/>
    <mergeCell ref="D100:E100"/>
    <mergeCell ref="F100:G100"/>
    <mergeCell ref="I100:J100"/>
    <mergeCell ref="K100:L100"/>
    <mergeCell ref="M100:N100"/>
    <mergeCell ref="P100:Q100"/>
    <mergeCell ref="W99:X99"/>
    <mergeCell ref="Y99:Z99"/>
    <mergeCell ref="AA99:AB99"/>
    <mergeCell ref="B99:C99"/>
    <mergeCell ref="D99:E99"/>
    <mergeCell ref="F99:G99"/>
    <mergeCell ref="I99:J99"/>
    <mergeCell ref="K99:L99"/>
    <mergeCell ref="M99:N99"/>
    <mergeCell ref="P99:Q99"/>
    <mergeCell ref="B98:C98"/>
    <mergeCell ref="D98:E98"/>
    <mergeCell ref="F98:G98"/>
    <mergeCell ref="I98:J98"/>
    <mergeCell ref="K98:L98"/>
    <mergeCell ref="R100:S100"/>
    <mergeCell ref="R97:S97"/>
    <mergeCell ref="T97:U97"/>
    <mergeCell ref="W97:X97"/>
    <mergeCell ref="Y97:Z97"/>
    <mergeCell ref="AA97:AB97"/>
    <mergeCell ref="B97:C97"/>
    <mergeCell ref="D97:E97"/>
    <mergeCell ref="F97:G97"/>
    <mergeCell ref="I97:J97"/>
    <mergeCell ref="K97:L97"/>
    <mergeCell ref="M97:N97"/>
    <mergeCell ref="P97:Q97"/>
    <mergeCell ref="D95:E95"/>
    <mergeCell ref="F95:G95"/>
    <mergeCell ref="I95:J95"/>
    <mergeCell ref="K95:L95"/>
    <mergeCell ref="W96:X96"/>
    <mergeCell ref="Y96:Z96"/>
    <mergeCell ref="AA96:AB96"/>
    <mergeCell ref="W94:X94"/>
    <mergeCell ref="Y94:Z94"/>
    <mergeCell ref="AA94:AB94"/>
    <mergeCell ref="B96:C96"/>
    <mergeCell ref="D96:E96"/>
    <mergeCell ref="F96:G96"/>
    <mergeCell ref="I96:J96"/>
    <mergeCell ref="K96:L96"/>
    <mergeCell ref="M96:N96"/>
    <mergeCell ref="P96:Q96"/>
    <mergeCell ref="R96:S96"/>
    <mergeCell ref="T96:U96"/>
    <mergeCell ref="AA95:AB95"/>
    <mergeCell ref="M95:N95"/>
    <mergeCell ref="P95:Q95"/>
    <mergeCell ref="R95:S95"/>
    <mergeCell ref="T95:U95"/>
    <mergeCell ref="W95:X95"/>
    <mergeCell ref="Y95:Z95"/>
    <mergeCell ref="B95:C95"/>
    <mergeCell ref="BJ93:BK93"/>
    <mergeCell ref="BL93:BM93"/>
    <mergeCell ref="B94:C94"/>
    <mergeCell ref="D94:E94"/>
    <mergeCell ref="F94:G94"/>
    <mergeCell ref="I94:J94"/>
    <mergeCell ref="K94:L94"/>
    <mergeCell ref="M94:N94"/>
    <mergeCell ref="P94:Q94"/>
    <mergeCell ref="AT93:AU93"/>
    <mergeCell ref="AV93:AW93"/>
    <mergeCell ref="AX93:AY93"/>
    <mergeCell ref="BA93:BB93"/>
    <mergeCell ref="BC93:BD93"/>
    <mergeCell ref="BE93:BF93"/>
    <mergeCell ref="W93:X93"/>
    <mergeCell ref="Y93:Z93"/>
    <mergeCell ref="AA93:AB93"/>
    <mergeCell ref="AM93:AN93"/>
    <mergeCell ref="AO93:AP93"/>
    <mergeCell ref="AQ93:AR93"/>
    <mergeCell ref="B93:C93"/>
    <mergeCell ref="D93:E93"/>
    <mergeCell ref="F93:G93"/>
    <mergeCell ref="I93:J93"/>
    <mergeCell ref="K93:L93"/>
    <mergeCell ref="M93:N93"/>
    <mergeCell ref="P93:Q93"/>
    <mergeCell ref="R93:S93"/>
    <mergeCell ref="T93:U93"/>
    <mergeCell ref="R94:S94"/>
    <mergeCell ref="T94:U94"/>
    <mergeCell ref="P87:Q87"/>
    <mergeCell ref="R87:S87"/>
    <mergeCell ref="T87:U87"/>
    <mergeCell ref="W87:X87"/>
    <mergeCell ref="Y87:Z87"/>
    <mergeCell ref="AA87:AB87"/>
    <mergeCell ref="B87:C87"/>
    <mergeCell ref="D87:E87"/>
    <mergeCell ref="F87:G87"/>
    <mergeCell ref="I87:J87"/>
    <mergeCell ref="K87:L87"/>
    <mergeCell ref="M87:N87"/>
    <mergeCell ref="BH93:BI93"/>
    <mergeCell ref="BE85:BF85"/>
    <mergeCell ref="BH85:BI85"/>
    <mergeCell ref="BJ85:BK85"/>
    <mergeCell ref="BL85:BM85"/>
    <mergeCell ref="AM85:AN85"/>
    <mergeCell ref="AO85:AP85"/>
    <mergeCell ref="AQ85:AR85"/>
    <mergeCell ref="AT85:AU85"/>
    <mergeCell ref="AV85:AW85"/>
    <mergeCell ref="AX85:AY85"/>
    <mergeCell ref="P85:Q85"/>
    <mergeCell ref="R85:S85"/>
    <mergeCell ref="T85:U85"/>
    <mergeCell ref="W85:X85"/>
    <mergeCell ref="Y85:Z85"/>
    <mergeCell ref="AA85:AB85"/>
    <mergeCell ref="AM92:BM92"/>
    <mergeCell ref="B85:C85"/>
    <mergeCell ref="D85:E85"/>
    <mergeCell ref="BC64:BD64"/>
    <mergeCell ref="BE64:BF64"/>
    <mergeCell ref="BH64:BI64"/>
    <mergeCell ref="BJ64:BK64"/>
    <mergeCell ref="BL64:BM64"/>
    <mergeCell ref="AM64:AN64"/>
    <mergeCell ref="AO64:AP64"/>
    <mergeCell ref="AQ64:AR64"/>
    <mergeCell ref="AT64:AU64"/>
    <mergeCell ref="AV64:AW64"/>
    <mergeCell ref="AX64:AY64"/>
    <mergeCell ref="P64:Q64"/>
    <mergeCell ref="R64:S64"/>
    <mergeCell ref="T64:U64"/>
    <mergeCell ref="W64:X64"/>
    <mergeCell ref="Y64:Z64"/>
    <mergeCell ref="AA64:AB64"/>
    <mergeCell ref="B64:C64"/>
    <mergeCell ref="D64:E64"/>
    <mergeCell ref="F64:G64"/>
    <mergeCell ref="I64:J64"/>
    <mergeCell ref="K64:L64"/>
    <mergeCell ref="M64:N64"/>
    <mergeCell ref="BA85:BB85"/>
    <mergeCell ref="BC85:BD85"/>
    <mergeCell ref="R62:S62"/>
    <mergeCell ref="T62:U62"/>
    <mergeCell ref="W62:X62"/>
    <mergeCell ref="Y62:Z62"/>
    <mergeCell ref="AA62:AB62"/>
    <mergeCell ref="B62:C62"/>
    <mergeCell ref="D62:E62"/>
    <mergeCell ref="F62:G62"/>
    <mergeCell ref="I62:J62"/>
    <mergeCell ref="K62:L62"/>
    <mergeCell ref="M62:N62"/>
    <mergeCell ref="BA63:BB63"/>
    <mergeCell ref="BC63:BD63"/>
    <mergeCell ref="B63:C63"/>
    <mergeCell ref="D63:E63"/>
    <mergeCell ref="F63:G63"/>
    <mergeCell ref="I63:J63"/>
    <mergeCell ref="K63:L63"/>
    <mergeCell ref="M63:N63"/>
    <mergeCell ref="F85:G85"/>
    <mergeCell ref="I85:J85"/>
    <mergeCell ref="K85:L85"/>
    <mergeCell ref="M85:N85"/>
    <mergeCell ref="BA64:BB64"/>
    <mergeCell ref="BE63:BF63"/>
    <mergeCell ref="BH63:BI63"/>
    <mergeCell ref="BJ63:BK63"/>
    <mergeCell ref="BL63:BM63"/>
    <mergeCell ref="AM63:AN63"/>
    <mergeCell ref="AO63:AP63"/>
    <mergeCell ref="AQ63:AR63"/>
    <mergeCell ref="AT63:AU63"/>
    <mergeCell ref="AV63:AW63"/>
    <mergeCell ref="AX63:AY63"/>
    <mergeCell ref="P63:Q63"/>
    <mergeCell ref="R63:S63"/>
    <mergeCell ref="T63:U63"/>
    <mergeCell ref="W63:X63"/>
    <mergeCell ref="Y63:Z63"/>
    <mergeCell ref="AA63:AB63"/>
    <mergeCell ref="BL61:BM61"/>
    <mergeCell ref="AM61:AN61"/>
    <mergeCell ref="AO61:AP61"/>
    <mergeCell ref="AQ61:AR61"/>
    <mergeCell ref="AT61:AU61"/>
    <mergeCell ref="AV61:AW61"/>
    <mergeCell ref="AX61:AY61"/>
    <mergeCell ref="P61:Q61"/>
    <mergeCell ref="R61:S61"/>
    <mergeCell ref="T61:U61"/>
    <mergeCell ref="W61:X61"/>
    <mergeCell ref="Y61:Z61"/>
    <mergeCell ref="AA61:AB61"/>
    <mergeCell ref="BA62:BB62"/>
    <mergeCell ref="BC62:BD62"/>
    <mergeCell ref="BE62:BF62"/>
    <mergeCell ref="BH62:BI62"/>
    <mergeCell ref="BJ62:BK62"/>
    <mergeCell ref="BL62:BM62"/>
    <mergeCell ref="AM62:AN62"/>
    <mergeCell ref="AO62:AP62"/>
    <mergeCell ref="AQ62:AR62"/>
    <mergeCell ref="AT62:AU62"/>
    <mergeCell ref="AV62:AW62"/>
    <mergeCell ref="AX62:AY62"/>
    <mergeCell ref="P62:Q62"/>
    <mergeCell ref="P60:Q60"/>
    <mergeCell ref="R60:S60"/>
    <mergeCell ref="T60:U60"/>
    <mergeCell ref="W60:X60"/>
    <mergeCell ref="Y60:Z60"/>
    <mergeCell ref="AA60:AB60"/>
    <mergeCell ref="B60:C60"/>
    <mergeCell ref="D60:E60"/>
    <mergeCell ref="F60:G60"/>
    <mergeCell ref="I60:J60"/>
    <mergeCell ref="K60:L60"/>
    <mergeCell ref="M60:N60"/>
    <mergeCell ref="BA61:BB61"/>
    <mergeCell ref="BC61:BD61"/>
    <mergeCell ref="BE61:BF61"/>
    <mergeCell ref="BH61:BI61"/>
    <mergeCell ref="BJ61:BK61"/>
    <mergeCell ref="BJ59:BK59"/>
    <mergeCell ref="BL59:BM59"/>
    <mergeCell ref="AM59:AN59"/>
    <mergeCell ref="AO59:AP59"/>
    <mergeCell ref="AQ59:AR59"/>
    <mergeCell ref="AT59:AU59"/>
    <mergeCell ref="AV59:AW59"/>
    <mergeCell ref="AX59:AY59"/>
    <mergeCell ref="P59:Q59"/>
    <mergeCell ref="R59:S59"/>
    <mergeCell ref="T59:U59"/>
    <mergeCell ref="W59:X59"/>
    <mergeCell ref="Y59:Z59"/>
    <mergeCell ref="AA59:AB59"/>
    <mergeCell ref="B61:C61"/>
    <mergeCell ref="D61:E61"/>
    <mergeCell ref="F61:G61"/>
    <mergeCell ref="I61:J61"/>
    <mergeCell ref="K61:L61"/>
    <mergeCell ref="M61:N61"/>
    <mergeCell ref="BA60:BB60"/>
    <mergeCell ref="BC60:BD60"/>
    <mergeCell ref="BE60:BF60"/>
    <mergeCell ref="BH60:BI60"/>
    <mergeCell ref="BJ60:BK60"/>
    <mergeCell ref="BL60:BM60"/>
    <mergeCell ref="AM60:AN60"/>
    <mergeCell ref="AO60:AP60"/>
    <mergeCell ref="AQ60:AR60"/>
    <mergeCell ref="AT60:AU60"/>
    <mergeCell ref="AV60:AW60"/>
    <mergeCell ref="AX60:AY60"/>
    <mergeCell ref="AX58:AY58"/>
    <mergeCell ref="P58:Q58"/>
    <mergeCell ref="R58:S58"/>
    <mergeCell ref="T58:U58"/>
    <mergeCell ref="W58:X58"/>
    <mergeCell ref="Y58:Z58"/>
    <mergeCell ref="AA58:AB58"/>
    <mergeCell ref="B58:C58"/>
    <mergeCell ref="D58:E58"/>
    <mergeCell ref="F58:G58"/>
    <mergeCell ref="I58:J58"/>
    <mergeCell ref="K58:L58"/>
    <mergeCell ref="M58:N58"/>
    <mergeCell ref="BA59:BB59"/>
    <mergeCell ref="BC59:BD59"/>
    <mergeCell ref="BE59:BF59"/>
    <mergeCell ref="BH59:BI59"/>
    <mergeCell ref="BH57:BI57"/>
    <mergeCell ref="BJ57:BK57"/>
    <mergeCell ref="BL57:BM57"/>
    <mergeCell ref="AM57:AN57"/>
    <mergeCell ref="AO57:AP57"/>
    <mergeCell ref="AQ57:AR57"/>
    <mergeCell ref="AT57:AU57"/>
    <mergeCell ref="AV57:AW57"/>
    <mergeCell ref="AX57:AY57"/>
    <mergeCell ref="P57:Q57"/>
    <mergeCell ref="R57:S57"/>
    <mergeCell ref="T57:U57"/>
    <mergeCell ref="W57:X57"/>
    <mergeCell ref="Y57:Z57"/>
    <mergeCell ref="AA57:AB57"/>
    <mergeCell ref="B59:C59"/>
    <mergeCell ref="D59:E59"/>
    <mergeCell ref="F59:G59"/>
    <mergeCell ref="I59:J59"/>
    <mergeCell ref="K59:L59"/>
    <mergeCell ref="M59:N59"/>
    <mergeCell ref="BA58:BB58"/>
    <mergeCell ref="BC58:BD58"/>
    <mergeCell ref="BE58:BF58"/>
    <mergeCell ref="BH58:BI58"/>
    <mergeCell ref="BJ58:BK58"/>
    <mergeCell ref="BL58:BM58"/>
    <mergeCell ref="AM58:AN58"/>
    <mergeCell ref="AO58:AP58"/>
    <mergeCell ref="AQ58:AR58"/>
    <mergeCell ref="AT58:AU58"/>
    <mergeCell ref="AV58:AW58"/>
    <mergeCell ref="AV56:AW56"/>
    <mergeCell ref="AX56:AY56"/>
    <mergeCell ref="P56:Q56"/>
    <mergeCell ref="R56:S56"/>
    <mergeCell ref="T56:U56"/>
    <mergeCell ref="W56:X56"/>
    <mergeCell ref="Y56:Z56"/>
    <mergeCell ref="AA56:AB56"/>
    <mergeCell ref="B56:C56"/>
    <mergeCell ref="D56:E56"/>
    <mergeCell ref="F56:G56"/>
    <mergeCell ref="I56:J56"/>
    <mergeCell ref="K56:L56"/>
    <mergeCell ref="M56:N56"/>
    <mergeCell ref="BA57:BB57"/>
    <mergeCell ref="BC57:BD57"/>
    <mergeCell ref="BE57:BF57"/>
    <mergeCell ref="BE55:BF55"/>
    <mergeCell ref="BH55:BI55"/>
    <mergeCell ref="BJ55:BK55"/>
    <mergeCell ref="BL55:BM55"/>
    <mergeCell ref="AM55:AN55"/>
    <mergeCell ref="AO55:AP55"/>
    <mergeCell ref="AQ55:AR55"/>
    <mergeCell ref="AT55:AU55"/>
    <mergeCell ref="AV55:AW55"/>
    <mergeCell ref="AX55:AY55"/>
    <mergeCell ref="P55:Q55"/>
    <mergeCell ref="R55:S55"/>
    <mergeCell ref="T55:U55"/>
    <mergeCell ref="W55:X55"/>
    <mergeCell ref="Y55:Z55"/>
    <mergeCell ref="AA55:AB55"/>
    <mergeCell ref="B57:C57"/>
    <mergeCell ref="D57:E57"/>
    <mergeCell ref="F57:G57"/>
    <mergeCell ref="I57:J57"/>
    <mergeCell ref="K57:L57"/>
    <mergeCell ref="M57:N57"/>
    <mergeCell ref="BA56:BB56"/>
    <mergeCell ref="BC56:BD56"/>
    <mergeCell ref="BE56:BF56"/>
    <mergeCell ref="BH56:BI56"/>
    <mergeCell ref="BJ56:BK56"/>
    <mergeCell ref="BL56:BM56"/>
    <mergeCell ref="AM56:AN56"/>
    <mergeCell ref="AO56:AP56"/>
    <mergeCell ref="AQ56:AR56"/>
    <mergeCell ref="AT56:AU56"/>
    <mergeCell ref="B55:C55"/>
    <mergeCell ref="D55:E55"/>
    <mergeCell ref="F55:G55"/>
    <mergeCell ref="I55:J55"/>
    <mergeCell ref="K55:L55"/>
    <mergeCell ref="M55:N55"/>
    <mergeCell ref="BA54:BB54"/>
    <mergeCell ref="BC54:BD54"/>
    <mergeCell ref="BE54:BF54"/>
    <mergeCell ref="BH54:BI54"/>
    <mergeCell ref="BJ54:BK54"/>
    <mergeCell ref="BL54:BM54"/>
    <mergeCell ref="AM54:AN54"/>
    <mergeCell ref="AO54:AP54"/>
    <mergeCell ref="AQ54:AR54"/>
    <mergeCell ref="AT54:AU54"/>
    <mergeCell ref="AV54:AW54"/>
    <mergeCell ref="AX54:AY54"/>
    <mergeCell ref="P54:Q54"/>
    <mergeCell ref="R54:S54"/>
    <mergeCell ref="T54:U54"/>
    <mergeCell ref="W54:X54"/>
    <mergeCell ref="Y54:Z54"/>
    <mergeCell ref="AA54:AB54"/>
    <mergeCell ref="B54:C54"/>
    <mergeCell ref="D54:E54"/>
    <mergeCell ref="F54:G54"/>
    <mergeCell ref="I54:J54"/>
    <mergeCell ref="K54:L54"/>
    <mergeCell ref="M54:N54"/>
    <mergeCell ref="BA55:BB55"/>
    <mergeCell ref="BC55:BD55"/>
    <mergeCell ref="BL52:BM52"/>
    <mergeCell ref="AM52:AN52"/>
    <mergeCell ref="AO52:AP52"/>
    <mergeCell ref="AQ52:AR52"/>
    <mergeCell ref="AT52:AU52"/>
    <mergeCell ref="AV52:AW52"/>
    <mergeCell ref="AX52:AY52"/>
    <mergeCell ref="P52:Q52"/>
    <mergeCell ref="R52:S52"/>
    <mergeCell ref="T52:U52"/>
    <mergeCell ref="W52:X52"/>
    <mergeCell ref="Y52:Z52"/>
    <mergeCell ref="AA52:AB52"/>
    <mergeCell ref="BC53:BD53"/>
    <mergeCell ref="BE53:BF53"/>
    <mergeCell ref="BH53:BI53"/>
    <mergeCell ref="BJ53:BK53"/>
    <mergeCell ref="BL53:BM53"/>
    <mergeCell ref="AM53:AN53"/>
    <mergeCell ref="AO53:AP53"/>
    <mergeCell ref="AQ53:AR53"/>
    <mergeCell ref="AT53:AU53"/>
    <mergeCell ref="AV53:AW53"/>
    <mergeCell ref="AX53:AY53"/>
    <mergeCell ref="P53:Q53"/>
    <mergeCell ref="R53:S53"/>
    <mergeCell ref="T53:U53"/>
    <mergeCell ref="W53:X53"/>
    <mergeCell ref="Y53:Z53"/>
    <mergeCell ref="AA53:AB53"/>
    <mergeCell ref="BC51:BD51"/>
    <mergeCell ref="BE51:BF51"/>
    <mergeCell ref="BH51:BI51"/>
    <mergeCell ref="BJ51:BK51"/>
    <mergeCell ref="BL51:BM51"/>
    <mergeCell ref="AM51:AN51"/>
    <mergeCell ref="AO51:AP51"/>
    <mergeCell ref="B53:C53"/>
    <mergeCell ref="D53:E53"/>
    <mergeCell ref="F53:G53"/>
    <mergeCell ref="I53:J53"/>
    <mergeCell ref="K53:L53"/>
    <mergeCell ref="M53:N53"/>
    <mergeCell ref="BA52:BB52"/>
    <mergeCell ref="B52:C52"/>
    <mergeCell ref="D52:E52"/>
    <mergeCell ref="F52:G52"/>
    <mergeCell ref="I52:J52"/>
    <mergeCell ref="K52:L52"/>
    <mergeCell ref="M52:N52"/>
    <mergeCell ref="BA53:BB53"/>
    <mergeCell ref="B51:C51"/>
    <mergeCell ref="D51:E51"/>
    <mergeCell ref="F51:G51"/>
    <mergeCell ref="I51:J51"/>
    <mergeCell ref="K51:L51"/>
    <mergeCell ref="M51:N51"/>
    <mergeCell ref="BA51:BB51"/>
    <mergeCell ref="BC52:BD52"/>
    <mergeCell ref="BE52:BF52"/>
    <mergeCell ref="BH52:BI52"/>
    <mergeCell ref="BJ52:BK52"/>
    <mergeCell ref="AV50:AW50"/>
    <mergeCell ref="AX50:AY50"/>
    <mergeCell ref="P50:Q50"/>
    <mergeCell ref="R50:S50"/>
    <mergeCell ref="T50:U50"/>
    <mergeCell ref="W50:X50"/>
    <mergeCell ref="Y50:Z50"/>
    <mergeCell ref="AA50:AB50"/>
    <mergeCell ref="AQ51:AR51"/>
    <mergeCell ref="AT51:AU51"/>
    <mergeCell ref="AV51:AW51"/>
    <mergeCell ref="AX51:AY51"/>
    <mergeCell ref="P51:Q51"/>
    <mergeCell ref="R51:S51"/>
    <mergeCell ref="T51:U51"/>
    <mergeCell ref="W51:X51"/>
    <mergeCell ref="Y51:Z51"/>
    <mergeCell ref="AA51:AB51"/>
    <mergeCell ref="BE49:BF49"/>
    <mergeCell ref="BH49:BI49"/>
    <mergeCell ref="BJ49:BK49"/>
    <mergeCell ref="BL49:BM49"/>
    <mergeCell ref="B50:C50"/>
    <mergeCell ref="D50:E50"/>
    <mergeCell ref="F50:G50"/>
    <mergeCell ref="I50:J50"/>
    <mergeCell ref="K50:L50"/>
    <mergeCell ref="M50:N50"/>
    <mergeCell ref="AQ49:AR49"/>
    <mergeCell ref="AT49:AU49"/>
    <mergeCell ref="AV49:AW49"/>
    <mergeCell ref="AX49:AY49"/>
    <mergeCell ref="BA49:BB49"/>
    <mergeCell ref="BC49:BD49"/>
    <mergeCell ref="T49:U49"/>
    <mergeCell ref="W49:X49"/>
    <mergeCell ref="Y49:Z49"/>
    <mergeCell ref="AA49:AB49"/>
    <mergeCell ref="AM49:AN49"/>
    <mergeCell ref="AO49:AP49"/>
    <mergeCell ref="BA50:BB50"/>
    <mergeCell ref="BC50:BD50"/>
    <mergeCell ref="BE50:BF50"/>
    <mergeCell ref="BH50:BI50"/>
    <mergeCell ref="BJ50:BK50"/>
    <mergeCell ref="BL50:BM50"/>
    <mergeCell ref="AM50:AN50"/>
    <mergeCell ref="AO50:AP50"/>
    <mergeCell ref="AQ50:AR50"/>
    <mergeCell ref="AT50:AU50"/>
    <mergeCell ref="AA42:AB42"/>
    <mergeCell ref="AM48:BM48"/>
    <mergeCell ref="B49:C49"/>
    <mergeCell ref="D49:E49"/>
    <mergeCell ref="F49:G49"/>
    <mergeCell ref="I49:J49"/>
    <mergeCell ref="K49:L49"/>
    <mergeCell ref="M49:N49"/>
    <mergeCell ref="P49:Q49"/>
    <mergeCell ref="R49:S49"/>
    <mergeCell ref="M42:N42"/>
    <mergeCell ref="P42:Q42"/>
    <mergeCell ref="R42:S42"/>
    <mergeCell ref="T42:U42"/>
    <mergeCell ref="W42:X42"/>
    <mergeCell ref="Y42:Z42"/>
    <mergeCell ref="BC40:BD40"/>
    <mergeCell ref="BE40:BF40"/>
    <mergeCell ref="BH40:BI40"/>
    <mergeCell ref="BJ40:BK40"/>
    <mergeCell ref="BL40:BM40"/>
    <mergeCell ref="B42:C42"/>
    <mergeCell ref="D42:E42"/>
    <mergeCell ref="F42:G42"/>
    <mergeCell ref="I42:J42"/>
    <mergeCell ref="K42:L42"/>
    <mergeCell ref="AO40:AP40"/>
    <mergeCell ref="AQ40:AR40"/>
    <mergeCell ref="AT40:AU40"/>
    <mergeCell ref="AV40:AW40"/>
    <mergeCell ref="AX40:AY40"/>
    <mergeCell ref="BA40:BB40"/>
    <mergeCell ref="R40:S40"/>
    <mergeCell ref="T40:U40"/>
    <mergeCell ref="W40:X40"/>
    <mergeCell ref="Y40:Z40"/>
    <mergeCell ref="AA40:AB40"/>
    <mergeCell ref="AM40:AN40"/>
    <mergeCell ref="BH19:BI19"/>
    <mergeCell ref="BJ19:BK19"/>
    <mergeCell ref="BL19:BM19"/>
    <mergeCell ref="B40:C40"/>
    <mergeCell ref="D40:E40"/>
    <mergeCell ref="F40:G40"/>
    <mergeCell ref="I40:J40"/>
    <mergeCell ref="K40:L40"/>
    <mergeCell ref="M40:N40"/>
    <mergeCell ref="P40:Q40"/>
    <mergeCell ref="AT19:AU19"/>
    <mergeCell ref="AV19:AW19"/>
    <mergeCell ref="AX19:AY19"/>
    <mergeCell ref="BA19:BB19"/>
    <mergeCell ref="BC19:BD19"/>
    <mergeCell ref="BE19:BF19"/>
    <mergeCell ref="W19:X19"/>
    <mergeCell ref="Y19:Z19"/>
    <mergeCell ref="AA19:AB19"/>
    <mergeCell ref="AM19:AN19"/>
    <mergeCell ref="AO19:AP19"/>
    <mergeCell ref="AQ19:AR19"/>
    <mergeCell ref="B19:C19"/>
    <mergeCell ref="D19:E19"/>
    <mergeCell ref="F19:G19"/>
    <mergeCell ref="I19:J19"/>
    <mergeCell ref="BL18:BM18"/>
    <mergeCell ref="B17:C17"/>
    <mergeCell ref="D17:E17"/>
    <mergeCell ref="F17:G17"/>
    <mergeCell ref="I17:J17"/>
    <mergeCell ref="K17:L17"/>
    <mergeCell ref="M17:N17"/>
    <mergeCell ref="P17:Q17"/>
    <mergeCell ref="K19:L19"/>
    <mergeCell ref="M19:N19"/>
    <mergeCell ref="P19:Q19"/>
    <mergeCell ref="R19:S19"/>
    <mergeCell ref="T19:U19"/>
    <mergeCell ref="AX18:AY18"/>
    <mergeCell ref="BA18:BB18"/>
    <mergeCell ref="BC18:BD18"/>
    <mergeCell ref="BE18:BF18"/>
    <mergeCell ref="BH18:BI18"/>
    <mergeCell ref="BJ18:BK18"/>
    <mergeCell ref="AA18:AB18"/>
    <mergeCell ref="AM18:AN18"/>
    <mergeCell ref="AO18:AP18"/>
    <mergeCell ref="AQ18:AR18"/>
    <mergeCell ref="AT18:AU18"/>
    <mergeCell ref="AV18:AW18"/>
    <mergeCell ref="M18:N18"/>
    <mergeCell ref="P18:Q18"/>
    <mergeCell ref="R18:S18"/>
    <mergeCell ref="T18:U18"/>
    <mergeCell ref="W18:X18"/>
    <mergeCell ref="Y18:Z18"/>
    <mergeCell ref="B18:C18"/>
    <mergeCell ref="D18:E18"/>
    <mergeCell ref="F18:G18"/>
    <mergeCell ref="I18:J18"/>
    <mergeCell ref="K18:L18"/>
    <mergeCell ref="AO17:AP17"/>
    <mergeCell ref="AQ17:AR17"/>
    <mergeCell ref="AT17:AU17"/>
    <mergeCell ref="AV17:AW17"/>
    <mergeCell ref="AX17:AY17"/>
    <mergeCell ref="BA17:BB17"/>
    <mergeCell ref="R17:S17"/>
    <mergeCell ref="T17:U17"/>
    <mergeCell ref="W17:X17"/>
    <mergeCell ref="Y17:Z17"/>
    <mergeCell ref="AA17:AB17"/>
    <mergeCell ref="AM17:AN17"/>
    <mergeCell ref="BC17:BD17"/>
    <mergeCell ref="BE17:BF17"/>
    <mergeCell ref="BL15:BM15"/>
    <mergeCell ref="B16:C16"/>
    <mergeCell ref="D16:E16"/>
    <mergeCell ref="F16:G16"/>
    <mergeCell ref="I16:J16"/>
    <mergeCell ref="K16:L16"/>
    <mergeCell ref="M16:N16"/>
    <mergeCell ref="P16:Q16"/>
    <mergeCell ref="R16:S16"/>
    <mergeCell ref="T16:U16"/>
    <mergeCell ref="AX15:AY15"/>
    <mergeCell ref="BA15:BB15"/>
    <mergeCell ref="BC15:BD15"/>
    <mergeCell ref="BE15:BF15"/>
    <mergeCell ref="BH15:BI15"/>
    <mergeCell ref="BJ15:BK15"/>
    <mergeCell ref="AA15:AB15"/>
    <mergeCell ref="AM15:AN15"/>
    <mergeCell ref="BH17:BI17"/>
    <mergeCell ref="BJ17:BK17"/>
    <mergeCell ref="BL17:BM17"/>
    <mergeCell ref="AO15:AP15"/>
    <mergeCell ref="AQ15:AR15"/>
    <mergeCell ref="AT15:AU15"/>
    <mergeCell ref="AV15:AW15"/>
    <mergeCell ref="M15:N15"/>
    <mergeCell ref="P15:Q15"/>
    <mergeCell ref="R15:S15"/>
    <mergeCell ref="T15:U15"/>
    <mergeCell ref="W15:X15"/>
    <mergeCell ref="Y15:Z15"/>
    <mergeCell ref="BH16:BI16"/>
    <mergeCell ref="BJ16:BK16"/>
    <mergeCell ref="BL16:BM16"/>
    <mergeCell ref="B15:C15"/>
    <mergeCell ref="D15:E15"/>
    <mergeCell ref="F15:G15"/>
    <mergeCell ref="I15:J15"/>
    <mergeCell ref="K15:L15"/>
    <mergeCell ref="AT16:AU16"/>
    <mergeCell ref="AV16:AW16"/>
    <mergeCell ref="AX16:AY16"/>
    <mergeCell ref="BA16:BB16"/>
    <mergeCell ref="BC16:BD16"/>
    <mergeCell ref="BE16:BF16"/>
    <mergeCell ref="W16:X16"/>
    <mergeCell ref="Y16:Z16"/>
    <mergeCell ref="AA16:AB16"/>
    <mergeCell ref="AM16:AN16"/>
    <mergeCell ref="AO16:AP16"/>
    <mergeCell ref="AQ16:AR16"/>
    <mergeCell ref="AO14:AP14"/>
    <mergeCell ref="AQ14:AR14"/>
    <mergeCell ref="AT14:AU14"/>
    <mergeCell ref="AV14:AW14"/>
    <mergeCell ref="AX14:AY14"/>
    <mergeCell ref="BA14:BB14"/>
    <mergeCell ref="R14:S14"/>
    <mergeCell ref="T14:U14"/>
    <mergeCell ref="W14:X14"/>
    <mergeCell ref="Y14:Z14"/>
    <mergeCell ref="AA14:AB14"/>
    <mergeCell ref="AM14:AN14"/>
    <mergeCell ref="BL13:BM13"/>
    <mergeCell ref="B14:C14"/>
    <mergeCell ref="D14:E14"/>
    <mergeCell ref="F14:G14"/>
    <mergeCell ref="I14:J14"/>
    <mergeCell ref="K14:L14"/>
    <mergeCell ref="M14:N14"/>
    <mergeCell ref="P14:Q14"/>
    <mergeCell ref="AT13:AU13"/>
    <mergeCell ref="AV13:AW13"/>
    <mergeCell ref="AX13:AY13"/>
    <mergeCell ref="BA13:BB13"/>
    <mergeCell ref="BC13:BD13"/>
    <mergeCell ref="BE13:BF13"/>
    <mergeCell ref="W13:X13"/>
    <mergeCell ref="Y13:Z13"/>
    <mergeCell ref="AA13:AB13"/>
    <mergeCell ref="AM13:AN13"/>
    <mergeCell ref="AO13:AP13"/>
    <mergeCell ref="AQ13:AR13"/>
    <mergeCell ref="BC14:BD14"/>
    <mergeCell ref="BE14:BF14"/>
    <mergeCell ref="BH14:BI14"/>
    <mergeCell ref="BJ14:BK14"/>
    <mergeCell ref="BL14:BM14"/>
    <mergeCell ref="B13:C13"/>
    <mergeCell ref="D13:E13"/>
    <mergeCell ref="F13:G13"/>
    <mergeCell ref="I13:J13"/>
    <mergeCell ref="K13:L13"/>
    <mergeCell ref="M13:N13"/>
    <mergeCell ref="P13:Q13"/>
    <mergeCell ref="R13:S13"/>
    <mergeCell ref="T13:U13"/>
    <mergeCell ref="AX12:AY12"/>
    <mergeCell ref="BA12:BB12"/>
    <mergeCell ref="BC12:BD12"/>
    <mergeCell ref="BE12:BF12"/>
    <mergeCell ref="BH12:BI12"/>
    <mergeCell ref="BJ12:BK12"/>
    <mergeCell ref="AA12:AB12"/>
    <mergeCell ref="AM12:AN12"/>
    <mergeCell ref="AO12:AP12"/>
    <mergeCell ref="AQ12:AR12"/>
    <mergeCell ref="AT12:AU12"/>
    <mergeCell ref="AV12:AW12"/>
    <mergeCell ref="M12:N12"/>
    <mergeCell ref="P12:Q12"/>
    <mergeCell ref="R12:S12"/>
    <mergeCell ref="T12:U12"/>
    <mergeCell ref="W12:X12"/>
    <mergeCell ref="Y12:Z12"/>
    <mergeCell ref="BH13:BI13"/>
    <mergeCell ref="BJ13:BK13"/>
    <mergeCell ref="BH11:BI11"/>
    <mergeCell ref="BJ11:BK11"/>
    <mergeCell ref="BL11:BM11"/>
    <mergeCell ref="B12:C12"/>
    <mergeCell ref="D12:E12"/>
    <mergeCell ref="F12:G12"/>
    <mergeCell ref="I12:J12"/>
    <mergeCell ref="K12:L12"/>
    <mergeCell ref="AO11:AP11"/>
    <mergeCell ref="AQ11:AR11"/>
    <mergeCell ref="AT11:AU11"/>
    <mergeCell ref="AV11:AW11"/>
    <mergeCell ref="AX11:AY11"/>
    <mergeCell ref="BA11:BB11"/>
    <mergeCell ref="R11:S11"/>
    <mergeCell ref="T11:U11"/>
    <mergeCell ref="W11:X11"/>
    <mergeCell ref="Y11:Z11"/>
    <mergeCell ref="AA11:AB11"/>
    <mergeCell ref="AM11:AN11"/>
    <mergeCell ref="BL12:BM12"/>
    <mergeCell ref="B11:C11"/>
    <mergeCell ref="D11:E11"/>
    <mergeCell ref="F11:G11"/>
    <mergeCell ref="I11:J11"/>
    <mergeCell ref="K11:L11"/>
    <mergeCell ref="M11:N11"/>
    <mergeCell ref="P11:Q11"/>
    <mergeCell ref="BC11:BD11"/>
    <mergeCell ref="BE11:BF11"/>
    <mergeCell ref="BL9:BM9"/>
    <mergeCell ref="B10:C10"/>
    <mergeCell ref="D10:E10"/>
    <mergeCell ref="F10:G10"/>
    <mergeCell ref="I10:J10"/>
    <mergeCell ref="K10:L10"/>
    <mergeCell ref="M10:N10"/>
    <mergeCell ref="P10:Q10"/>
    <mergeCell ref="R10:S10"/>
    <mergeCell ref="T10:U10"/>
    <mergeCell ref="AX9:AY9"/>
    <mergeCell ref="BA9:BB9"/>
    <mergeCell ref="BC9:BD9"/>
    <mergeCell ref="BE9:BF9"/>
    <mergeCell ref="BH9:BI9"/>
    <mergeCell ref="BJ9:BK9"/>
    <mergeCell ref="AA9:AB9"/>
    <mergeCell ref="AM9:AN9"/>
    <mergeCell ref="AO9:AP9"/>
    <mergeCell ref="AQ9:AR9"/>
    <mergeCell ref="AT9:AU9"/>
    <mergeCell ref="AV9:AW9"/>
    <mergeCell ref="M9:N9"/>
    <mergeCell ref="P9:Q9"/>
    <mergeCell ref="R9:S9"/>
    <mergeCell ref="T9:U9"/>
    <mergeCell ref="W9:X9"/>
    <mergeCell ref="Y9:Z9"/>
    <mergeCell ref="BH10:BI10"/>
    <mergeCell ref="BJ10:BK10"/>
    <mergeCell ref="BL10:BM10"/>
    <mergeCell ref="B9:C9"/>
    <mergeCell ref="D9:E9"/>
    <mergeCell ref="F9:G9"/>
    <mergeCell ref="I9:J9"/>
    <mergeCell ref="K9:L9"/>
    <mergeCell ref="AT10:AU10"/>
    <mergeCell ref="AV10:AW10"/>
    <mergeCell ref="AX10:AY10"/>
    <mergeCell ref="BA10:BB10"/>
    <mergeCell ref="BC10:BD10"/>
    <mergeCell ref="BE10:BF10"/>
    <mergeCell ref="W10:X10"/>
    <mergeCell ref="Y10:Z10"/>
    <mergeCell ref="AA10:AB10"/>
    <mergeCell ref="AM10:AN10"/>
    <mergeCell ref="AO10:AP10"/>
    <mergeCell ref="AQ10:AR10"/>
    <mergeCell ref="AO8:AP8"/>
    <mergeCell ref="AQ8:AR8"/>
    <mergeCell ref="AT8:AU8"/>
    <mergeCell ref="AV8:AW8"/>
    <mergeCell ref="AX8:AY8"/>
    <mergeCell ref="BA8:BB8"/>
    <mergeCell ref="R8:S8"/>
    <mergeCell ref="T8:U8"/>
    <mergeCell ref="W8:X8"/>
    <mergeCell ref="Y8:Z8"/>
    <mergeCell ref="AA8:AB8"/>
    <mergeCell ref="AM8:AN8"/>
    <mergeCell ref="BL7:BM7"/>
    <mergeCell ref="B8:C8"/>
    <mergeCell ref="D8:E8"/>
    <mergeCell ref="F8:G8"/>
    <mergeCell ref="I8:J8"/>
    <mergeCell ref="K8:L8"/>
    <mergeCell ref="M8:N8"/>
    <mergeCell ref="P8:Q8"/>
    <mergeCell ref="AT7:AU7"/>
    <mergeCell ref="AV7:AW7"/>
    <mergeCell ref="AX7:AY7"/>
    <mergeCell ref="BA7:BB7"/>
    <mergeCell ref="BC7:BD7"/>
    <mergeCell ref="BE7:BF7"/>
    <mergeCell ref="W7:X7"/>
    <mergeCell ref="Y7:Z7"/>
    <mergeCell ref="AA7:AB7"/>
    <mergeCell ref="AM7:AN7"/>
    <mergeCell ref="AO7:AP7"/>
    <mergeCell ref="AQ7:AR7"/>
    <mergeCell ref="BC8:BD8"/>
    <mergeCell ref="BE8:BF8"/>
    <mergeCell ref="BH8:BI8"/>
    <mergeCell ref="BJ8:BK8"/>
    <mergeCell ref="BL8:BM8"/>
    <mergeCell ref="B7:C7"/>
    <mergeCell ref="D7:E7"/>
    <mergeCell ref="F7:G7"/>
    <mergeCell ref="I7:J7"/>
    <mergeCell ref="K7:L7"/>
    <mergeCell ref="M7:N7"/>
    <mergeCell ref="P7:Q7"/>
    <mergeCell ref="R7:S7"/>
    <mergeCell ref="T7:U7"/>
    <mergeCell ref="AX6:AY6"/>
    <mergeCell ref="BA6:BB6"/>
    <mergeCell ref="BC6:BD6"/>
    <mergeCell ref="BE6:BF6"/>
    <mergeCell ref="BH6:BI6"/>
    <mergeCell ref="BJ6:BK6"/>
    <mergeCell ref="AA6:AB6"/>
    <mergeCell ref="AM6:AN6"/>
    <mergeCell ref="AO6:AP6"/>
    <mergeCell ref="AQ6:AR6"/>
    <mergeCell ref="AT6:AU6"/>
    <mergeCell ref="AV6:AW6"/>
    <mergeCell ref="M6:N6"/>
    <mergeCell ref="P6:Q6"/>
    <mergeCell ref="R6:S6"/>
    <mergeCell ref="T6:U6"/>
    <mergeCell ref="W6:X6"/>
    <mergeCell ref="Y6:Z6"/>
    <mergeCell ref="BH7:BI7"/>
    <mergeCell ref="BJ7:BK7"/>
    <mergeCell ref="BC5:BD5"/>
    <mergeCell ref="BE5:BF5"/>
    <mergeCell ref="BH5:BI5"/>
    <mergeCell ref="BJ5:BK5"/>
    <mergeCell ref="BL5:BM5"/>
    <mergeCell ref="B6:C6"/>
    <mergeCell ref="D6:E6"/>
    <mergeCell ref="F6:G6"/>
    <mergeCell ref="I6:J6"/>
    <mergeCell ref="K6:L6"/>
    <mergeCell ref="AO5:AP5"/>
    <mergeCell ref="AQ5:AR5"/>
    <mergeCell ref="AT5:AU5"/>
    <mergeCell ref="AV5:AW5"/>
    <mergeCell ref="AX5:AY5"/>
    <mergeCell ref="BA5:BB5"/>
    <mergeCell ref="R5:S5"/>
    <mergeCell ref="T5:U5"/>
    <mergeCell ref="W5:X5"/>
    <mergeCell ref="Y5:Z5"/>
    <mergeCell ref="AA5:AB5"/>
    <mergeCell ref="AM5:AN5"/>
    <mergeCell ref="BL6:BM6"/>
    <mergeCell ref="AM3:BM3"/>
    <mergeCell ref="B4:C4"/>
    <mergeCell ref="D4:E4"/>
    <mergeCell ref="F4:G4"/>
    <mergeCell ref="I4:J4"/>
    <mergeCell ref="K4:L4"/>
    <mergeCell ref="M4:N4"/>
    <mergeCell ref="P4:Q4"/>
    <mergeCell ref="R4:S4"/>
    <mergeCell ref="T4:U4"/>
    <mergeCell ref="BH4:BI4"/>
    <mergeCell ref="BJ4:BK4"/>
    <mergeCell ref="BL4:BM4"/>
    <mergeCell ref="B5:C5"/>
    <mergeCell ref="D5:E5"/>
    <mergeCell ref="F5:G5"/>
    <mergeCell ref="I5:J5"/>
    <mergeCell ref="K5:L5"/>
    <mergeCell ref="M5:N5"/>
    <mergeCell ref="P5:Q5"/>
    <mergeCell ref="AT4:AU4"/>
    <mergeCell ref="AV4:AW4"/>
    <mergeCell ref="AX4:AY4"/>
    <mergeCell ref="BA4:BB4"/>
    <mergeCell ref="BC4:BD4"/>
    <mergeCell ref="BE4:BF4"/>
    <mergeCell ref="W4:X4"/>
    <mergeCell ref="Y4:Z4"/>
    <mergeCell ref="AA4:AB4"/>
    <mergeCell ref="AM4:AN4"/>
    <mergeCell ref="AO4:AP4"/>
    <mergeCell ref="AQ4:AR4"/>
  </mergeCells>
  <conditionalFormatting sqref="B137:AB169">
    <cfRule type="cellIs" dxfId="5" priority="1" operator="between">
      <formula>0</formula>
      <formula>0</formula>
    </cfRule>
  </conditionalFormatting>
  <conditionalFormatting sqref="B137:AC169">
    <cfRule type="cellIs" dxfId="4" priority="2" operator="between">
      <formula>1</formula>
      <formula>100</formula>
    </cfRule>
    <cfRule type="cellIs" dxfId="3" priority="3" operator="between">
      <formula>-100</formula>
      <formula>-1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730D-B4C0-4EB7-B0AE-D7039DAD3DD5}">
  <sheetPr codeName="Sheet37"/>
  <dimension ref="B2:V101"/>
  <sheetViews>
    <sheetView showGridLines="0" topLeftCell="B82" zoomScale="97" zoomScaleNormal="97" workbookViewId="0">
      <selection activeCell="J110" sqref="J110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10937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62" t="s">
        <v>270</v>
      </c>
      <c r="C2" s="162"/>
      <c r="D2" s="162"/>
      <c r="E2" s="162"/>
      <c r="F2" s="135"/>
      <c r="G2" s="135"/>
      <c r="H2" s="135"/>
      <c r="I2" s="135"/>
      <c r="J2" s="135"/>
      <c r="K2" s="364" t="s">
        <v>277</v>
      </c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</row>
    <row r="4" spans="2:22" x14ac:dyDescent="0.3">
      <c r="B4" s="175" t="s">
        <v>20</v>
      </c>
      <c r="C4" s="175"/>
      <c r="D4" s="175"/>
      <c r="E4" s="176">
        <v>2023</v>
      </c>
      <c r="F4" s="176">
        <v>2024</v>
      </c>
      <c r="G4" s="176">
        <v>2025</v>
      </c>
      <c r="H4" s="176">
        <v>2026</v>
      </c>
      <c r="I4" s="176">
        <v>2027</v>
      </c>
      <c r="J4" s="175"/>
      <c r="K4" s="176" t="s">
        <v>25</v>
      </c>
      <c r="L4" s="176" t="s">
        <v>26</v>
      </c>
      <c r="M4" s="176" t="s">
        <v>27</v>
      </c>
      <c r="N4" s="176" t="s">
        <v>28</v>
      </c>
      <c r="O4" s="176" t="s">
        <v>29</v>
      </c>
      <c r="P4" s="176" t="s">
        <v>30</v>
      </c>
      <c r="Q4" s="176" t="s">
        <v>31</v>
      </c>
      <c r="R4" s="176" t="s">
        <v>32</v>
      </c>
      <c r="S4" s="176" t="s">
        <v>33</v>
      </c>
      <c r="T4" s="176" t="s">
        <v>34</v>
      </c>
      <c r="U4" s="176" t="s">
        <v>35</v>
      </c>
      <c r="V4" s="176" t="s">
        <v>36</v>
      </c>
    </row>
    <row r="5" spans="2:22" x14ac:dyDescent="0.3">
      <c r="B5" t="s">
        <v>37</v>
      </c>
      <c r="E5" s="184">
        <f>'Statements Summary 2023'!V5</f>
        <v>84955</v>
      </c>
      <c r="F5" s="184">
        <f>'Statements Summary 2024'!V5</f>
        <v>93205</v>
      </c>
      <c r="G5" s="184">
        <f>'Statements Summary 2025'!V5</f>
        <v>97115</v>
      </c>
      <c r="H5" s="184">
        <f t="shared" ref="H5:H17" si="0">V5</f>
        <v>104160</v>
      </c>
      <c r="I5" s="184">
        <f>'Statements Summary 2027'!V5</f>
        <v>104160</v>
      </c>
      <c r="K5" s="184">
        <f>'CF 2026'!G11</f>
        <v>92765</v>
      </c>
      <c r="L5" s="184">
        <f>'CF 2026'!H11</f>
        <v>93006.5</v>
      </c>
      <c r="M5" s="184">
        <f>'CF 2026'!I11</f>
        <v>93751</v>
      </c>
      <c r="N5" s="184">
        <f>'CF 2026'!J11</f>
        <v>97520</v>
      </c>
      <c r="O5" s="184">
        <f>'CF 2026'!K11</f>
        <v>97200</v>
      </c>
      <c r="P5" s="184">
        <f>'CF 2026'!L11</f>
        <v>98610</v>
      </c>
      <c r="Q5" s="184">
        <f>'CF 2026'!M11</f>
        <v>103450</v>
      </c>
      <c r="R5" s="184">
        <f>'CF 2026'!N11</f>
        <v>104090</v>
      </c>
      <c r="S5" s="184">
        <f>'CF 2026'!O11</f>
        <v>104240</v>
      </c>
      <c r="T5" s="184">
        <f>'CF 2026'!P11</f>
        <v>103270</v>
      </c>
      <c r="U5" s="184">
        <f>'CF 2026'!Q11</f>
        <v>103160</v>
      </c>
      <c r="V5" s="184">
        <f>'CF 2026'!R11</f>
        <v>104160</v>
      </c>
    </row>
    <row r="6" spans="2:22" x14ac:dyDescent="0.3">
      <c r="B6" t="s">
        <v>38</v>
      </c>
      <c r="E6" s="184">
        <f>'Statements Summary 2023'!V6</f>
        <v>-450</v>
      </c>
      <c r="F6" s="184">
        <f>'Statements Summary 2024'!V6</f>
        <v>-450</v>
      </c>
      <c r="G6" s="184">
        <f>'Statements Summary 2025'!V6</f>
        <v>-450</v>
      </c>
      <c r="H6" s="184">
        <f t="shared" si="0"/>
        <v>-450</v>
      </c>
      <c r="I6" s="184">
        <f>'Statements Summary 2027'!V6</f>
        <v>-450</v>
      </c>
      <c r="K6" s="184">
        <f>'CF 2026'!G46</f>
        <v>-450</v>
      </c>
      <c r="L6" s="184">
        <f>'CF 2026'!H46</f>
        <v>-450</v>
      </c>
      <c r="M6" s="184">
        <f>'CF 2026'!I46</f>
        <v>-450</v>
      </c>
      <c r="N6" s="184">
        <f>'CF 2026'!J46</f>
        <v>-450</v>
      </c>
      <c r="O6" s="184">
        <f>'CF 2026'!K46</f>
        <v>-450</v>
      </c>
      <c r="P6" s="184">
        <f>'CF 2026'!L46</f>
        <v>-450</v>
      </c>
      <c r="Q6" s="184">
        <f>'CF 2026'!M46</f>
        <v>-450</v>
      </c>
      <c r="R6" s="184">
        <f>'CF 2026'!N46</f>
        <v>-450</v>
      </c>
      <c r="S6" s="184">
        <f>'CF 2026'!O46</f>
        <v>-450</v>
      </c>
      <c r="T6" s="184">
        <f>'CF 2026'!P46</f>
        <v>-450</v>
      </c>
      <c r="U6" s="184">
        <f>'CF 2026'!Q46</f>
        <v>-450</v>
      </c>
      <c r="V6" s="184">
        <f>'CF 2026'!R46</f>
        <v>-450</v>
      </c>
    </row>
    <row r="7" spans="2:22" x14ac:dyDescent="0.3">
      <c r="B7" t="s">
        <v>39</v>
      </c>
      <c r="E7" s="184">
        <f>'Statements Summary 2023'!V7</f>
        <v>-1200</v>
      </c>
      <c r="F7" s="184">
        <f>'Statements Summary 2024'!V7</f>
        <v>-1200</v>
      </c>
      <c r="G7" s="184">
        <f>'Statements Summary 2025'!V7</f>
        <v>-1200</v>
      </c>
      <c r="H7" s="184">
        <f t="shared" si="0"/>
        <v>0</v>
      </c>
      <c r="I7" s="184">
        <f>'Statements Summary 2027'!V7</f>
        <v>0</v>
      </c>
      <c r="K7" s="184" t="s">
        <v>197</v>
      </c>
      <c r="L7" s="184">
        <f>'CF 2026'!H62</f>
        <v>-1200</v>
      </c>
      <c r="M7" s="184">
        <f>'CF 2026'!I62</f>
        <v>-1200</v>
      </c>
      <c r="N7" s="184">
        <f>'CF 2026'!J62</f>
        <v>-1200</v>
      </c>
      <c r="O7" s="184">
        <f>'CF 2026'!K62</f>
        <v>-1200</v>
      </c>
      <c r="P7" s="184">
        <f>'CF 2026'!L62</f>
        <v>-2000</v>
      </c>
      <c r="Q7" s="184">
        <f>'CF 2026'!M62</f>
        <v>0</v>
      </c>
      <c r="R7" s="184">
        <f>'CF 2026'!N62</f>
        <v>0</v>
      </c>
      <c r="S7" s="184">
        <f>'CF 2026'!O62</f>
        <v>0</v>
      </c>
      <c r="T7" s="184">
        <f>'CF 2026'!P62</f>
        <v>0</v>
      </c>
      <c r="U7" s="184">
        <f>'CF 2026'!Q62</f>
        <v>0</v>
      </c>
      <c r="V7" s="184">
        <f>'CF 2026'!R62</f>
        <v>0</v>
      </c>
    </row>
    <row r="8" spans="2:22" x14ac:dyDescent="0.3">
      <c r="B8" t="s">
        <v>14</v>
      </c>
      <c r="E8" s="184">
        <f>'Statements Summary 2023'!V8</f>
        <v>62824</v>
      </c>
      <c r="F8" s="184">
        <f>'Statements Summary 2024'!V8</f>
        <v>71246</v>
      </c>
      <c r="G8" s="184">
        <f>'Statements Summary 2025'!V8</f>
        <v>77294</v>
      </c>
      <c r="H8" s="184">
        <f t="shared" si="0"/>
        <v>84590</v>
      </c>
      <c r="I8" s="184">
        <f>'Statements Summary 2027'!V8</f>
        <v>84650</v>
      </c>
      <c r="K8" s="184">
        <f>'CF 2026'!G51</f>
        <v>74054</v>
      </c>
      <c r="L8" s="184">
        <f>'CF 2026'!H51</f>
        <v>74487.199999999997</v>
      </c>
      <c r="M8" s="184">
        <f>'CF 2026'!I51</f>
        <v>75322.8</v>
      </c>
      <c r="N8" s="184">
        <f>'CF 2026'!J51</f>
        <v>78578</v>
      </c>
      <c r="O8" s="184">
        <f>'CF 2026'!K51</f>
        <v>78562</v>
      </c>
      <c r="P8" s="184">
        <f>'CF 2026'!L51</f>
        <v>80090</v>
      </c>
      <c r="Q8" s="184">
        <f>'CF 2026'!M51</f>
        <v>83962</v>
      </c>
      <c r="R8" s="184">
        <f>'CF 2026'!N51</f>
        <v>84474</v>
      </c>
      <c r="S8" s="184">
        <f>'CF 2026'!O51</f>
        <v>84594</v>
      </c>
      <c r="T8" s="184">
        <f>'CF 2026'!P51</f>
        <v>83878</v>
      </c>
      <c r="U8" s="184">
        <f>'CF 2026'!Q51</f>
        <v>83790</v>
      </c>
      <c r="V8" s="184">
        <f>'CF 2026'!R51</f>
        <v>84590</v>
      </c>
    </row>
    <row r="9" spans="2:22" x14ac:dyDescent="0.3">
      <c r="B9" t="s">
        <v>40</v>
      </c>
      <c r="E9" s="184" t="str">
        <f>'Statements Summary 2023'!V9</f>
        <v>-</v>
      </c>
      <c r="F9" s="184" t="str">
        <f>'Statements Summary 2024'!V9</f>
        <v>-</v>
      </c>
      <c r="G9" s="184">
        <f>'Statements Summary 2025'!V9</f>
        <v>0</v>
      </c>
      <c r="H9" s="184">
        <f t="shared" si="0"/>
        <v>0</v>
      </c>
      <c r="I9" s="184">
        <f>'Statements Summary 2027'!V9</f>
        <v>0</v>
      </c>
      <c r="K9" s="184">
        <f>'CF 2026'!G56</f>
        <v>0</v>
      </c>
      <c r="L9" s="184">
        <f>'CF 2026'!H56</f>
        <v>0</v>
      </c>
      <c r="M9" s="184">
        <f>'CF 2026'!I56</f>
        <v>0</v>
      </c>
      <c r="N9" s="184">
        <f>'CF 2026'!J56</f>
        <v>0</v>
      </c>
      <c r="O9" s="184">
        <f>'CF 2026'!K56</f>
        <v>0</v>
      </c>
      <c r="P9" s="184">
        <f>'CF 2026'!L56</f>
        <v>0</v>
      </c>
      <c r="Q9" s="184">
        <f>'CF 2026'!M56</f>
        <v>0</v>
      </c>
      <c r="R9" s="184">
        <f>'CF 2026'!N56</f>
        <v>0</v>
      </c>
      <c r="S9" s="184">
        <f>'CF 2026'!O56</f>
        <v>0</v>
      </c>
      <c r="T9" s="184">
        <f>'CF 2026'!P56</f>
        <v>0</v>
      </c>
      <c r="U9" s="184">
        <f>'CF 2026'!Q56</f>
        <v>0</v>
      </c>
      <c r="V9" s="184">
        <f>'CF 2026'!R56</f>
        <v>0</v>
      </c>
    </row>
    <row r="10" spans="2:22" x14ac:dyDescent="0.3">
      <c r="B10" t="s">
        <v>41</v>
      </c>
      <c r="E10" s="184" t="str">
        <f>'Statements Summary 2023'!V10</f>
        <v>-</v>
      </c>
      <c r="F10" s="184" t="str">
        <f>'Statements Summary 2024'!V10</f>
        <v>-</v>
      </c>
      <c r="G10" s="184" t="str">
        <f>'Statements Summary 2025'!V10</f>
        <v>-</v>
      </c>
      <c r="H10" s="184" t="str">
        <f t="shared" si="0"/>
        <v>-</v>
      </c>
      <c r="I10" s="184" t="str">
        <f>'Statements Summary 2027'!V10</f>
        <v>-</v>
      </c>
      <c r="K10" s="184" t="s">
        <v>197</v>
      </c>
      <c r="L10" s="184" t="s">
        <v>197</v>
      </c>
      <c r="M10" s="184" t="s">
        <v>197</v>
      </c>
      <c r="N10" s="184" t="s">
        <v>197</v>
      </c>
      <c r="O10" s="184" t="s">
        <v>197</v>
      </c>
      <c r="P10" s="184" t="s">
        <v>197</v>
      </c>
      <c r="Q10" s="184" t="s">
        <v>197</v>
      </c>
      <c r="R10" s="184" t="s">
        <v>197</v>
      </c>
      <c r="S10" s="184" t="s">
        <v>197</v>
      </c>
      <c r="T10" s="184" t="s">
        <v>197</v>
      </c>
      <c r="U10" s="184" t="s">
        <v>197</v>
      </c>
      <c r="V10" s="184" t="s">
        <v>197</v>
      </c>
    </row>
    <row r="11" spans="2:22" x14ac:dyDescent="0.3">
      <c r="B11" t="s">
        <v>42</v>
      </c>
      <c r="E11" s="184" t="str">
        <f>'Statements Summary 2023'!V11</f>
        <v>-</v>
      </c>
      <c r="F11" s="184" t="str">
        <f>'Statements Summary 2024'!V11</f>
        <v>-</v>
      </c>
      <c r="G11" s="184" t="str">
        <f>'Statements Summary 2025'!V11</f>
        <v>-</v>
      </c>
      <c r="H11" s="184" t="str">
        <f t="shared" si="0"/>
        <v>-</v>
      </c>
      <c r="I11" s="184" t="str">
        <f>'Statements Summary 2027'!V11</f>
        <v>-</v>
      </c>
      <c r="K11" s="184">
        <f>'CF 2026'!G56</f>
        <v>0</v>
      </c>
      <c r="L11" s="184" t="s">
        <v>197</v>
      </c>
      <c r="M11" s="184" t="s">
        <v>197</v>
      </c>
      <c r="N11" s="184" t="s">
        <v>197</v>
      </c>
      <c r="O11" s="184" t="s">
        <v>197</v>
      </c>
      <c r="P11" s="184" t="s">
        <v>197</v>
      </c>
      <c r="Q11" s="184" t="s">
        <v>197</v>
      </c>
      <c r="R11" s="184" t="s">
        <v>197</v>
      </c>
      <c r="S11" s="184" t="s">
        <v>197</v>
      </c>
      <c r="T11" s="184" t="s">
        <v>197</v>
      </c>
      <c r="U11" s="184" t="s">
        <v>197</v>
      </c>
      <c r="V11" s="184" t="s">
        <v>197</v>
      </c>
    </row>
    <row r="12" spans="2:22" x14ac:dyDescent="0.3">
      <c r="B12" t="s">
        <v>43</v>
      </c>
      <c r="E12" s="184">
        <f>'Statements Summary 2023'!V12</f>
        <v>-1200</v>
      </c>
      <c r="F12" s="184">
        <f>'Statements Summary 2024'!V12</f>
        <v>-1200</v>
      </c>
      <c r="G12" s="184">
        <f>'Statements Summary 2025'!V12</f>
        <v>-1200</v>
      </c>
      <c r="H12" s="184">
        <f t="shared" si="0"/>
        <v>0</v>
      </c>
      <c r="I12" s="184">
        <f>'Statements Summary 2027'!V12</f>
        <v>0</v>
      </c>
      <c r="K12" s="184" t="s">
        <v>197</v>
      </c>
      <c r="L12" s="184">
        <f>'CF 2026'!H62</f>
        <v>-1200</v>
      </c>
      <c r="M12" s="184">
        <f>'CF 2026'!I62</f>
        <v>-1200</v>
      </c>
      <c r="N12" s="184">
        <f>'CF 2026'!J62</f>
        <v>-1200</v>
      </c>
      <c r="O12" s="184">
        <f>'CF 2026'!K62</f>
        <v>-1200</v>
      </c>
      <c r="P12" s="184">
        <f>'CF 2026'!L62</f>
        <v>-2000</v>
      </c>
      <c r="Q12" s="184">
        <f>'CF 2026'!M62</f>
        <v>0</v>
      </c>
      <c r="R12" s="184">
        <f>'CF 2026'!N62</f>
        <v>0</v>
      </c>
      <c r="S12" s="184">
        <f>'CF 2026'!O62</f>
        <v>0</v>
      </c>
      <c r="T12" s="184">
        <f>'CF 2026'!P62</f>
        <v>0</v>
      </c>
      <c r="U12" s="184">
        <f>'CF 2026'!Q62</f>
        <v>0</v>
      </c>
      <c r="V12" s="184">
        <f>'CF 2026'!R62</f>
        <v>0</v>
      </c>
    </row>
    <row r="13" spans="2:22" x14ac:dyDescent="0.3">
      <c r="B13" t="s">
        <v>44</v>
      </c>
      <c r="E13" s="184" t="str">
        <f>'Statements Summary 2023'!V13</f>
        <v>-</v>
      </c>
      <c r="F13" s="184" t="str">
        <f>'Statements Summary 2024'!V13</f>
        <v>-</v>
      </c>
      <c r="G13" s="184" t="str">
        <f>'Statements Summary 2025'!V13</f>
        <v>-</v>
      </c>
      <c r="H13" s="184" t="str">
        <f t="shared" si="0"/>
        <v>-</v>
      </c>
      <c r="I13" s="184" t="str">
        <f>'Statements Summary 2027'!V13</f>
        <v>-</v>
      </c>
      <c r="K13" s="184" t="s">
        <v>197</v>
      </c>
      <c r="L13" s="184" t="s">
        <v>197</v>
      </c>
      <c r="M13" s="184" t="s">
        <v>197</v>
      </c>
      <c r="N13" s="184" t="s">
        <v>197</v>
      </c>
      <c r="O13" s="184" t="s">
        <v>197</v>
      </c>
      <c r="P13" s="184" t="s">
        <v>197</v>
      </c>
      <c r="Q13" s="184" t="s">
        <v>197</v>
      </c>
      <c r="R13" s="184" t="s">
        <v>197</v>
      </c>
      <c r="S13" s="184" t="s">
        <v>197</v>
      </c>
      <c r="T13" s="184" t="s">
        <v>197</v>
      </c>
      <c r="U13" s="184" t="s">
        <v>197</v>
      </c>
      <c r="V13" s="184" t="s">
        <v>197</v>
      </c>
    </row>
    <row r="14" spans="2:22" x14ac:dyDescent="0.3">
      <c r="B14" t="s">
        <v>45</v>
      </c>
      <c r="E14" s="184" t="str">
        <f>'Statements Summary 2023'!V14</f>
        <v>-</v>
      </c>
      <c r="F14" s="184" t="str">
        <f>'Statements Summary 2024'!V14</f>
        <v>-</v>
      </c>
      <c r="G14" s="184" t="str">
        <f>'Statements Summary 2025'!V14</f>
        <v>-</v>
      </c>
      <c r="H14" s="184" t="str">
        <f t="shared" si="0"/>
        <v>-</v>
      </c>
      <c r="I14" s="184" t="str">
        <f>'Statements Summary 2027'!V14</f>
        <v>-</v>
      </c>
      <c r="K14" s="184" t="s">
        <v>197</v>
      </c>
      <c r="L14" s="184" t="s">
        <v>197</v>
      </c>
      <c r="M14" s="184" t="s">
        <v>197</v>
      </c>
      <c r="N14" s="184" t="s">
        <v>197</v>
      </c>
      <c r="O14" s="184" t="s">
        <v>197</v>
      </c>
      <c r="P14" s="184" t="s">
        <v>197</v>
      </c>
      <c r="Q14" s="184" t="s">
        <v>197</v>
      </c>
      <c r="R14" s="184" t="s">
        <v>197</v>
      </c>
      <c r="S14" s="184" t="s">
        <v>197</v>
      </c>
      <c r="T14" s="184" t="s">
        <v>197</v>
      </c>
      <c r="U14" s="184" t="s">
        <v>197</v>
      </c>
      <c r="V14" s="184" t="s">
        <v>197</v>
      </c>
    </row>
    <row r="15" spans="2:22" x14ac:dyDescent="0.3">
      <c r="B15" t="s">
        <v>46</v>
      </c>
      <c r="E15" s="184">
        <f>'Statements Summary 2023'!V15</f>
        <v>-1200</v>
      </c>
      <c r="F15" s="184">
        <f>'Statements Summary 2024'!V15</f>
        <v>-1200</v>
      </c>
      <c r="G15" s="184">
        <f>'Statements Summary 2025'!V15</f>
        <v>-1200</v>
      </c>
      <c r="H15" s="184">
        <f t="shared" si="0"/>
        <v>0</v>
      </c>
      <c r="I15" s="184">
        <f>'Statements Summary 2027'!V15</f>
        <v>0</v>
      </c>
      <c r="K15" s="184" t="s">
        <v>197</v>
      </c>
      <c r="L15" s="184">
        <f>'CF 2026'!H62</f>
        <v>-1200</v>
      </c>
      <c r="M15" s="184">
        <f>'CF 2026'!I62</f>
        <v>-1200</v>
      </c>
      <c r="N15" s="184">
        <f>'CF 2026'!J62</f>
        <v>-1200</v>
      </c>
      <c r="O15" s="184">
        <f>'CF 2026'!K62</f>
        <v>-1200</v>
      </c>
      <c r="P15" s="184">
        <f>'CF 2026'!L62</f>
        <v>-2000</v>
      </c>
      <c r="Q15" s="184">
        <f>'CF 2026'!M62</f>
        <v>0</v>
      </c>
      <c r="R15" s="184">
        <f>'CF 2026'!N62</f>
        <v>0</v>
      </c>
      <c r="S15" s="184">
        <f>'CF 2026'!O62</f>
        <v>0</v>
      </c>
      <c r="T15" s="184">
        <f>'CF 2026'!P62</f>
        <v>0</v>
      </c>
      <c r="U15" s="184">
        <f>'CF 2026'!Q62</f>
        <v>0</v>
      </c>
      <c r="V15" s="184">
        <f>'CF 2026'!R62</f>
        <v>0</v>
      </c>
    </row>
    <row r="16" spans="2:22" x14ac:dyDescent="0.3">
      <c r="B16" t="s">
        <v>202</v>
      </c>
      <c r="E16" s="184">
        <f>'Statements Summary 2023'!V16</f>
        <v>62824</v>
      </c>
      <c r="F16" s="184">
        <f>'Statements Summary 2024'!V16</f>
        <v>71246</v>
      </c>
      <c r="G16" s="184">
        <f>'Statements Summary 2025'!V16</f>
        <v>77294</v>
      </c>
      <c r="H16" s="184">
        <f t="shared" si="0"/>
        <v>84590</v>
      </c>
      <c r="I16" s="184">
        <f>'Statements Summary 2027'!V16</f>
        <v>84650</v>
      </c>
      <c r="K16" s="184">
        <f>'CF 2026'!G74</f>
        <v>0</v>
      </c>
      <c r="L16" s="184">
        <f>'CF 2026'!H51</f>
        <v>74487.199999999997</v>
      </c>
      <c r="M16" s="184">
        <f>'CF 2026'!I51</f>
        <v>75322.8</v>
      </c>
      <c r="N16" s="184">
        <f>'CF 2026'!J51</f>
        <v>78578</v>
      </c>
      <c r="O16" s="184">
        <f>'CF 2026'!K51</f>
        <v>78562</v>
      </c>
      <c r="P16" s="184">
        <f>'CF 2026'!L51</f>
        <v>80090</v>
      </c>
      <c r="Q16" s="184">
        <f>'CF 2026'!M51</f>
        <v>83962</v>
      </c>
      <c r="R16" s="184">
        <f>'CF 2026'!N51</f>
        <v>84474</v>
      </c>
      <c r="S16" s="184">
        <f>'CF 2026'!O51</f>
        <v>84594</v>
      </c>
      <c r="T16" s="184">
        <f>'CF 2026'!P51</f>
        <v>83878</v>
      </c>
      <c r="U16" s="184">
        <f>'CF 2026'!Q51</f>
        <v>83790</v>
      </c>
      <c r="V16" s="184">
        <f>'CF 2026'!R51</f>
        <v>84590</v>
      </c>
    </row>
    <row r="17" spans="2:22" x14ac:dyDescent="0.3">
      <c r="B17" t="s">
        <v>47</v>
      </c>
      <c r="E17" s="184">
        <f>'Statements Summary 2023'!V17</f>
        <v>124448</v>
      </c>
      <c r="F17" s="184">
        <f>'Statements Summary 2024'!V17</f>
        <v>141292</v>
      </c>
      <c r="G17" s="184">
        <f>'Statements Summary 2025'!V17</f>
        <v>153388</v>
      </c>
      <c r="H17" s="184">
        <f t="shared" si="0"/>
        <v>169180</v>
      </c>
      <c r="I17" s="184">
        <f>'Statements Summary 2027'!V17</f>
        <v>169300</v>
      </c>
      <c r="K17" s="184">
        <f>'CF 2026'!G72+'CF 2026'!G49+'CF 2026'!G50</f>
        <v>146908</v>
      </c>
      <c r="L17" s="184">
        <f>'CF 2026'!H72+'CF 2026'!H49+'CF 2026'!H50</f>
        <v>147774.40000000002</v>
      </c>
      <c r="M17" s="184">
        <f>'CF 2026'!I72+'CF 2026'!I49+'CF 2026'!I50</f>
        <v>149445.59999999998</v>
      </c>
      <c r="N17" s="184">
        <f>'CF 2026'!J72+'CF 2026'!J49+'CF 2026'!J50</f>
        <v>155956</v>
      </c>
      <c r="O17" s="184">
        <f>'CF 2026'!K72+'CF 2026'!K49+'CF 2026'!K50</f>
        <v>155924</v>
      </c>
      <c r="P17" s="184">
        <f>'CF 2026'!L72+'CF 2026'!L49+'CF 2026'!L50</f>
        <v>158180</v>
      </c>
      <c r="Q17" s="184">
        <f>'CF 2026'!M72+'CF 2026'!M49+'CF 2026'!M50</f>
        <v>167924</v>
      </c>
      <c r="R17" s="184">
        <f>'CF 2026'!N72+'CF 2026'!N49+'CF 2026'!N50</f>
        <v>168948</v>
      </c>
      <c r="S17" s="184">
        <f>'CF 2026'!O72+'CF 2026'!O49+'CF 2026'!O50</f>
        <v>169188</v>
      </c>
      <c r="T17" s="184">
        <f>'CF 2026'!P72+'CF 2026'!P49+'CF 2026'!P50</f>
        <v>167756</v>
      </c>
      <c r="U17" s="184">
        <f>'CF 2026'!Q72+'CF 2026'!Q49+'CF 2026'!Q50</f>
        <v>167580</v>
      </c>
      <c r="V17" s="184">
        <f>'CF 2026'!R72+'CF 2026'!R49+'CF 2026'!R50</f>
        <v>169180</v>
      </c>
    </row>
    <row r="19" spans="2:22" x14ac:dyDescent="0.3">
      <c r="B19" s="162" t="s">
        <v>270</v>
      </c>
      <c r="C19" s="135"/>
      <c r="D19" s="135"/>
      <c r="E19" s="135"/>
      <c r="F19" s="135"/>
      <c r="G19" s="135"/>
      <c r="H19" s="135"/>
      <c r="I19" s="135"/>
      <c r="K19" s="364" t="s">
        <v>277</v>
      </c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</row>
    <row r="42" spans="2:22" x14ac:dyDescent="0.3">
      <c r="B42" s="162" t="s">
        <v>272</v>
      </c>
      <c r="C42" s="162"/>
      <c r="D42" s="162"/>
      <c r="E42" s="162"/>
      <c r="F42" s="135"/>
      <c r="G42" s="135"/>
      <c r="H42" s="135"/>
      <c r="I42" s="135"/>
      <c r="J42" s="135"/>
      <c r="K42" s="364" t="s">
        <v>278</v>
      </c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</row>
    <row r="44" spans="2:22" x14ac:dyDescent="0.3">
      <c r="B44" s="175" t="s">
        <v>20</v>
      </c>
      <c r="C44" s="175"/>
      <c r="D44" s="175"/>
      <c r="E44" s="176">
        <v>2023</v>
      </c>
      <c r="F44" s="176">
        <v>2024</v>
      </c>
      <c r="G44" s="176">
        <v>2025</v>
      </c>
      <c r="H44" s="176">
        <v>2026</v>
      </c>
      <c r="I44" s="176">
        <v>2027</v>
      </c>
      <c r="J44" s="175"/>
      <c r="K44" s="175" t="s">
        <v>25</v>
      </c>
      <c r="L44" s="175" t="s">
        <v>26</v>
      </c>
      <c r="M44" s="175" t="s">
        <v>27</v>
      </c>
      <c r="N44" s="175" t="s">
        <v>28</v>
      </c>
      <c r="O44" s="175" t="s">
        <v>29</v>
      </c>
      <c r="P44" s="175" t="s">
        <v>30</v>
      </c>
      <c r="Q44" s="175" t="s">
        <v>31</v>
      </c>
      <c r="R44" s="175" t="s">
        <v>32</v>
      </c>
      <c r="S44" s="175" t="s">
        <v>33</v>
      </c>
      <c r="T44" s="175" t="s">
        <v>34</v>
      </c>
      <c r="U44" s="175" t="s">
        <v>35</v>
      </c>
      <c r="V44" s="175" t="s">
        <v>36</v>
      </c>
    </row>
    <row r="45" spans="2:22" x14ac:dyDescent="0.3">
      <c r="B45" s="13" t="s">
        <v>2</v>
      </c>
      <c r="C45" s="13"/>
      <c r="D45" s="13"/>
      <c r="E45" s="177">
        <f>'Statements Summary 2023'!V44</f>
        <v>84955</v>
      </c>
      <c r="F45" s="177">
        <f>'Statements Summary 2024'!V45</f>
        <v>93205</v>
      </c>
      <c r="G45" s="177">
        <f>'Statements Summary 2025'!V45</f>
        <v>97115</v>
      </c>
      <c r="H45" s="177">
        <f t="shared" ref="H45:H65" si="1">V45</f>
        <v>104160</v>
      </c>
      <c r="I45" s="177">
        <f>'Statements Summary 2027'!V45</f>
        <v>104160</v>
      </c>
      <c r="K45" s="177">
        <f>'IS 2026'!F46</f>
        <v>92765</v>
      </c>
      <c r="L45" s="177">
        <f>'IS 2026'!G46</f>
        <v>93006.5</v>
      </c>
      <c r="M45" s="177">
        <f>'IS 2026'!H46</f>
        <v>93751</v>
      </c>
      <c r="N45" s="177">
        <f>'IS 2026'!I46</f>
        <v>97520</v>
      </c>
      <c r="O45" s="177">
        <f>'IS 2026'!J46</f>
        <v>97200</v>
      </c>
      <c r="P45" s="177">
        <f>'IS 2026'!K46</f>
        <v>98610</v>
      </c>
      <c r="Q45" s="177">
        <f>'IS 2026'!L46</f>
        <v>103450</v>
      </c>
      <c r="R45" s="177">
        <f>'IS 2026'!M46</f>
        <v>104090</v>
      </c>
      <c r="S45" s="177">
        <f>'IS 2026'!N46</f>
        <v>104240</v>
      </c>
      <c r="T45" s="177">
        <f>'IS 2026'!O46</f>
        <v>103270</v>
      </c>
      <c r="U45" s="177">
        <f>'IS 2026'!P46</f>
        <v>103160</v>
      </c>
      <c r="V45" s="177">
        <f>'IS 2026'!Q46</f>
        <v>104160</v>
      </c>
    </row>
    <row r="46" spans="2:22" x14ac:dyDescent="0.3">
      <c r="B46" t="s">
        <v>21</v>
      </c>
      <c r="E46" s="1">
        <f>'Statements Summary 2023'!V45</f>
        <v>0</v>
      </c>
      <c r="F46" s="2">
        <f>'Statements Summary 2024'!V46</f>
        <v>-8.6156464393979688E-3</v>
      </c>
      <c r="G46" s="2">
        <f>'Statements Summary 2025'!V46</f>
        <v>1.7923588910434465E-2</v>
      </c>
      <c r="H46" s="2">
        <f t="shared" si="1"/>
        <v>9.6936797208220238E-3</v>
      </c>
      <c r="I46" s="2">
        <f>'Statements Summary 2027'!V46</f>
        <v>0</v>
      </c>
      <c r="K46" s="2"/>
      <c r="L46" s="2">
        <f t="shared" ref="L46" si="2">(L45-K45)/K45</f>
        <v>2.6033525575378646E-3</v>
      </c>
      <c r="M46" s="2">
        <f>(M45-L45)/L45</f>
        <v>8.0048168676382838E-3</v>
      </c>
      <c r="N46" s="2">
        <f>(N45-M45)/M45</f>
        <v>4.0202237842796341E-2</v>
      </c>
      <c r="O46" s="2">
        <f t="shared" ref="O46:T46" si="3">(O45-N45)/N45</f>
        <v>-3.2813781788351109E-3</v>
      </c>
      <c r="P46" s="2">
        <f t="shared" si="3"/>
        <v>1.4506172839506172E-2</v>
      </c>
      <c r="Q46" s="2">
        <f t="shared" si="3"/>
        <v>4.9082243180204849E-2</v>
      </c>
      <c r="R46" s="2">
        <f t="shared" si="3"/>
        <v>6.1865635572740454E-3</v>
      </c>
      <c r="S46" s="2">
        <f t="shared" si="3"/>
        <v>1.441060620616774E-3</v>
      </c>
      <c r="T46" s="2">
        <f t="shared" si="3"/>
        <v>-9.3054489639293938E-3</v>
      </c>
      <c r="U46" s="2">
        <f>(U45-T45)/T45</f>
        <v>-1.0651689745327781E-3</v>
      </c>
      <c r="V46" s="2">
        <f t="shared" ref="V46" si="4">(V45-U45)/U45</f>
        <v>9.6936797208220238E-3</v>
      </c>
    </row>
    <row r="47" spans="2:22" x14ac:dyDescent="0.3">
      <c r="B47" t="s">
        <v>3</v>
      </c>
      <c r="E47" s="1">
        <f>'Statements Summary 2023'!V46</f>
        <v>-4540</v>
      </c>
      <c r="F47" s="1">
        <f>'Statements Summary 2024'!V47</f>
        <v>-4600</v>
      </c>
      <c r="G47" s="1">
        <f>'Statements Summary 2025'!V47</f>
        <v>-4800</v>
      </c>
      <c r="H47" s="1">
        <f t="shared" si="1"/>
        <v>-5100</v>
      </c>
      <c r="I47" s="1">
        <f>'Statements Summary 2027'!V47</f>
        <v>-5400</v>
      </c>
      <c r="K47" s="1">
        <f>'IS 2026'!F47</f>
        <v>-4800</v>
      </c>
      <c r="L47" s="1">
        <f>'IS 2026'!G47</f>
        <v>-4800</v>
      </c>
      <c r="M47" s="1">
        <f>'IS 2026'!H47</f>
        <v>-4800</v>
      </c>
      <c r="N47" s="1">
        <f>'IS 2026'!I47</f>
        <v>-4800</v>
      </c>
      <c r="O47" s="1">
        <f>'IS 2026'!J47</f>
        <v>-4800</v>
      </c>
      <c r="P47" s="1">
        <f>'IS 2026'!K47</f>
        <v>-4800</v>
      </c>
      <c r="Q47" s="1">
        <f>'IS 2026'!L47</f>
        <v>-4800</v>
      </c>
      <c r="R47" s="1">
        <f>'IS 2026'!M47</f>
        <v>-4800</v>
      </c>
      <c r="S47" s="1">
        <f>'IS 2026'!N47</f>
        <v>-4800</v>
      </c>
      <c r="T47" s="1">
        <f>'IS 2026'!O47</f>
        <v>-5100</v>
      </c>
      <c r="U47" s="1">
        <f>'IS 2026'!P47</f>
        <v>-5100</v>
      </c>
      <c r="V47" s="1">
        <f>'IS 2026'!Q47</f>
        <v>-5100</v>
      </c>
    </row>
    <row r="48" spans="2:22" x14ac:dyDescent="0.3">
      <c r="B48" t="s">
        <v>22</v>
      </c>
      <c r="E48" s="2">
        <f>'Statements Summary 2023'!V47</f>
        <v>-5.3440056500500266E-2</v>
      </c>
      <c r="F48" s="2">
        <f>'Statements Summary 2024'!V48</f>
        <v>-4.9353575451960729E-2</v>
      </c>
      <c r="G48" s="2">
        <f>'Statements Summary 2025'!V48</f>
        <v>-4.9425938320547806E-2</v>
      </c>
      <c r="H48" s="2">
        <f t="shared" si="1"/>
        <v>-4.8963133640552998E-2</v>
      </c>
      <c r="I48" s="2">
        <f>'Statements Summary 2027'!V48</f>
        <v>-5.1843317972350228E-2</v>
      </c>
      <c r="K48" s="2">
        <f>K47/K45</f>
        <v>-5.1743653317522773E-2</v>
      </c>
      <c r="L48" s="2">
        <f t="shared" ref="L48:V48" si="5">L47/L45</f>
        <v>-5.1609296124464417E-2</v>
      </c>
      <c r="M48" s="2">
        <f t="shared" si="5"/>
        <v>-5.1199453872492029E-2</v>
      </c>
      <c r="N48" s="2">
        <f t="shared" si="5"/>
        <v>-4.922067268252666E-2</v>
      </c>
      <c r="O48" s="2">
        <f t="shared" si="5"/>
        <v>-4.9382716049382713E-2</v>
      </c>
      <c r="P48" s="2">
        <f t="shared" si="5"/>
        <v>-4.8676604806814724E-2</v>
      </c>
      <c r="Q48" s="2">
        <f t="shared" si="5"/>
        <v>-4.6399226679555337E-2</v>
      </c>
      <c r="R48" s="2">
        <f t="shared" si="5"/>
        <v>-4.6113939859736768E-2</v>
      </c>
      <c r="S48" s="2">
        <f t="shared" si="5"/>
        <v>-4.6047582501918649E-2</v>
      </c>
      <c r="T48" s="2">
        <f t="shared" si="5"/>
        <v>-4.9385107001065166E-2</v>
      </c>
      <c r="U48" s="2">
        <f t="shared" si="5"/>
        <v>-4.9437766576192324E-2</v>
      </c>
      <c r="V48" s="2">
        <f t="shared" si="5"/>
        <v>-4.8963133640552998E-2</v>
      </c>
    </row>
    <row r="49" spans="2:22" x14ac:dyDescent="0.3">
      <c r="B49" t="s">
        <v>4</v>
      </c>
      <c r="E49" s="1">
        <f>'Statements Summary 2023'!V48</f>
        <v>80415</v>
      </c>
      <c r="F49" s="1">
        <f>'Statements Summary 2024'!V49</f>
        <v>88605</v>
      </c>
      <c r="G49" s="1">
        <f>'Statements Summary 2025'!V49</f>
        <v>92315</v>
      </c>
      <c r="H49" s="1">
        <f t="shared" si="1"/>
        <v>99060</v>
      </c>
      <c r="I49" s="1">
        <f>'Statements Summary 2027'!V49</f>
        <v>98760</v>
      </c>
      <c r="K49" s="1">
        <f>'IS 2026'!F55</f>
        <v>87965</v>
      </c>
      <c r="L49" s="1">
        <f>'IS 2026'!G55</f>
        <v>88206.5</v>
      </c>
      <c r="M49" s="1">
        <f>'IS 2026'!H55</f>
        <v>88951</v>
      </c>
      <c r="N49" s="1">
        <f>'IS 2026'!I55</f>
        <v>92720</v>
      </c>
      <c r="O49" s="1">
        <f>'IS 2026'!J55</f>
        <v>92400</v>
      </c>
      <c r="P49" s="1">
        <f>'IS 2026'!K55</f>
        <v>93810</v>
      </c>
      <c r="Q49" s="1">
        <f>'IS 2026'!L55</f>
        <v>98650</v>
      </c>
      <c r="R49" s="1">
        <f>'IS 2026'!M55</f>
        <v>99290</v>
      </c>
      <c r="S49" s="1">
        <f>'IS 2026'!N55</f>
        <v>99440</v>
      </c>
      <c r="T49" s="1">
        <f>'IS 2026'!O55</f>
        <v>98170</v>
      </c>
      <c r="U49" s="1">
        <f>'IS 2026'!P55</f>
        <v>98060</v>
      </c>
      <c r="V49" s="1">
        <f>'IS 2026'!Q55</f>
        <v>99060</v>
      </c>
    </row>
    <row r="50" spans="2:22" x14ac:dyDescent="0.3">
      <c r="B50" t="s">
        <v>23</v>
      </c>
      <c r="E50" s="2">
        <f>'Statements Summary 2023'!V49</f>
        <v>0.94655994349949979</v>
      </c>
      <c r="F50" s="2">
        <f>'Statements Summary 2024'!V50</f>
        <v>0.95064642454803927</v>
      </c>
      <c r="G50" s="2">
        <f>'Statements Summary 2025'!V50</f>
        <v>0.95057406167945224</v>
      </c>
      <c r="H50" s="2">
        <f t="shared" si="1"/>
        <v>0.95103686635944695</v>
      </c>
      <c r="I50" s="2">
        <f>'Statements Summary 2027'!V50</f>
        <v>0.9481566820276498</v>
      </c>
      <c r="K50" s="2">
        <f>K49/K45</f>
        <v>0.94825634668247727</v>
      </c>
      <c r="L50" s="2">
        <f t="shared" ref="L50:V50" si="6">L49/L45</f>
        <v>0.94839070387553559</v>
      </c>
      <c r="M50" s="2">
        <f t="shared" si="6"/>
        <v>0.94880054612750797</v>
      </c>
      <c r="N50" s="2">
        <f t="shared" si="6"/>
        <v>0.95077932731747339</v>
      </c>
      <c r="O50" s="2">
        <f t="shared" si="6"/>
        <v>0.95061728395061729</v>
      </c>
      <c r="P50" s="2">
        <f t="shared" si="6"/>
        <v>0.95132339519318532</v>
      </c>
      <c r="Q50" s="2">
        <f t="shared" si="6"/>
        <v>0.95360077332044468</v>
      </c>
      <c r="R50" s="2">
        <f t="shared" si="6"/>
        <v>0.95388606014026323</v>
      </c>
      <c r="S50" s="2">
        <f t="shared" si="6"/>
        <v>0.95395241749808135</v>
      </c>
      <c r="T50" s="2">
        <f t="shared" si="6"/>
        <v>0.95061489299893487</v>
      </c>
      <c r="U50" s="2">
        <f t="shared" si="6"/>
        <v>0.95056223342380763</v>
      </c>
      <c r="V50" s="2">
        <f t="shared" si="6"/>
        <v>0.95103686635944695</v>
      </c>
    </row>
    <row r="51" spans="2:22" x14ac:dyDescent="0.3">
      <c r="B51" t="s">
        <v>5</v>
      </c>
      <c r="E51" s="1">
        <f>'Statements Summary 2023'!V50</f>
        <v>-775</v>
      </c>
      <c r="F51" s="1">
        <f>'Statements Summary 2024'!V51</f>
        <v>-775</v>
      </c>
      <c r="G51" s="1">
        <f>'Statements Summary 2025'!V51</f>
        <v>-775</v>
      </c>
      <c r="H51" s="1">
        <f t="shared" si="1"/>
        <v>-775</v>
      </c>
      <c r="I51" s="1">
        <f>'Statements Summary 2027'!V51</f>
        <v>-775</v>
      </c>
      <c r="K51" s="1">
        <f>'IS 2026'!F66</f>
        <v>-775</v>
      </c>
      <c r="L51" s="1">
        <f>'IS 2026'!G66</f>
        <v>-775</v>
      </c>
      <c r="M51" s="1">
        <f>'IS 2026'!H66</f>
        <v>-775</v>
      </c>
      <c r="N51" s="1">
        <f>'IS 2026'!I66</f>
        <v>-775</v>
      </c>
      <c r="O51" s="1">
        <f>'IS 2026'!J66</f>
        <v>-775</v>
      </c>
      <c r="P51" s="1">
        <f>'IS 2026'!K66</f>
        <v>-775</v>
      </c>
      <c r="Q51" s="1">
        <f>'IS 2026'!L66</f>
        <v>-775</v>
      </c>
      <c r="R51" s="1">
        <f>'IS 2026'!M66</f>
        <v>-775</v>
      </c>
      <c r="S51" s="1">
        <f>'IS 2026'!N66</f>
        <v>-775</v>
      </c>
      <c r="T51" s="1">
        <f>'IS 2026'!O66</f>
        <v>-775</v>
      </c>
      <c r="U51" s="1">
        <f>'IS 2026'!P66</f>
        <v>-775</v>
      </c>
      <c r="V51" s="1">
        <f>'IS 2026'!Q66</f>
        <v>-775</v>
      </c>
    </row>
    <row r="52" spans="2:22" x14ac:dyDescent="0.3">
      <c r="B52" t="s">
        <v>22</v>
      </c>
      <c r="E52" s="2">
        <f>'Statements Summary 2023'!V51</f>
        <v>-9.1224766052616091E-3</v>
      </c>
      <c r="F52" s="2">
        <f>'Statements Summary 2024'!V52</f>
        <v>-8.3150045598412107E-3</v>
      </c>
      <c r="G52" s="2">
        <f>'Statements Summary 2025'!V52</f>
        <v>-7.9802296246717815E-3</v>
      </c>
      <c r="H52" s="2">
        <f t="shared" si="1"/>
        <v>-7.4404761904761901E-3</v>
      </c>
      <c r="I52" s="2">
        <f>'Statements Summary 2027'!V52</f>
        <v>-7.4404761904761901E-3</v>
      </c>
      <c r="K52" s="2">
        <f>K51/K45</f>
        <v>-8.3544440252250312E-3</v>
      </c>
      <c r="L52" s="2">
        <f t="shared" ref="L52:V52" si="7">L51/L45</f>
        <v>-8.3327509367624852E-3</v>
      </c>
      <c r="M52" s="2">
        <f t="shared" si="7"/>
        <v>-8.266578489829441E-3</v>
      </c>
      <c r="N52" s="2">
        <f t="shared" si="7"/>
        <v>-7.9470877768662834E-3</v>
      </c>
      <c r="O52" s="2">
        <f t="shared" si="7"/>
        <v>-7.9732510288065845E-3</v>
      </c>
      <c r="P52" s="2">
        <f t="shared" si="7"/>
        <v>-7.859243484433627E-3</v>
      </c>
      <c r="Q52" s="2">
        <f t="shared" si="7"/>
        <v>-7.4915418076365392E-3</v>
      </c>
      <c r="R52" s="2">
        <f t="shared" si="7"/>
        <v>-7.445479873186665E-3</v>
      </c>
      <c r="S52" s="2">
        <f t="shared" si="7"/>
        <v>-7.4347659247889488E-3</v>
      </c>
      <c r="T52" s="2">
        <f t="shared" si="7"/>
        <v>-7.5045995932991189E-3</v>
      </c>
      <c r="U52" s="2">
        <f t="shared" si="7"/>
        <v>-7.5126017836370683E-3</v>
      </c>
      <c r="V52" s="2">
        <f t="shared" si="7"/>
        <v>-7.4404761904761901E-3</v>
      </c>
    </row>
    <row r="53" spans="2:22" x14ac:dyDescent="0.3">
      <c r="B53" t="s">
        <v>198</v>
      </c>
      <c r="E53" s="1">
        <f>'Statements Summary 2023'!V52</f>
        <v>-3800</v>
      </c>
      <c r="F53" s="1">
        <f>'Statements Summary 2024'!V53</f>
        <v>-5111</v>
      </c>
      <c r="G53" s="1">
        <f>'Statements Summary 2025'!V53</f>
        <v>-5111</v>
      </c>
      <c r="H53" s="1">
        <f t="shared" si="1"/>
        <v>-5111</v>
      </c>
      <c r="I53" s="1">
        <f>'Statements Summary 2027'!V53</f>
        <v>-5111</v>
      </c>
      <c r="K53" s="1">
        <f>'IS 2026'!F67</f>
        <v>-5111</v>
      </c>
      <c r="L53" s="1">
        <f>'IS 2026'!G67</f>
        <v>-5111</v>
      </c>
      <c r="M53" s="1">
        <f>'IS 2026'!H67</f>
        <v>-5111</v>
      </c>
      <c r="N53" s="1">
        <f>'IS 2026'!I67</f>
        <v>-5111</v>
      </c>
      <c r="O53" s="1">
        <f>'IS 2026'!J67</f>
        <v>-5111</v>
      </c>
      <c r="P53" s="1">
        <f>'IS 2026'!K67</f>
        <v>-5111</v>
      </c>
      <c r="Q53" s="1">
        <f>'IS 2026'!L67</f>
        <v>-5111</v>
      </c>
      <c r="R53" s="1">
        <f>'IS 2026'!M67</f>
        <v>-5111</v>
      </c>
      <c r="S53" s="1">
        <f>'IS 2026'!N67</f>
        <v>-5111</v>
      </c>
      <c r="T53" s="1">
        <f>'IS 2026'!O67</f>
        <v>-5111</v>
      </c>
      <c r="U53" s="1">
        <f>'IS 2026'!P67</f>
        <v>-5111</v>
      </c>
      <c r="V53" s="1">
        <f>'IS 2026'!Q67</f>
        <v>-5111</v>
      </c>
    </row>
    <row r="54" spans="2:22" x14ac:dyDescent="0.3">
      <c r="B54" t="s">
        <v>22</v>
      </c>
      <c r="E54" s="2">
        <f>'Statements Summary 2023'!V53</f>
        <v>-4.4729562709669823E-2</v>
      </c>
      <c r="F54" s="2">
        <f>'Statements Summary 2024'!V54</f>
        <v>-5.4836113942385065E-2</v>
      </c>
      <c r="G54" s="2">
        <f>'Statements Summary 2025'!V54</f>
        <v>-5.2628327240899962E-2</v>
      </c>
      <c r="H54" s="2">
        <f t="shared" si="1"/>
        <v>-4.9068740399385559E-2</v>
      </c>
      <c r="I54" s="2">
        <f>'Statements Summary 2027'!V54</f>
        <v>-4.9068740399385559E-2</v>
      </c>
      <c r="K54" s="2">
        <f>K53/K45</f>
        <v>-5.5096210855387268E-2</v>
      </c>
      <c r="L54" s="2">
        <f t="shared" ref="L54:V54" si="8">L53/L45</f>
        <v>-5.4953148435862006E-2</v>
      </c>
      <c r="M54" s="2">
        <f t="shared" si="8"/>
        <v>-5.4516751821313908E-2</v>
      </c>
      <c r="N54" s="2">
        <f t="shared" si="8"/>
        <v>-5.2409762100082032E-2</v>
      </c>
      <c r="O54" s="2">
        <f t="shared" si="8"/>
        <v>-5.2582304526748974E-2</v>
      </c>
      <c r="P54" s="2">
        <f t="shared" si="8"/>
        <v>-5.1830443159922926E-2</v>
      </c>
      <c r="Q54" s="2">
        <f t="shared" si="8"/>
        <v>-4.9405509908168201E-2</v>
      </c>
      <c r="R54" s="2">
        <f t="shared" si="8"/>
        <v>-4.9101738879815546E-2</v>
      </c>
      <c r="S54" s="2">
        <f t="shared" si="8"/>
        <v>-4.9031082118188796E-2</v>
      </c>
      <c r="T54" s="2">
        <f t="shared" si="8"/>
        <v>-4.9491623898518446E-2</v>
      </c>
      <c r="U54" s="2">
        <f t="shared" si="8"/>
        <v>-4.9544397053121365E-2</v>
      </c>
      <c r="V54" s="2">
        <f t="shared" si="8"/>
        <v>-4.9068740399385559E-2</v>
      </c>
    </row>
    <row r="55" spans="2:22" x14ac:dyDescent="0.3">
      <c r="B55" t="s">
        <v>24</v>
      </c>
      <c r="E55" s="1">
        <f>'Statements Summary 2023'!V54</f>
        <v>-8035</v>
      </c>
      <c r="F55" s="1">
        <f>'Statements Summary 2024'!V55</f>
        <v>-8035</v>
      </c>
      <c r="G55" s="1">
        <f>'Statements Summary 2025'!V55</f>
        <v>-2685</v>
      </c>
      <c r="H55" s="1">
        <f t="shared" si="1"/>
        <v>-2685</v>
      </c>
      <c r="I55" s="1">
        <f>'Statements Summary 2027'!V55</f>
        <v>-2685</v>
      </c>
      <c r="K55" s="1">
        <f>'IS 2026'!F85</f>
        <v>-2685</v>
      </c>
      <c r="L55" s="1">
        <f>'IS 2026'!G85</f>
        <v>-2685</v>
      </c>
      <c r="M55" s="1">
        <f>'IS 2026'!H85</f>
        <v>-2685</v>
      </c>
      <c r="N55" s="1">
        <f>'IS 2026'!I85</f>
        <v>-2685</v>
      </c>
      <c r="O55" s="1">
        <f>'IS 2026'!J85</f>
        <v>-2685</v>
      </c>
      <c r="P55" s="1">
        <f>'IS 2026'!K85</f>
        <v>-2685</v>
      </c>
      <c r="Q55" s="1">
        <f>'IS 2026'!L85</f>
        <v>-2685</v>
      </c>
      <c r="R55" s="1">
        <f>'IS 2026'!M85</f>
        <v>-2685</v>
      </c>
      <c r="S55" s="1">
        <f>'IS 2026'!N85</f>
        <v>-2685</v>
      </c>
      <c r="T55" s="1">
        <f>'IS 2026'!O85</f>
        <v>-2685</v>
      </c>
      <c r="U55" s="1">
        <f>'IS 2026'!P85</f>
        <v>-2685</v>
      </c>
      <c r="V55" s="1">
        <f>'IS 2026'!Q85</f>
        <v>-2685</v>
      </c>
    </row>
    <row r="56" spans="2:22" x14ac:dyDescent="0.3">
      <c r="B56" t="s">
        <v>22</v>
      </c>
      <c r="E56" s="2">
        <f>'Statements Summary 2023'!V55</f>
        <v>-9.4579483255841326E-2</v>
      </c>
      <c r="F56" s="2">
        <f>'Statements Summary 2024'!V56</f>
        <v>-8.6207821468805318E-2</v>
      </c>
      <c r="G56" s="2">
        <f>'Statements Summary 2025'!V56</f>
        <v>-2.7647634248056427E-2</v>
      </c>
      <c r="H56" s="2">
        <f t="shared" si="1"/>
        <v>-2.5777649769585253E-2</v>
      </c>
      <c r="I56" s="2">
        <f>'Statements Summary 2027'!V56</f>
        <v>-2.5777649769585253E-2</v>
      </c>
      <c r="K56" s="2">
        <f>K55/K45</f>
        <v>-2.8944106074489301E-2</v>
      </c>
      <c r="L56" s="2">
        <f t="shared" ref="L56:V56" si="9">L55/L45</f>
        <v>-2.8868950019622284E-2</v>
      </c>
      <c r="M56" s="2">
        <f t="shared" si="9"/>
        <v>-2.8639694509925227E-2</v>
      </c>
      <c r="N56" s="2">
        <f t="shared" si="9"/>
        <v>-2.7532813781788353E-2</v>
      </c>
      <c r="O56" s="2">
        <f t="shared" si="9"/>
        <v>-2.7623456790123457E-2</v>
      </c>
      <c r="P56" s="2">
        <f t="shared" si="9"/>
        <v>-2.7228475813811985E-2</v>
      </c>
      <c r="Q56" s="2">
        <f t="shared" si="9"/>
        <v>-2.5954567423876269E-2</v>
      </c>
      <c r="R56" s="2">
        <f t="shared" si="9"/>
        <v>-2.5794985109040252E-2</v>
      </c>
      <c r="S56" s="2">
        <f t="shared" si="9"/>
        <v>-2.5757866462010743E-2</v>
      </c>
      <c r="T56" s="2">
        <f t="shared" si="9"/>
        <v>-2.5999806332913721E-2</v>
      </c>
      <c r="U56" s="2">
        <f t="shared" si="9"/>
        <v>-2.6027530050407133E-2</v>
      </c>
      <c r="V56" s="2">
        <f t="shared" si="9"/>
        <v>-2.5777649769585253E-2</v>
      </c>
    </row>
    <row r="57" spans="2:22" x14ac:dyDescent="0.3">
      <c r="B57" s="13" t="s">
        <v>6</v>
      </c>
      <c r="C57" s="13"/>
      <c r="D57" s="13"/>
      <c r="E57" s="177">
        <f>'Statements Summary 2023'!V56</f>
        <v>71605</v>
      </c>
      <c r="F57" s="177">
        <f>'Statements Summary 2024'!V57</f>
        <v>85145</v>
      </c>
      <c r="G57" s="177">
        <f>'Statements Summary 2025'!V57</f>
        <v>88855</v>
      </c>
      <c r="H57" s="177">
        <f t="shared" si="1"/>
        <v>95600</v>
      </c>
      <c r="I57" s="177">
        <f>'Statements Summary 2027'!V57</f>
        <v>95300</v>
      </c>
      <c r="K57" s="177">
        <f>'IS 2026'!F86</f>
        <v>84505</v>
      </c>
      <c r="L57" s="177">
        <f>'IS 2026'!G86</f>
        <v>84746.5</v>
      </c>
      <c r="M57" s="177">
        <f>'IS 2026'!H86</f>
        <v>85491</v>
      </c>
      <c r="N57" s="177">
        <f>'IS 2026'!I86</f>
        <v>89260</v>
      </c>
      <c r="O57" s="177">
        <f>'IS 2026'!J86</f>
        <v>88940</v>
      </c>
      <c r="P57" s="177">
        <f>'IS 2026'!K86</f>
        <v>90350</v>
      </c>
      <c r="Q57" s="177">
        <f>'IS 2026'!L86</f>
        <v>95190</v>
      </c>
      <c r="R57" s="177">
        <f>'IS 2026'!M86</f>
        <v>95830</v>
      </c>
      <c r="S57" s="177">
        <f>'IS 2026'!N86</f>
        <v>95980</v>
      </c>
      <c r="T57" s="177">
        <f>'IS 2026'!O86</f>
        <v>94710</v>
      </c>
      <c r="U57" s="177">
        <f>'IS 2026'!P86</f>
        <v>94600</v>
      </c>
      <c r="V57" s="177">
        <f>'IS 2026'!Q86</f>
        <v>95600</v>
      </c>
    </row>
    <row r="58" spans="2:22" x14ac:dyDescent="0.3">
      <c r="B58" t="s">
        <v>15</v>
      </c>
      <c r="E58" s="2">
        <f>'Statements Summary 2023'!V57</f>
        <v>0.84285798363839681</v>
      </c>
      <c r="F58" s="2">
        <f>'Statements Summary 2024'!V58</f>
        <v>0.9135239525776514</v>
      </c>
      <c r="G58" s="2">
        <f>'Statements Summary 2025'!V58</f>
        <v>0.91494619780672404</v>
      </c>
      <c r="H58" s="2">
        <f t="shared" si="1"/>
        <v>0.9178187403993856</v>
      </c>
      <c r="I58" s="2">
        <f>'Statements Summary 2027'!V58</f>
        <v>0.91493855606758834</v>
      </c>
      <c r="K58" s="2">
        <f>K57/K45</f>
        <v>0.91095779658276288</v>
      </c>
      <c r="L58" s="2">
        <f t="shared" ref="L58:V58" si="10">L57/L45</f>
        <v>0.91118900291915084</v>
      </c>
      <c r="M58" s="2">
        <f t="shared" si="10"/>
        <v>0.91189427312775329</v>
      </c>
      <c r="N58" s="2">
        <f t="shared" si="10"/>
        <v>0.91529942575881873</v>
      </c>
      <c r="O58" s="2">
        <f t="shared" si="10"/>
        <v>0.91502057613168719</v>
      </c>
      <c r="P58" s="2">
        <f t="shared" si="10"/>
        <v>0.91623567589493971</v>
      </c>
      <c r="Q58" s="2">
        <f t="shared" si="10"/>
        <v>0.92015466408893187</v>
      </c>
      <c r="R58" s="2">
        <f t="shared" si="10"/>
        <v>0.92064559515803635</v>
      </c>
      <c r="S58" s="2">
        <f t="shared" si="10"/>
        <v>0.92075978511128165</v>
      </c>
      <c r="T58" s="2">
        <f t="shared" si="10"/>
        <v>0.91711048707272202</v>
      </c>
      <c r="U58" s="2">
        <f t="shared" si="10"/>
        <v>0.91702210158976349</v>
      </c>
      <c r="V58" s="2">
        <f t="shared" si="10"/>
        <v>0.9178187403993856</v>
      </c>
    </row>
    <row r="59" spans="2:22" x14ac:dyDescent="0.3">
      <c r="B59" t="s">
        <v>7</v>
      </c>
      <c r="E59" s="1">
        <f>'Statements Summary 2023'!V58</f>
        <v>-710</v>
      </c>
      <c r="F59" s="1">
        <f>'Statements Summary 2024'!V59</f>
        <v>-710</v>
      </c>
      <c r="G59" s="1">
        <f>'Statements Summary 2025'!V59</f>
        <v>-710</v>
      </c>
      <c r="H59" s="1">
        <f t="shared" si="1"/>
        <v>-710</v>
      </c>
      <c r="I59" s="1">
        <f>'Statements Summary 2027'!V59</f>
        <v>-710</v>
      </c>
      <c r="K59">
        <f>'IS 2026'!F87</f>
        <v>-710</v>
      </c>
      <c r="L59">
        <f>'IS 2026'!G87</f>
        <v>-710</v>
      </c>
      <c r="M59">
        <f>'IS 2026'!H87</f>
        <v>-710</v>
      </c>
      <c r="N59">
        <f>'IS 2026'!I87</f>
        <v>-710</v>
      </c>
      <c r="O59">
        <f>'IS 2026'!J87</f>
        <v>-710</v>
      </c>
      <c r="P59">
        <f>'IS 2026'!K87</f>
        <v>-710</v>
      </c>
      <c r="Q59">
        <f>'IS 2026'!L87</f>
        <v>-710</v>
      </c>
      <c r="R59">
        <f>'IS 2026'!M87</f>
        <v>-710</v>
      </c>
      <c r="S59">
        <f>'IS 2026'!N87</f>
        <v>-710</v>
      </c>
      <c r="T59">
        <f>'IS 2026'!O87</f>
        <v>-710</v>
      </c>
      <c r="U59">
        <f>'IS 2026'!P87</f>
        <v>-710</v>
      </c>
      <c r="V59">
        <f>'IS 2026'!Q87</f>
        <v>-710</v>
      </c>
    </row>
    <row r="60" spans="2:22" x14ac:dyDescent="0.3">
      <c r="B60" t="s">
        <v>8</v>
      </c>
      <c r="E60" s="1">
        <f>'Statements Summary 2023'!V59</f>
        <v>70895</v>
      </c>
      <c r="F60" s="1">
        <f>'Statements Summary 2024'!V60</f>
        <v>84435</v>
      </c>
      <c r="G60" s="1">
        <f>'Statements Summary 2025'!V60</f>
        <v>89565</v>
      </c>
      <c r="H60" s="1">
        <f t="shared" si="1"/>
        <v>94890</v>
      </c>
      <c r="I60" s="1">
        <f>'Statements Summary 2027'!V60</f>
        <v>94590</v>
      </c>
      <c r="K60" s="1">
        <f>'IS 2026'!F88</f>
        <v>83795</v>
      </c>
      <c r="L60" s="1">
        <f>'IS 2026'!G88</f>
        <v>84036.5</v>
      </c>
      <c r="M60" s="1">
        <f>'IS 2026'!H88</f>
        <v>84781</v>
      </c>
      <c r="N60" s="1">
        <f>'IS 2026'!I88</f>
        <v>88550</v>
      </c>
      <c r="O60" s="1">
        <f>'IS 2026'!J88</f>
        <v>88230</v>
      </c>
      <c r="P60" s="1">
        <f>'IS 2026'!K88</f>
        <v>89640</v>
      </c>
      <c r="Q60" s="1">
        <f>'IS 2026'!L88</f>
        <v>94480</v>
      </c>
      <c r="R60" s="1">
        <f>'IS 2026'!M88</f>
        <v>95120</v>
      </c>
      <c r="S60" s="1">
        <f>'IS 2026'!N88</f>
        <v>95270</v>
      </c>
      <c r="T60" s="1">
        <f>'IS 2026'!O88</f>
        <v>94000</v>
      </c>
      <c r="U60" s="1">
        <f>'IS 2026'!P88</f>
        <v>93890</v>
      </c>
      <c r="V60" s="1">
        <f>'IS 2026'!Q88</f>
        <v>94890</v>
      </c>
    </row>
    <row r="61" spans="2:22" x14ac:dyDescent="0.3">
      <c r="B61" t="s">
        <v>9</v>
      </c>
      <c r="E61" s="1">
        <f>'Statements Summary 2023'!V60</f>
        <v>-7360</v>
      </c>
      <c r="F61" s="1">
        <f>'Statements Summary 2024'!V61</f>
        <v>-4480</v>
      </c>
      <c r="G61" s="1">
        <f>'Statements Summary 2025'!V61</f>
        <v>-1600</v>
      </c>
      <c r="H61" s="1">
        <f t="shared" si="1"/>
        <v>0</v>
      </c>
      <c r="I61" s="1">
        <f>'Statements Summary 2027'!V61</f>
        <v>0</v>
      </c>
      <c r="K61" s="1">
        <f>'IS 2026'!F89</f>
        <v>-1360</v>
      </c>
      <c r="L61" s="1">
        <f>'IS 2026'!G89</f>
        <v>-1120</v>
      </c>
      <c r="M61" s="1">
        <f>'IS 2026'!H89</f>
        <v>-880</v>
      </c>
      <c r="N61" s="1">
        <f>'IS 2026'!I89</f>
        <v>-640</v>
      </c>
      <c r="O61" s="1">
        <f>'IS 2026'!J89</f>
        <v>-400</v>
      </c>
      <c r="P61" s="1">
        <f>'IS 2026'!K89</f>
        <v>0</v>
      </c>
      <c r="Q61" s="1">
        <f>'IS 2026'!L89</f>
        <v>0</v>
      </c>
      <c r="R61" s="1">
        <f>'IS 2026'!M89</f>
        <v>0</v>
      </c>
      <c r="S61" s="1">
        <f>'IS 2026'!N89</f>
        <v>0</v>
      </c>
      <c r="T61" s="1">
        <f>'IS 2026'!O89</f>
        <v>0</v>
      </c>
      <c r="U61" s="1">
        <f>'IS 2026'!P89</f>
        <v>0</v>
      </c>
      <c r="V61" s="1">
        <f>'IS 2026'!Q89</f>
        <v>0</v>
      </c>
    </row>
    <row r="62" spans="2:22" x14ac:dyDescent="0.3">
      <c r="B62" t="s">
        <v>10</v>
      </c>
      <c r="E62" s="1">
        <f>'Statements Summary 2023'!V61</f>
        <v>71605</v>
      </c>
      <c r="F62" s="1">
        <f>'Statements Summary 2024'!V62</f>
        <v>85145</v>
      </c>
      <c r="G62" s="1">
        <f>'Statements Summary 2025'!V62</f>
        <v>88855</v>
      </c>
      <c r="H62" s="1">
        <f t="shared" si="1"/>
        <v>95600</v>
      </c>
      <c r="I62" s="1">
        <f>'Statements Summary 2027'!V62</f>
        <v>95300</v>
      </c>
      <c r="K62" s="1">
        <f>'IS 2026'!F90</f>
        <v>84505</v>
      </c>
      <c r="L62" s="1">
        <f>'IS 2026'!G90</f>
        <v>84746.5</v>
      </c>
      <c r="M62" s="1">
        <f>'IS 2026'!H90</f>
        <v>85491</v>
      </c>
      <c r="N62" s="1">
        <f>'IS 2026'!I90</f>
        <v>89260</v>
      </c>
      <c r="O62" s="1">
        <f>'IS 2026'!J90</f>
        <v>88940</v>
      </c>
      <c r="P62" s="1">
        <f>'IS 2026'!K90</f>
        <v>90350</v>
      </c>
      <c r="Q62" s="1">
        <f>'IS 2026'!L90</f>
        <v>95190</v>
      </c>
      <c r="R62" s="1">
        <f>'IS 2026'!M90</f>
        <v>95830</v>
      </c>
      <c r="S62" s="1">
        <f>'IS 2026'!N90</f>
        <v>95980</v>
      </c>
      <c r="T62" s="1">
        <f>'IS 2026'!O90</f>
        <v>94710</v>
      </c>
      <c r="U62" s="1">
        <f>'IS 2026'!P90</f>
        <v>94600</v>
      </c>
      <c r="V62" s="1">
        <f>'IS 2026'!Q90</f>
        <v>95600</v>
      </c>
    </row>
    <row r="63" spans="2:22" x14ac:dyDescent="0.3">
      <c r="B63" t="s">
        <v>11</v>
      </c>
      <c r="E63" s="1">
        <f>'Statements Summary 2023'!V62</f>
        <v>-14321</v>
      </c>
      <c r="F63" s="1">
        <f>'Statements Summary 2024'!V63</f>
        <v>-17029</v>
      </c>
      <c r="G63" s="1">
        <f>'Statements Summary 2025'!V63</f>
        <v>-17771</v>
      </c>
      <c r="H63" s="1">
        <f t="shared" si="1"/>
        <v>-19120</v>
      </c>
      <c r="I63" s="1">
        <f>'Statements Summary 2027'!V63</f>
        <v>-19120</v>
      </c>
      <c r="K63" s="1">
        <f>'IS 2026'!F91</f>
        <v>-16901</v>
      </c>
      <c r="L63" s="1">
        <f>'IS 2026'!G91</f>
        <v>-16949.3</v>
      </c>
      <c r="M63" s="1">
        <f>'IS 2026'!H91</f>
        <v>-17098.2</v>
      </c>
      <c r="N63" s="1">
        <f>'IS 2026'!I91</f>
        <v>-17852</v>
      </c>
      <c r="O63" s="1">
        <f>'IS 2026'!J91</f>
        <v>-17788</v>
      </c>
      <c r="P63" s="1">
        <f>'IS 2026'!K91</f>
        <v>-18070</v>
      </c>
      <c r="Q63" s="1">
        <f>'IS 2026'!L91</f>
        <v>-19038</v>
      </c>
      <c r="R63" s="1">
        <f>'IS 2026'!M91</f>
        <v>-19166</v>
      </c>
      <c r="S63" s="1">
        <f>'IS 2026'!N91</f>
        <v>-19196</v>
      </c>
      <c r="T63" s="1">
        <f>'IS 2026'!O91</f>
        <v>-18942</v>
      </c>
      <c r="U63" s="1">
        <f>'IS 2026'!P91</f>
        <v>-18920</v>
      </c>
      <c r="V63" s="1">
        <f>'IS 2026'!Q91</f>
        <v>-19120</v>
      </c>
    </row>
    <row r="64" spans="2:22" x14ac:dyDescent="0.3">
      <c r="B64" s="13" t="s">
        <v>12</v>
      </c>
      <c r="C64" s="13"/>
      <c r="D64" s="13"/>
      <c r="E64" s="177">
        <f>'Statements Summary 2023'!V63</f>
        <v>57284</v>
      </c>
      <c r="F64" s="177">
        <f>'Statements Summary 2024'!V64</f>
        <v>68116</v>
      </c>
      <c r="G64" s="177">
        <f>'Statements Summary 2025'!V64</f>
        <v>71084</v>
      </c>
      <c r="H64" s="177">
        <f t="shared" si="1"/>
        <v>76480</v>
      </c>
      <c r="I64" s="177">
        <f>'Statements Summary 2027'!V64</f>
        <v>76240</v>
      </c>
      <c r="K64" s="177">
        <f>'IS 2026'!F92</f>
        <v>67604</v>
      </c>
      <c r="L64" s="177">
        <f>'IS 2026'!G92</f>
        <v>67797.2</v>
      </c>
      <c r="M64" s="177">
        <f>'IS 2026'!H92</f>
        <v>68392.800000000003</v>
      </c>
      <c r="N64" s="177">
        <f>'IS 2026'!I92</f>
        <v>71408</v>
      </c>
      <c r="O64" s="177">
        <f>'IS 2026'!J92</f>
        <v>71152</v>
      </c>
      <c r="P64" s="177">
        <f>'IS 2026'!K92</f>
        <v>72280</v>
      </c>
      <c r="Q64" s="177">
        <f>'IS 2026'!L92</f>
        <v>76152</v>
      </c>
      <c r="R64" s="177">
        <f>'IS 2026'!M92</f>
        <v>76664</v>
      </c>
      <c r="S64" s="177">
        <f>'IS 2026'!N92</f>
        <v>76784</v>
      </c>
      <c r="T64" s="177">
        <f>'IS 2026'!O92</f>
        <v>75768</v>
      </c>
      <c r="U64" s="177">
        <f>'IS 2026'!P92</f>
        <v>75680</v>
      </c>
      <c r="V64" s="177">
        <f>'IS 2026'!Q92</f>
        <v>76480</v>
      </c>
    </row>
    <row r="65" spans="2:22" x14ac:dyDescent="0.3">
      <c r="B65" t="s">
        <v>13</v>
      </c>
      <c r="E65" s="2">
        <f>'Statements Summary 2023'!V64</f>
        <v>0.67428638691071741</v>
      </c>
      <c r="F65" s="2">
        <f>'Statements Summary 2024'!V65</f>
        <v>0.73081916206212116</v>
      </c>
      <c r="G65" s="2">
        <f>'Statements Summary 2025'!V65</f>
        <v>0.73195695824537921</v>
      </c>
      <c r="H65" s="2">
        <f t="shared" si="1"/>
        <v>0.73425499231950841</v>
      </c>
      <c r="I65" s="2">
        <f>'Statements Summary 2027'!V65</f>
        <v>0.73195084485407069</v>
      </c>
      <c r="K65" s="2">
        <f>K64/K45</f>
        <v>0.72876623726621037</v>
      </c>
      <c r="L65" s="2">
        <f t="shared" ref="L65:V65" si="11">L64/L45</f>
        <v>0.72895120233532062</v>
      </c>
      <c r="M65" s="2">
        <f t="shared" si="11"/>
        <v>0.72951541850220269</v>
      </c>
      <c r="N65" s="2">
        <f t="shared" si="11"/>
        <v>0.73223954060705498</v>
      </c>
      <c r="O65" s="2">
        <f t="shared" si="11"/>
        <v>0.73201646090534978</v>
      </c>
      <c r="P65" s="2">
        <f t="shared" si="11"/>
        <v>0.73298854071595176</v>
      </c>
      <c r="Q65" s="2">
        <f t="shared" si="11"/>
        <v>0.7361237312711455</v>
      </c>
      <c r="R65" s="2">
        <f t="shared" si="11"/>
        <v>0.73651647612642901</v>
      </c>
      <c r="S65" s="2">
        <f t="shared" si="11"/>
        <v>0.73660782808902536</v>
      </c>
      <c r="T65" s="2">
        <f t="shared" si="11"/>
        <v>0.73368838965817762</v>
      </c>
      <c r="U65" s="2">
        <f t="shared" si="11"/>
        <v>0.73361768127181082</v>
      </c>
      <c r="V65" s="2">
        <f t="shared" si="11"/>
        <v>0.73425499231950841</v>
      </c>
    </row>
    <row r="67" spans="2:22" x14ac:dyDescent="0.3">
      <c r="B67" s="162" t="s">
        <v>272</v>
      </c>
      <c r="C67" s="135"/>
      <c r="D67" s="135"/>
      <c r="E67" s="135"/>
      <c r="F67" s="135"/>
      <c r="G67" s="135"/>
      <c r="H67" s="135"/>
      <c r="I67" s="135"/>
      <c r="K67" s="364" t="s">
        <v>278</v>
      </c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</row>
    <row r="85" spans="2:22" x14ac:dyDescent="0.3">
      <c r="B85" s="162" t="s">
        <v>273</v>
      </c>
      <c r="C85" s="162"/>
      <c r="D85" s="162"/>
      <c r="E85" s="162"/>
      <c r="F85" s="135"/>
      <c r="G85" s="135"/>
      <c r="H85" s="135"/>
      <c r="I85" s="135"/>
      <c r="J85" s="135"/>
      <c r="K85" s="364" t="s">
        <v>279</v>
      </c>
      <c r="L85" s="364"/>
      <c r="M85" s="364"/>
      <c r="N85" s="364"/>
      <c r="O85" s="364"/>
      <c r="P85" s="364"/>
      <c r="Q85" s="364"/>
      <c r="R85" s="364"/>
      <c r="S85" s="364"/>
      <c r="T85" s="364"/>
      <c r="U85" s="364"/>
      <c r="V85" s="364"/>
    </row>
    <row r="87" spans="2:22" x14ac:dyDescent="0.3">
      <c r="B87" s="175" t="s">
        <v>20</v>
      </c>
      <c r="C87" s="175"/>
      <c r="D87" s="175"/>
      <c r="E87" s="176">
        <v>2023</v>
      </c>
      <c r="F87" s="176">
        <v>2024</v>
      </c>
      <c r="G87" s="176">
        <v>2025</v>
      </c>
      <c r="H87" s="176">
        <v>2026</v>
      </c>
      <c r="I87" s="176">
        <v>2027</v>
      </c>
      <c r="J87" s="175"/>
      <c r="K87" s="176" t="s">
        <v>25</v>
      </c>
      <c r="L87" s="176" t="s">
        <v>26</v>
      </c>
      <c r="M87" s="176" t="s">
        <v>27</v>
      </c>
      <c r="N87" s="176" t="s">
        <v>28</v>
      </c>
      <c r="O87" s="176" t="s">
        <v>29</v>
      </c>
      <c r="P87" s="176" t="s">
        <v>30</v>
      </c>
      <c r="Q87" s="176" t="s">
        <v>31</v>
      </c>
      <c r="R87" s="176" t="s">
        <v>32</v>
      </c>
      <c r="S87" s="176" t="s">
        <v>33</v>
      </c>
      <c r="T87" s="176" t="s">
        <v>34</v>
      </c>
      <c r="U87" s="176" t="s">
        <v>35</v>
      </c>
      <c r="V87" s="176" t="s">
        <v>36</v>
      </c>
    </row>
    <row r="88" spans="2:22" x14ac:dyDescent="0.3">
      <c r="B88" t="s">
        <v>48</v>
      </c>
      <c r="E88" s="184">
        <f>'Statements Summary 2023'!E86</f>
        <v>662004</v>
      </c>
      <c r="F88" s="184">
        <f>'Statements Summary 2023'!F86</f>
        <v>1470756</v>
      </c>
      <c r="G88" s="184">
        <f>'Statements Summary 2023'!G86</f>
        <v>2333740</v>
      </c>
      <c r="H88" s="184">
        <f>'Statements Summary 2023'!H86</f>
        <v>3292122</v>
      </c>
      <c r="I88" s="184">
        <f>'Statements Summary 2023'!I86</f>
        <v>4323334</v>
      </c>
      <c r="K88" s="184">
        <f>'BS 2026'!F14</f>
        <v>2406594</v>
      </c>
      <c r="L88" s="184">
        <f>'BS 2026'!G14</f>
        <v>2479881.2000000002</v>
      </c>
      <c r="M88" s="184">
        <f>'BS 2026'!H14</f>
        <v>2554004</v>
      </c>
      <c r="N88" s="184">
        <f>'BS 2026'!I14</f>
        <v>2631382</v>
      </c>
      <c r="O88" s="184">
        <f>'BS 2026'!J14</f>
        <v>2708744</v>
      </c>
      <c r="P88" s="184">
        <f>'BS 2026'!K14</f>
        <v>2786834</v>
      </c>
      <c r="Q88" s="184">
        <f>'BS 2026'!L14</f>
        <v>2870796</v>
      </c>
      <c r="R88" s="184">
        <f>'BS 2026'!M14</f>
        <v>2955270</v>
      </c>
      <c r="S88" s="184">
        <f>'BS 2026'!N14</f>
        <v>3039864</v>
      </c>
      <c r="T88" s="184">
        <f>'BS 2026'!O14</f>
        <v>3123742</v>
      </c>
      <c r="U88" s="184">
        <f>'BS 2026'!P14</f>
        <v>3207532</v>
      </c>
      <c r="V88" s="184">
        <f>'BS 2026'!Q14</f>
        <v>3292122</v>
      </c>
    </row>
    <row r="89" spans="2:22" x14ac:dyDescent="0.3">
      <c r="B89" t="s">
        <v>49</v>
      </c>
      <c r="E89" s="184">
        <f>'Statements Summary 2023'!E87</f>
        <v>58520</v>
      </c>
      <c r="F89" s="184">
        <f>'Statements Summary 2023'!F87</f>
        <v>67040</v>
      </c>
      <c r="G89" s="184">
        <f>'Statements Summary 2023'!G87</f>
        <v>75560</v>
      </c>
      <c r="H89" s="184">
        <f>'Statements Summary 2023'!H87</f>
        <v>84080</v>
      </c>
      <c r="I89" s="184">
        <f>'Statements Summary 2023'!I87</f>
        <v>92600</v>
      </c>
      <c r="K89" s="184">
        <f>'BS 2026'!F19</f>
        <v>76270</v>
      </c>
      <c r="L89" s="184">
        <f>'BS 2026'!G19</f>
        <v>76980</v>
      </c>
      <c r="M89" s="184">
        <f>'BS 2026'!H19</f>
        <v>77690</v>
      </c>
      <c r="N89" s="184">
        <f>'BS 2026'!I19</f>
        <v>78400</v>
      </c>
      <c r="O89" s="184">
        <f>'BS 2026'!J19</f>
        <v>79110</v>
      </c>
      <c r="P89" s="184">
        <f>'BS 2026'!K19</f>
        <v>79820</v>
      </c>
      <c r="Q89" s="184">
        <f>'BS 2026'!L19</f>
        <v>80530</v>
      </c>
      <c r="R89" s="184">
        <f>'BS 2026'!M19</f>
        <v>81240</v>
      </c>
      <c r="S89" s="184">
        <f>'BS 2026'!N19</f>
        <v>81950</v>
      </c>
      <c r="T89" s="184">
        <f>'BS 2026'!O19</f>
        <v>82660</v>
      </c>
      <c r="U89" s="184">
        <f>'BS 2026'!P19</f>
        <v>83370</v>
      </c>
      <c r="V89" s="184">
        <f>'BS 2026'!Q19</f>
        <v>84080</v>
      </c>
    </row>
    <row r="90" spans="2:22" x14ac:dyDescent="0.3">
      <c r="B90" t="s">
        <v>50</v>
      </c>
      <c r="E90" s="184">
        <f>'Statements Summary 2023'!E88</f>
        <v>720524</v>
      </c>
      <c r="F90" s="184">
        <f>'Statements Summary 2023'!F88</f>
        <v>1537796</v>
      </c>
      <c r="G90" s="184">
        <f>'Statements Summary 2023'!G88</f>
        <v>2409300</v>
      </c>
      <c r="H90" s="184">
        <f>'Statements Summary 2023'!H88</f>
        <v>3376202</v>
      </c>
      <c r="I90" s="184">
        <f>'Statements Summary 2023'!I88</f>
        <v>4415934</v>
      </c>
      <c r="K90" s="184">
        <f>'BS 2026'!F20</f>
        <v>2482864</v>
      </c>
      <c r="L90" s="184">
        <f>'BS 2026'!G20</f>
        <v>2556861.2000000002</v>
      </c>
      <c r="M90" s="184">
        <f>'BS 2026'!H20</f>
        <v>2631694</v>
      </c>
      <c r="N90" s="184">
        <f>'BS 2026'!I20</f>
        <v>2709782</v>
      </c>
      <c r="O90" s="184">
        <f>'BS 2026'!J20</f>
        <v>2787854</v>
      </c>
      <c r="P90" s="184">
        <f>'BS 2026'!K20</f>
        <v>2866654</v>
      </c>
      <c r="Q90" s="184">
        <f>'BS 2026'!L20</f>
        <v>2951326</v>
      </c>
      <c r="R90" s="184">
        <f>'BS 2026'!M20</f>
        <v>3036510</v>
      </c>
      <c r="S90" s="184">
        <f>'BS 2026'!N20</f>
        <v>3121814</v>
      </c>
      <c r="T90" s="184">
        <f>'BS 2026'!O20</f>
        <v>3206402</v>
      </c>
      <c r="U90" s="184">
        <f>'BS 2026'!P20</f>
        <v>3290902</v>
      </c>
      <c r="V90" s="184">
        <f>'BS 2026'!Q20</f>
        <v>3376202</v>
      </c>
    </row>
    <row r="91" spans="2:22" x14ac:dyDescent="0.3">
      <c r="B91" t="s">
        <v>51</v>
      </c>
      <c r="E91" s="184">
        <f>'Statements Summary 2023'!E89</f>
        <v>-14321</v>
      </c>
      <c r="F91" s="184">
        <f>'Statements Summary 2023'!F89</f>
        <v>-17029</v>
      </c>
      <c r="G91" s="184">
        <f>'Statements Summary 2023'!G89</f>
        <v>-17771</v>
      </c>
      <c r="H91" s="184">
        <f>'Statements Summary 2023'!H89</f>
        <v>-19120</v>
      </c>
      <c r="I91" s="184">
        <f>'Statements Summary 2023'!I89</f>
        <v>-19060</v>
      </c>
      <c r="K91" s="184">
        <f>'BS 2026'!F25</f>
        <v>-16901</v>
      </c>
      <c r="L91" s="184">
        <f>'BS 2026'!G25</f>
        <v>-16949.3</v>
      </c>
      <c r="M91" s="184">
        <f>'BS 2026'!H25</f>
        <v>-17098.2</v>
      </c>
      <c r="N91" s="184">
        <f>'BS 2026'!I25</f>
        <v>-17852</v>
      </c>
      <c r="O91" s="184">
        <f>'BS 2026'!J25</f>
        <v>-17788</v>
      </c>
      <c r="P91" s="184">
        <f>'BS 2026'!K25</f>
        <v>-18070</v>
      </c>
      <c r="Q91" s="184">
        <f>'BS 2026'!L25</f>
        <v>-19038</v>
      </c>
      <c r="R91" s="184">
        <f>'BS 2026'!M25</f>
        <v>-19166</v>
      </c>
      <c r="S91" s="184">
        <f>'BS 2026'!N25</f>
        <v>-19196</v>
      </c>
      <c r="T91" s="184">
        <f>'BS 2026'!O25</f>
        <v>-18942</v>
      </c>
      <c r="U91" s="184">
        <f>'BS 2026'!P25</f>
        <v>-18920</v>
      </c>
      <c r="V91" s="184">
        <f>'BS 2026'!Q25</f>
        <v>-19120</v>
      </c>
    </row>
    <row r="92" spans="2:22" x14ac:dyDescent="0.3">
      <c r="B92" t="s">
        <v>203</v>
      </c>
      <c r="E92" s="184">
        <f>'Statements Summary 2023'!E90</f>
        <v>-36800</v>
      </c>
      <c r="F92" s="184">
        <f>'Statements Summary 2023'!F90</f>
        <v>-22400</v>
      </c>
      <c r="G92" s="184">
        <f>'Statements Summary 2023'!G90</f>
        <v>-8000</v>
      </c>
      <c r="H92" s="184">
        <f>'Statements Summary 2023'!H90</f>
        <v>0</v>
      </c>
      <c r="I92" s="184">
        <f>'Statements Summary 2023'!I90</f>
        <v>0</v>
      </c>
      <c r="K92" s="184">
        <f>'BS 2026'!F27</f>
        <v>-6800</v>
      </c>
      <c r="L92" s="184">
        <f>'BS 2026'!G27</f>
        <v>-5600</v>
      </c>
      <c r="M92" s="184">
        <f>'BS 2026'!H27</f>
        <v>-4400</v>
      </c>
      <c r="N92" s="184">
        <f>'BS 2026'!I27</f>
        <v>-3200</v>
      </c>
      <c r="O92" s="184">
        <f>'BS 2026'!J27</f>
        <v>-2000</v>
      </c>
      <c r="P92" s="184">
        <f>'BS 2026'!K27</f>
        <v>0</v>
      </c>
      <c r="Q92" s="184">
        <f>'BS 2026'!L27</f>
        <v>0</v>
      </c>
      <c r="R92" s="184">
        <f>'BS 2026'!M27</f>
        <v>0</v>
      </c>
      <c r="S92" s="184">
        <f>'BS 2026'!N27</f>
        <v>0</v>
      </c>
      <c r="T92" s="184">
        <f>'BS 2026'!O27</f>
        <v>0</v>
      </c>
      <c r="U92" s="184">
        <f>'BS 2026'!P27</f>
        <v>0</v>
      </c>
      <c r="V92" s="184">
        <f>'BS 2026'!Q27</f>
        <v>0</v>
      </c>
    </row>
    <row r="93" spans="2:22" x14ac:dyDescent="0.3">
      <c r="B93" t="s">
        <v>53</v>
      </c>
      <c r="E93" s="184">
        <f>'Statements Summary 2023'!E91</f>
        <v>-51121</v>
      </c>
      <c r="F93" s="184">
        <f>'Statements Summary 2023'!F91</f>
        <v>-39429</v>
      </c>
      <c r="G93" s="184">
        <f>'Statements Summary 2023'!G91</f>
        <v>-25771</v>
      </c>
      <c r="H93" s="184">
        <f>'Statements Summary 2023'!H91</f>
        <v>-19120</v>
      </c>
      <c r="I93" s="184">
        <f>'Statements Summary 2023'!I91</f>
        <v>-19060</v>
      </c>
      <c r="K93" s="184">
        <f>'BS 2026'!F32</f>
        <v>-23701</v>
      </c>
      <c r="L93" s="184">
        <f>'BS 2026'!G32</f>
        <v>-22549.3</v>
      </c>
      <c r="M93" s="184">
        <f>'BS 2026'!H32</f>
        <v>-21498.2</v>
      </c>
      <c r="N93" s="184">
        <f>'BS 2026'!I32</f>
        <v>-21052</v>
      </c>
      <c r="O93" s="184">
        <f>'BS 2026'!J32</f>
        <v>-19788</v>
      </c>
      <c r="P93" s="184">
        <f>'BS 2026'!K32</f>
        <v>-18070</v>
      </c>
      <c r="Q93" s="184">
        <f>'BS 2026'!L32</f>
        <v>-19038</v>
      </c>
      <c r="R93" s="184">
        <f>'BS 2026'!M32</f>
        <v>-19166</v>
      </c>
      <c r="S93" s="184">
        <f>'BS 2026'!N32</f>
        <v>-19196</v>
      </c>
      <c r="T93" s="184">
        <f>'BS 2026'!O32</f>
        <v>-18942</v>
      </c>
      <c r="U93" s="184">
        <f>'BS 2026'!P32</f>
        <v>-18920</v>
      </c>
      <c r="V93" s="184">
        <f>'BS 2026'!Q32</f>
        <v>-19120</v>
      </c>
    </row>
    <row r="94" spans="2:22" x14ac:dyDescent="0.3">
      <c r="B94" t="s">
        <v>54</v>
      </c>
      <c r="E94" s="184">
        <f>'Statements Summary 2023'!E92</f>
        <v>669403</v>
      </c>
      <c r="F94" s="184">
        <f>'Statements Summary 2023'!F92</f>
        <v>1498367</v>
      </c>
      <c r="G94" s="184">
        <f>'Statements Summary 2023'!G92</f>
        <v>2393300</v>
      </c>
      <c r="H94" s="184">
        <f>'Statements Summary 2023'!H92</f>
        <v>3357082</v>
      </c>
      <c r="I94" s="184">
        <f>'Statements Summary 2023'!I92</f>
        <v>4396874</v>
      </c>
      <c r="K94" s="184">
        <f>'BS 2026'!F33</f>
        <v>2459163</v>
      </c>
      <c r="L94" s="184">
        <f>'BS 2026'!G33</f>
        <v>2534311.9000000004</v>
      </c>
      <c r="M94" s="184">
        <f>'BS 2026'!H33</f>
        <v>2610195.7999999998</v>
      </c>
      <c r="N94" s="184">
        <f>'BS 2026'!I33</f>
        <v>2688730</v>
      </c>
      <c r="O94" s="184">
        <f>'BS 2026'!J33</f>
        <v>2768066</v>
      </c>
      <c r="P94" s="184">
        <f>'BS 2026'!K33</f>
        <v>2848584</v>
      </c>
      <c r="Q94" s="184">
        <f>'BS 2026'!L33</f>
        <v>2932288</v>
      </c>
      <c r="R94" s="184">
        <f>'BS 2026'!M33</f>
        <v>3017344</v>
      </c>
      <c r="S94" s="184">
        <f>'BS 2026'!N33</f>
        <v>3102618</v>
      </c>
      <c r="T94" s="184">
        <f>'BS 2026'!O33</f>
        <v>3187460</v>
      </c>
      <c r="U94" s="184">
        <f>'BS 2026'!P33</f>
        <v>3271982</v>
      </c>
      <c r="V94" s="184">
        <f>'BS 2026'!Q33</f>
        <v>3357082</v>
      </c>
    </row>
    <row r="95" spans="2:22" x14ac:dyDescent="0.3">
      <c r="B95" t="s">
        <v>55</v>
      </c>
      <c r="E95" s="184">
        <f>'Statements Summary 2023'!E93</f>
        <v>662004</v>
      </c>
      <c r="F95" s="184">
        <f>'Statements Summary 2023'!F93</f>
        <v>1470756</v>
      </c>
      <c r="G95" s="184">
        <f>'Statements Summary 2023'!G93</f>
        <v>2333740</v>
      </c>
      <c r="H95" s="184">
        <f>'Statements Summary 2023'!H93</f>
        <v>3292122</v>
      </c>
      <c r="I95" s="184">
        <f>'Statements Summary 2023'!I93</f>
        <v>4323334</v>
      </c>
      <c r="K95" s="184">
        <f>'BS 2026'!F14</f>
        <v>2406594</v>
      </c>
      <c r="L95" s="184">
        <f>'BS 2026'!G14</f>
        <v>2479881.2000000002</v>
      </c>
      <c r="M95" s="184">
        <f>'BS 2026'!H14</f>
        <v>2554004</v>
      </c>
      <c r="N95" s="184">
        <f>'BS 2026'!I14</f>
        <v>2631382</v>
      </c>
      <c r="O95" s="184">
        <f>'BS 2026'!J14</f>
        <v>2708744</v>
      </c>
      <c r="P95" s="184">
        <f>'BS 2026'!K14</f>
        <v>2786834</v>
      </c>
      <c r="Q95" s="184">
        <f>'BS 2026'!L14</f>
        <v>2870796</v>
      </c>
      <c r="R95" s="184">
        <f>'BS 2026'!M14</f>
        <v>2955270</v>
      </c>
      <c r="S95" s="184">
        <f>'BS 2026'!N14</f>
        <v>3039864</v>
      </c>
      <c r="T95" s="184">
        <f>'BS 2026'!O14</f>
        <v>3123742</v>
      </c>
      <c r="U95" s="184">
        <f>'BS 2026'!P14</f>
        <v>3207532</v>
      </c>
      <c r="V95" s="184">
        <f>'BS 2026'!Q14</f>
        <v>3292122</v>
      </c>
    </row>
    <row r="96" spans="2:22" x14ac:dyDescent="0.3">
      <c r="B96" t="s">
        <v>56</v>
      </c>
      <c r="E96" s="184" t="str">
        <f>'Statements Summary 2023'!E94</f>
        <v>-</v>
      </c>
      <c r="F96" s="184" t="str">
        <f>'Statements Summary 2023'!F94</f>
        <v>-</v>
      </c>
      <c r="G96" s="184" t="str">
        <f>'Statements Summary 2023'!G94</f>
        <v>-</v>
      </c>
      <c r="H96" s="184" t="str">
        <f>'Statements Summary 2023'!H94</f>
        <v>-</v>
      </c>
      <c r="I96" s="184" t="str">
        <f>'Statements Summary 2023'!I94</f>
        <v>-</v>
      </c>
      <c r="K96" s="184" t="s">
        <v>197</v>
      </c>
      <c r="L96" s="184" t="s">
        <v>197</v>
      </c>
      <c r="M96" s="184" t="s">
        <v>197</v>
      </c>
      <c r="N96" s="184" t="s">
        <v>197</v>
      </c>
      <c r="O96" s="184" t="s">
        <v>197</v>
      </c>
      <c r="P96" s="184" t="s">
        <v>197</v>
      </c>
      <c r="Q96" s="184" t="s">
        <v>197</v>
      </c>
      <c r="R96" s="184" t="s">
        <v>197</v>
      </c>
      <c r="S96" s="184" t="s">
        <v>197</v>
      </c>
      <c r="T96" s="184" t="s">
        <v>197</v>
      </c>
      <c r="U96" s="184" t="s">
        <v>197</v>
      </c>
      <c r="V96" s="184" t="s">
        <v>197</v>
      </c>
    </row>
    <row r="97" spans="2:22" x14ac:dyDescent="0.3">
      <c r="B97" t="s">
        <v>57</v>
      </c>
      <c r="E97" s="184">
        <f>'Statements Summary 2023'!E95</f>
        <v>0</v>
      </c>
      <c r="F97" s="184">
        <f>'Statements Summary 2023'!F95</f>
        <v>0</v>
      </c>
      <c r="G97" s="184">
        <f>'Statements Summary 2023'!G95</f>
        <v>0</v>
      </c>
      <c r="H97" s="184">
        <f>'Statements Summary 2023'!H95</f>
        <v>0</v>
      </c>
      <c r="I97" s="184">
        <f>'Statements Summary 2023'!I95</f>
        <v>0</v>
      </c>
      <c r="K97" s="184" t="s">
        <v>197</v>
      </c>
      <c r="L97" s="184" t="s">
        <v>197</v>
      </c>
      <c r="M97" s="184" t="s">
        <v>197</v>
      </c>
      <c r="N97" s="184" t="s">
        <v>197</v>
      </c>
      <c r="O97" s="184" t="s">
        <v>197</v>
      </c>
      <c r="P97" s="184" t="s">
        <v>197</v>
      </c>
      <c r="Q97" s="184" t="s">
        <v>197</v>
      </c>
      <c r="R97" s="184" t="s">
        <v>197</v>
      </c>
      <c r="S97" s="184" t="s">
        <v>197</v>
      </c>
      <c r="T97" s="184" t="s">
        <v>197</v>
      </c>
      <c r="U97" s="184" t="s">
        <v>197</v>
      </c>
      <c r="V97" s="184"/>
    </row>
    <row r="98" spans="2:22" x14ac:dyDescent="0.3">
      <c r="B98" t="s">
        <v>58</v>
      </c>
      <c r="E98" s="184">
        <f>'Statements Summary 2023'!E96</f>
        <v>669403</v>
      </c>
      <c r="F98" s="184">
        <f>'Statements Summary 2023'!F96</f>
        <v>1498367</v>
      </c>
      <c r="G98" s="184">
        <f>'Statements Summary 2023'!G96</f>
        <v>2393300</v>
      </c>
      <c r="H98" s="184">
        <f>'Statements Summary 2023'!H96</f>
        <v>3357082</v>
      </c>
      <c r="I98" s="184">
        <f>'Statements Summary 2023'!I96</f>
        <v>4396874</v>
      </c>
      <c r="K98" s="184">
        <f>K94</f>
        <v>2459163</v>
      </c>
      <c r="L98" s="184">
        <f t="shared" ref="L98:V98" si="12">L94</f>
        <v>2534311.9000000004</v>
      </c>
      <c r="M98" s="184">
        <f t="shared" si="12"/>
        <v>2610195.7999999998</v>
      </c>
      <c r="N98" s="184">
        <f t="shared" si="12"/>
        <v>2688730</v>
      </c>
      <c r="O98" s="184">
        <f t="shared" si="12"/>
        <v>2768066</v>
      </c>
      <c r="P98" s="184">
        <f t="shared" si="12"/>
        <v>2848584</v>
      </c>
      <c r="Q98" s="184">
        <f t="shared" si="12"/>
        <v>2932288</v>
      </c>
      <c r="R98" s="184">
        <f t="shared" si="12"/>
        <v>3017344</v>
      </c>
      <c r="S98" s="184">
        <f t="shared" si="12"/>
        <v>3102618</v>
      </c>
      <c r="T98" s="184">
        <f t="shared" si="12"/>
        <v>3187460</v>
      </c>
      <c r="U98" s="184">
        <f t="shared" si="12"/>
        <v>3271982</v>
      </c>
      <c r="V98" s="184">
        <f t="shared" si="12"/>
        <v>3357082</v>
      </c>
    </row>
    <row r="99" spans="2:22" x14ac:dyDescent="0.3">
      <c r="B99" t="s">
        <v>59</v>
      </c>
      <c r="E99" s="184">
        <f>'Statements Summary 2023'!E97</f>
        <v>669403</v>
      </c>
      <c r="F99" s="184">
        <f>'Statements Summary 2023'!F97</f>
        <v>1498367</v>
      </c>
      <c r="G99" s="184">
        <f>'Statements Summary 2023'!G97</f>
        <v>2393300</v>
      </c>
      <c r="H99" s="184">
        <f>'Statements Summary 2023'!H97</f>
        <v>3357082</v>
      </c>
      <c r="I99" s="184">
        <f>'Statements Summary 2023'!I97</f>
        <v>4396874</v>
      </c>
      <c r="K99" s="184">
        <f>K98</f>
        <v>2459163</v>
      </c>
      <c r="L99" s="184">
        <f t="shared" ref="L99:V99" si="13">L98</f>
        <v>2534311.9000000004</v>
      </c>
      <c r="M99" s="184">
        <f t="shared" si="13"/>
        <v>2610195.7999999998</v>
      </c>
      <c r="N99" s="184">
        <f t="shared" si="13"/>
        <v>2688730</v>
      </c>
      <c r="O99" s="184">
        <f t="shared" si="13"/>
        <v>2768066</v>
      </c>
      <c r="P99" s="184">
        <f t="shared" si="13"/>
        <v>2848584</v>
      </c>
      <c r="Q99" s="184">
        <f t="shared" si="13"/>
        <v>2932288</v>
      </c>
      <c r="R99" s="184">
        <f t="shared" si="13"/>
        <v>3017344</v>
      </c>
      <c r="S99" s="184">
        <f t="shared" si="13"/>
        <v>3102618</v>
      </c>
      <c r="T99" s="184">
        <f t="shared" si="13"/>
        <v>3187460</v>
      </c>
      <c r="U99" s="184">
        <f t="shared" si="13"/>
        <v>3271982</v>
      </c>
      <c r="V99" s="184">
        <f t="shared" si="13"/>
        <v>3357082</v>
      </c>
    </row>
    <row r="101" spans="2:22" x14ac:dyDescent="0.3">
      <c r="B101" s="162" t="s">
        <v>273</v>
      </c>
      <c r="C101" s="135"/>
      <c r="D101" s="135"/>
      <c r="E101" s="135"/>
      <c r="F101" s="135"/>
      <c r="G101" s="135"/>
      <c r="H101" s="135"/>
      <c r="I101" s="135"/>
      <c r="K101" s="364" t="s">
        <v>279</v>
      </c>
      <c r="L101" s="364"/>
      <c r="M101" s="364"/>
      <c r="N101" s="364"/>
      <c r="O101" s="364"/>
      <c r="P101" s="364"/>
      <c r="Q101" s="364"/>
      <c r="R101" s="364"/>
      <c r="S101" s="364"/>
      <c r="T101" s="364"/>
      <c r="U101" s="364"/>
      <c r="V101" s="364"/>
    </row>
  </sheetData>
  <mergeCells count="6">
    <mergeCell ref="K2:V2"/>
    <mergeCell ref="K19:V19"/>
    <mergeCell ref="K67:V67"/>
    <mergeCell ref="K85:V85"/>
    <mergeCell ref="K101:V101"/>
    <mergeCell ref="K42:V4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7180-A3C0-4165-9B6B-6F9A4C347E52}">
  <sheetPr codeName="Sheet27"/>
  <dimension ref="A1:AP110"/>
  <sheetViews>
    <sheetView showGridLines="0" topLeftCell="A73" workbookViewId="0">
      <selection activeCell="F86" activeCellId="3" sqref="F46:Q46 F47:Q47 F67:Q67 F86:Q86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10" style="117" bestFit="1" customWidth="1"/>
    <col min="7" max="8" width="10" bestFit="1" customWidth="1"/>
    <col min="9" max="9" width="9.88671875" customWidth="1"/>
    <col min="10" max="13" width="10" bestFit="1" customWidth="1"/>
    <col min="14" max="14" width="9.77734375" customWidth="1"/>
    <col min="15" max="19" width="10" bestFit="1" customWidth="1"/>
    <col min="20" max="20" width="9.8867187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22" t="s">
        <v>145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42" x14ac:dyDescent="0.3">
      <c r="A3" s="9"/>
      <c r="B3" s="9" t="s">
        <v>147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19"/>
    </row>
    <row r="5" spans="1:42" x14ac:dyDescent="0.3">
      <c r="A5" s="131"/>
      <c r="B5" s="134" t="s">
        <v>177</v>
      </c>
      <c r="C5" s="131"/>
      <c r="D5" s="131"/>
      <c r="E5" s="131"/>
      <c r="F5" s="181">
        <v>2027</v>
      </c>
      <c r="G5" s="181">
        <v>2027</v>
      </c>
      <c r="H5" s="181">
        <v>2027</v>
      </c>
      <c r="I5" s="181">
        <v>2027</v>
      </c>
      <c r="J5" s="181">
        <v>2027</v>
      </c>
      <c r="K5" s="181">
        <v>2027</v>
      </c>
      <c r="L5" s="181">
        <v>2027</v>
      </c>
      <c r="M5" s="181">
        <v>2027</v>
      </c>
      <c r="N5" s="181">
        <v>2027</v>
      </c>
      <c r="O5" s="181">
        <v>2027</v>
      </c>
      <c r="P5" s="181">
        <v>2027</v>
      </c>
      <c r="Q5" s="181">
        <v>2027</v>
      </c>
      <c r="R5" s="181">
        <v>2028</v>
      </c>
      <c r="S5" s="181">
        <v>2028</v>
      </c>
      <c r="T5" s="181">
        <v>2028</v>
      </c>
      <c r="U5" s="162" t="s">
        <v>70</v>
      </c>
    </row>
    <row r="6" spans="1:42" ht="15" thickBot="1" x14ac:dyDescent="0.35">
      <c r="A6" s="133"/>
      <c r="B6" s="141" t="s">
        <v>63</v>
      </c>
      <c r="C6" s="133"/>
      <c r="D6" s="133"/>
      <c r="E6" s="133"/>
      <c r="F6" s="180" t="s">
        <v>25</v>
      </c>
      <c r="G6" s="180" t="s">
        <v>26</v>
      </c>
      <c r="H6" s="180" t="s">
        <v>27</v>
      </c>
      <c r="I6" s="180" t="s">
        <v>28</v>
      </c>
      <c r="J6" s="180" t="s">
        <v>29</v>
      </c>
      <c r="K6" s="180" t="s">
        <v>30</v>
      </c>
      <c r="L6" s="180" t="s">
        <v>31</v>
      </c>
      <c r="M6" s="180" t="s">
        <v>32</v>
      </c>
      <c r="N6" s="180" t="s">
        <v>33</v>
      </c>
      <c r="O6" s="180" t="s">
        <v>34</v>
      </c>
      <c r="P6" s="180" t="s">
        <v>35</v>
      </c>
      <c r="Q6" s="180" t="s">
        <v>36</v>
      </c>
      <c r="R6" s="180" t="s">
        <v>25</v>
      </c>
      <c r="S6" s="180" t="s">
        <v>26</v>
      </c>
      <c r="T6" s="180" t="s">
        <v>27</v>
      </c>
      <c r="U6" s="148"/>
    </row>
    <row r="7" spans="1:42" s="116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1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25" t="s">
        <v>146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x14ac:dyDescent="0.3">
      <c r="A9" s="9"/>
      <c r="B9" s="9"/>
      <c r="C9" s="12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x14ac:dyDescent="0.3">
      <c r="A10" s="9"/>
      <c r="B10" s="9"/>
      <c r="C10" s="125" t="s">
        <v>2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42" ht="10.199999999999999" customHeight="1" x14ac:dyDescent="0.3">
      <c r="A11" s="9"/>
      <c r="B11" s="9"/>
      <c r="C11" s="12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42" x14ac:dyDescent="0.3">
      <c r="A12" s="9"/>
      <c r="B12" s="9"/>
      <c r="C12" s="126" t="str">
        <f>'IS 2026'!C12</f>
        <v>Equipment 1</v>
      </c>
      <c r="D12" s="9"/>
      <c r="E12" s="9"/>
      <c r="F12" s="139">
        <f>'IS 2026'!R12</f>
        <v>1680</v>
      </c>
      <c r="G12" s="139">
        <f>'IS 2026'!S12</f>
        <v>1680</v>
      </c>
      <c r="H12" s="139">
        <f>'IS 2026'!T12</f>
        <v>1680</v>
      </c>
      <c r="I12" s="139">
        <f>'Days Total Hire Sheet 2027'!AT94</f>
        <v>1680</v>
      </c>
      <c r="J12" s="139">
        <f>'Days Total Hire Sheet 2027'!AV94</f>
        <v>1680</v>
      </c>
      <c r="K12" s="139">
        <f>'Days Total Hire Sheet 2027'!AX94</f>
        <v>1680</v>
      </c>
      <c r="L12" s="139">
        <f>'Days Total Hire Sheet 2027'!BA94</f>
        <v>1680</v>
      </c>
      <c r="M12" s="139">
        <f>'Days Total Hire Sheet 2027'!BC94</f>
        <v>1680</v>
      </c>
      <c r="N12" s="139">
        <f>'Days Total Hire Sheet 2027'!BE94</f>
        <v>1680</v>
      </c>
      <c r="O12" s="139">
        <f>'Days Total Hire Sheet 2027'!BH94</f>
        <v>1680</v>
      </c>
      <c r="P12" s="139">
        <f>'Days Total Hire Sheet 2027'!BJ94</f>
        <v>1680</v>
      </c>
      <c r="Q12" s="139">
        <f>'Days Total Hire Sheet 2027'!BL94</f>
        <v>1680</v>
      </c>
      <c r="R12" s="139"/>
      <c r="S12" s="139"/>
      <c r="T12" s="139"/>
      <c r="U12" s="9"/>
    </row>
    <row r="13" spans="1:42" x14ac:dyDescent="0.3">
      <c r="A13" s="9"/>
      <c r="B13" s="9"/>
      <c r="C13" s="126" t="str">
        <f>'IS 2026'!C13</f>
        <v>Equipment 2</v>
      </c>
      <c r="D13" s="9"/>
      <c r="E13" s="9"/>
      <c r="F13" s="139">
        <f>'IS 2026'!R13</f>
        <v>1935</v>
      </c>
      <c r="G13" s="139">
        <f>'IS 2026'!S13</f>
        <v>1935</v>
      </c>
      <c r="H13" s="139">
        <f>'IS 2026'!T13</f>
        <v>1935</v>
      </c>
      <c r="I13" s="139">
        <f>'Days Total Hire Sheet 2027'!AT95</f>
        <v>1935</v>
      </c>
      <c r="J13" s="139">
        <f>'Days Total Hire Sheet 2027'!AV95</f>
        <v>1935</v>
      </c>
      <c r="K13" s="139">
        <f>'Days Total Hire Sheet 2027'!AX95</f>
        <v>1935</v>
      </c>
      <c r="L13" s="139">
        <f>'Days Total Hire Sheet 2027'!BA95</f>
        <v>1935</v>
      </c>
      <c r="M13" s="139">
        <f>'Days Total Hire Sheet 2027'!BC95</f>
        <v>1935</v>
      </c>
      <c r="N13" s="139">
        <f>'Days Total Hire Sheet 2027'!BE95</f>
        <v>1935</v>
      </c>
      <c r="O13" s="139">
        <f>'Days Total Hire Sheet 2027'!BH95</f>
        <v>1935</v>
      </c>
      <c r="P13" s="139">
        <f>'Days Total Hire Sheet 2027'!BJ95</f>
        <v>1935</v>
      </c>
      <c r="Q13" s="139">
        <f>'Days Total Hire Sheet 2027'!BL95</f>
        <v>1935</v>
      </c>
      <c r="R13" s="139"/>
      <c r="S13" s="139"/>
      <c r="T13" s="139"/>
      <c r="U13" s="9"/>
    </row>
    <row r="14" spans="1:42" x14ac:dyDescent="0.3">
      <c r="A14" s="9"/>
      <c r="B14" s="9"/>
      <c r="C14" s="126" t="str">
        <f>'IS 2026'!C14</f>
        <v>Equipment 3</v>
      </c>
      <c r="D14" s="9"/>
      <c r="E14" s="9"/>
      <c r="F14" s="139">
        <f>'IS 2026'!R14</f>
        <v>1980</v>
      </c>
      <c r="G14" s="139">
        <f>'IS 2026'!S14</f>
        <v>1980</v>
      </c>
      <c r="H14" s="139">
        <f>'IS 2026'!T14</f>
        <v>1980</v>
      </c>
      <c r="I14" s="139">
        <f>'Days Total Hire Sheet 2027'!AT96</f>
        <v>1980</v>
      </c>
      <c r="J14" s="139">
        <f>'Days Total Hire Sheet 2027'!AV96</f>
        <v>1980</v>
      </c>
      <c r="K14" s="139">
        <f>'Days Total Hire Sheet 2027'!AX96</f>
        <v>1980</v>
      </c>
      <c r="L14" s="139">
        <f>'Days Total Hire Sheet 2027'!BA96</f>
        <v>1980</v>
      </c>
      <c r="M14" s="139">
        <f>'Days Total Hire Sheet 2027'!BC96</f>
        <v>1980</v>
      </c>
      <c r="N14" s="139">
        <f>'Days Total Hire Sheet 2027'!BE96</f>
        <v>1980</v>
      </c>
      <c r="O14" s="139">
        <f>'Days Total Hire Sheet 2027'!BH96</f>
        <v>1980</v>
      </c>
      <c r="P14" s="139">
        <f>'Days Total Hire Sheet 2027'!BJ96</f>
        <v>1980</v>
      </c>
      <c r="Q14" s="139">
        <f>'Days Total Hire Sheet 2027'!BL96</f>
        <v>1980</v>
      </c>
      <c r="R14" s="139"/>
      <c r="S14" s="139"/>
      <c r="T14" s="139"/>
      <c r="U14" s="9"/>
    </row>
    <row r="15" spans="1:42" x14ac:dyDescent="0.3">
      <c r="A15" s="9"/>
      <c r="B15" s="9"/>
      <c r="C15" s="126" t="str">
        <f>'IS 2026'!C15</f>
        <v>Equipment 4</v>
      </c>
      <c r="D15" s="9"/>
      <c r="E15" s="9"/>
      <c r="F15" s="139">
        <f>'IS 2026'!R15</f>
        <v>2255</v>
      </c>
      <c r="G15" s="139">
        <f>'IS 2026'!S15</f>
        <v>2255</v>
      </c>
      <c r="H15" s="139">
        <f>'IS 2026'!T15</f>
        <v>2255</v>
      </c>
      <c r="I15" s="139">
        <f>'Days Total Hire Sheet 2027'!AT97</f>
        <v>2255</v>
      </c>
      <c r="J15" s="139">
        <f>'Days Total Hire Sheet 2027'!AV97</f>
        <v>2310</v>
      </c>
      <c r="K15" s="139">
        <f>'Days Total Hire Sheet 2027'!AX97</f>
        <v>2365</v>
      </c>
      <c r="L15" s="139">
        <f>'Days Total Hire Sheet 2027'!BA97</f>
        <v>2420</v>
      </c>
      <c r="M15" s="139">
        <f>'Days Total Hire Sheet 2027'!BC97</f>
        <v>2860</v>
      </c>
      <c r="N15" s="139">
        <f>'Days Total Hire Sheet 2027'!BE97</f>
        <v>2310</v>
      </c>
      <c r="O15" s="139">
        <f>'Days Total Hire Sheet 2027'!BH97</f>
        <v>2310</v>
      </c>
      <c r="P15" s="139">
        <f>'Days Total Hire Sheet 2027'!BJ97</f>
        <v>2255</v>
      </c>
      <c r="Q15" s="139">
        <f>'Days Total Hire Sheet 2027'!BL97</f>
        <v>2255</v>
      </c>
      <c r="R15" s="139"/>
      <c r="S15" s="139"/>
      <c r="T15" s="139"/>
      <c r="U15" s="9"/>
    </row>
    <row r="16" spans="1:42" x14ac:dyDescent="0.3">
      <c r="A16" s="9"/>
      <c r="B16" s="9"/>
      <c r="C16" s="126" t="str">
        <f>'IS 2026'!C16</f>
        <v>Equipment 5</v>
      </c>
      <c r="D16" s="9"/>
      <c r="E16" s="9"/>
      <c r="F16" s="139">
        <f>'IS 2026'!R16</f>
        <v>1815</v>
      </c>
      <c r="G16" s="139">
        <f>'IS 2026'!S16</f>
        <v>1815</v>
      </c>
      <c r="H16" s="139">
        <f>'IS 2026'!T16</f>
        <v>1815</v>
      </c>
      <c r="I16" s="139">
        <f>'Days Total Hire Sheet 2027'!AT98</f>
        <v>1815</v>
      </c>
      <c r="J16" s="139">
        <f>'Days Total Hire Sheet 2027'!AV98</f>
        <v>1815</v>
      </c>
      <c r="K16" s="139">
        <f>'Days Total Hire Sheet 2027'!AX98</f>
        <v>1815</v>
      </c>
      <c r="L16" s="139">
        <f>'Days Total Hire Sheet 2027'!BA98</f>
        <v>1815</v>
      </c>
      <c r="M16" s="139">
        <f>'Days Total Hire Sheet 2027'!BC98</f>
        <v>1815</v>
      </c>
      <c r="N16" s="139">
        <f>'Days Total Hire Sheet 2027'!BE98</f>
        <v>1815</v>
      </c>
      <c r="O16" s="139">
        <f>'Days Total Hire Sheet 2027'!BH98</f>
        <v>1815</v>
      </c>
      <c r="P16" s="139">
        <f>'Days Total Hire Sheet 2027'!BJ98</f>
        <v>1815</v>
      </c>
      <c r="Q16" s="139">
        <f>'Days Total Hire Sheet 2027'!BL98</f>
        <v>1815</v>
      </c>
      <c r="R16" s="138"/>
      <c r="S16" s="138"/>
      <c r="T16" s="139"/>
      <c r="U16" s="9"/>
    </row>
    <row r="17" spans="1:21" x14ac:dyDescent="0.3">
      <c r="A17" s="9"/>
      <c r="B17" s="9"/>
      <c r="C17" s="126" t="str">
        <f>'IS 2026'!C17</f>
        <v>Equipment 6</v>
      </c>
      <c r="D17" s="9"/>
      <c r="E17" s="9"/>
      <c r="F17" s="139">
        <f>'IS 2026'!R17</f>
        <v>2160</v>
      </c>
      <c r="G17" s="139">
        <f>'IS 2026'!S17</f>
        <v>2160</v>
      </c>
      <c r="H17" s="139">
        <f>'IS 2026'!T17</f>
        <v>2160</v>
      </c>
      <c r="I17" s="139">
        <f>'Days Total Hire Sheet 2027'!AT99</f>
        <v>2160</v>
      </c>
      <c r="J17" s="139">
        <f>'Days Total Hire Sheet 2027'!AV99</f>
        <v>2160</v>
      </c>
      <c r="K17" s="139">
        <f>'Days Total Hire Sheet 2027'!AX99</f>
        <v>2160</v>
      </c>
      <c r="L17" s="139">
        <f>'Days Total Hire Sheet 2027'!BA99</f>
        <v>2160</v>
      </c>
      <c r="M17" s="139">
        <f>'Days Total Hire Sheet 2027'!BC99</f>
        <v>2160</v>
      </c>
      <c r="N17" s="139">
        <f>'Days Total Hire Sheet 2027'!BE99</f>
        <v>2160</v>
      </c>
      <c r="O17" s="139">
        <f>'Days Total Hire Sheet 2027'!BH99</f>
        <v>2160</v>
      </c>
      <c r="P17" s="139">
        <f>'Days Total Hire Sheet 2027'!BJ99</f>
        <v>2160</v>
      </c>
      <c r="Q17" s="139">
        <f>'Days Total Hire Sheet 2027'!BL99</f>
        <v>2160</v>
      </c>
      <c r="R17" s="139"/>
      <c r="S17" s="139"/>
      <c r="T17" s="139"/>
      <c r="U17" s="9"/>
    </row>
    <row r="18" spans="1:21" x14ac:dyDescent="0.3">
      <c r="A18" s="9"/>
      <c r="B18" s="9"/>
      <c r="C18" s="126" t="str">
        <f>'IS 2026'!C18</f>
        <v>Equipment 7</v>
      </c>
      <c r="D18" s="9"/>
      <c r="E18" s="9"/>
      <c r="F18" s="139">
        <f>'IS 2026'!R18</f>
        <v>1705</v>
      </c>
      <c r="G18" s="139">
        <f>'IS 2026'!S18</f>
        <v>1705</v>
      </c>
      <c r="H18" s="139">
        <f>'IS 2026'!T18</f>
        <v>1705</v>
      </c>
      <c r="I18" s="139">
        <f>'Days Total Hire Sheet 2027'!AT100</f>
        <v>1705</v>
      </c>
      <c r="J18" s="139">
        <f>'Days Total Hire Sheet 2027'!AV100</f>
        <v>1705</v>
      </c>
      <c r="K18" s="139">
        <f>'Days Total Hire Sheet 2027'!AX100</f>
        <v>1705</v>
      </c>
      <c r="L18" s="139">
        <f>'Days Total Hire Sheet 2027'!BA100</f>
        <v>1705</v>
      </c>
      <c r="M18" s="139">
        <f>'Days Total Hire Sheet 2027'!BC100</f>
        <v>1705</v>
      </c>
      <c r="N18" s="139">
        <f>'Days Total Hire Sheet 2027'!BE100</f>
        <v>1705</v>
      </c>
      <c r="O18" s="139">
        <f>'Days Total Hire Sheet 2027'!BH100</f>
        <v>1705</v>
      </c>
      <c r="P18" s="139">
        <f>'Days Total Hire Sheet 2027'!BJ100</f>
        <v>1705</v>
      </c>
      <c r="Q18" s="139">
        <f>'Days Total Hire Sheet 2027'!BL100</f>
        <v>1705</v>
      </c>
      <c r="R18" s="139"/>
      <c r="S18" s="139"/>
      <c r="T18" s="139"/>
      <c r="U18" s="9"/>
    </row>
    <row r="19" spans="1:21" x14ac:dyDescent="0.3">
      <c r="A19" s="9"/>
      <c r="B19" s="9"/>
      <c r="C19" s="126" t="str">
        <f>'IS 2026'!C19</f>
        <v>Equipment 8</v>
      </c>
      <c r="D19" s="9"/>
      <c r="E19" s="9"/>
      <c r="F19" s="139">
        <f>'IS 2026'!R19</f>
        <v>2145</v>
      </c>
      <c r="G19" s="139">
        <f>'IS 2026'!S19</f>
        <v>2145</v>
      </c>
      <c r="H19" s="139">
        <f>'IS 2026'!T19</f>
        <v>2145</v>
      </c>
      <c r="I19" s="139">
        <f>'Days Total Hire Sheet 2027'!AT101</f>
        <v>2145</v>
      </c>
      <c r="J19" s="139">
        <f>'Days Total Hire Sheet 2027'!AV101</f>
        <v>2145</v>
      </c>
      <c r="K19" s="139">
        <f>'Days Total Hire Sheet 2027'!AX101</f>
        <v>2145</v>
      </c>
      <c r="L19" s="139">
        <f>'Days Total Hire Sheet 2027'!BA101</f>
        <v>2145</v>
      </c>
      <c r="M19" s="139">
        <f>'Days Total Hire Sheet 2027'!BC101</f>
        <v>2145</v>
      </c>
      <c r="N19" s="139">
        <f>'Days Total Hire Sheet 2027'!BE101</f>
        <v>2145</v>
      </c>
      <c r="O19" s="139">
        <f>'Days Total Hire Sheet 2027'!BH101</f>
        <v>2145</v>
      </c>
      <c r="P19" s="139">
        <f>'Days Total Hire Sheet 2027'!BJ101</f>
        <v>2145</v>
      </c>
      <c r="Q19" s="139">
        <f>'Days Total Hire Sheet 2027'!BL101</f>
        <v>2145</v>
      </c>
      <c r="R19" s="139"/>
      <c r="S19" s="139"/>
      <c r="T19" s="139"/>
      <c r="U19" s="9"/>
    </row>
    <row r="20" spans="1:21" x14ac:dyDescent="0.3">
      <c r="A20" s="9"/>
      <c r="B20" s="9"/>
      <c r="C20" s="126" t="str">
        <f>'IS 2026'!C20</f>
        <v>Equipment 9</v>
      </c>
      <c r="D20" s="9"/>
      <c r="E20" s="9"/>
      <c r="F20" s="139">
        <f>'IS 2026'!R20</f>
        <v>2870</v>
      </c>
      <c r="G20" s="139">
        <f>'IS 2026'!S20</f>
        <v>2870</v>
      </c>
      <c r="H20" s="139">
        <f>'IS 2026'!T20</f>
        <v>3220</v>
      </c>
      <c r="I20" s="139">
        <f>'Days Total Hire Sheet 2027'!AT102</f>
        <v>3220</v>
      </c>
      <c r="J20" s="139">
        <f>'Days Total Hire Sheet 2027'!AV102</f>
        <v>3220</v>
      </c>
      <c r="K20" s="139">
        <f>'Days Total Hire Sheet 2027'!AX102</f>
        <v>2870</v>
      </c>
      <c r="L20" s="139">
        <f>'Days Total Hire Sheet 2027'!BA102</f>
        <v>2870</v>
      </c>
      <c r="M20" s="139">
        <f>'Days Total Hire Sheet 2027'!BC102</f>
        <v>2870</v>
      </c>
      <c r="N20" s="139">
        <f>'Days Total Hire Sheet 2027'!BE102</f>
        <v>2870</v>
      </c>
      <c r="O20" s="139">
        <f>'Days Total Hire Sheet 2027'!BH102</f>
        <v>2870</v>
      </c>
      <c r="P20" s="139">
        <f>'Days Total Hire Sheet 2027'!BJ102</f>
        <v>2870</v>
      </c>
      <c r="Q20" s="139">
        <f>'Days Total Hire Sheet 2027'!BL102</f>
        <v>2870</v>
      </c>
      <c r="R20" s="139"/>
      <c r="S20" s="139"/>
      <c r="T20" s="139"/>
      <c r="U20" s="9"/>
    </row>
    <row r="21" spans="1:21" x14ac:dyDescent="0.3">
      <c r="A21" s="9"/>
      <c r="B21" s="9"/>
      <c r="C21" s="126" t="str">
        <f>'IS 2026'!C21</f>
        <v>Equipment 10</v>
      </c>
      <c r="D21" s="9"/>
      <c r="E21" s="9"/>
      <c r="F21" s="139">
        <f>'IS 2026'!R21</f>
        <v>3150</v>
      </c>
      <c r="G21" s="139">
        <f>'IS 2026'!S21</f>
        <v>3150</v>
      </c>
      <c r="H21" s="139">
        <f>'IS 2026'!T21</f>
        <v>3150</v>
      </c>
      <c r="I21" s="139">
        <f>'Days Total Hire Sheet 2027'!AT103</f>
        <v>3150</v>
      </c>
      <c r="J21" s="139">
        <f>'Days Total Hire Sheet 2027'!AV103</f>
        <v>3150</v>
      </c>
      <c r="K21" s="139">
        <f>'Days Total Hire Sheet 2027'!AX103</f>
        <v>3150</v>
      </c>
      <c r="L21" s="139">
        <f>'Days Total Hire Sheet 2027'!BA103</f>
        <v>3150</v>
      </c>
      <c r="M21" s="139">
        <f>'Days Total Hire Sheet 2027'!BC103</f>
        <v>3150</v>
      </c>
      <c r="N21" s="139">
        <f>'Days Total Hire Sheet 2027'!BE103</f>
        <v>3150</v>
      </c>
      <c r="O21" s="139">
        <f>'Days Total Hire Sheet 2027'!BH103</f>
        <v>3150</v>
      </c>
      <c r="P21" s="139">
        <f>'Days Total Hire Sheet 2027'!BJ103</f>
        <v>3150</v>
      </c>
      <c r="Q21" s="139">
        <f>'Days Total Hire Sheet 2027'!BL103</f>
        <v>3150</v>
      </c>
      <c r="R21" s="138"/>
      <c r="S21" s="138"/>
      <c r="T21" s="139"/>
      <c r="U21" s="9"/>
    </row>
    <row r="22" spans="1:21" x14ac:dyDescent="0.3">
      <c r="A22" s="9"/>
      <c r="B22" s="9"/>
      <c r="C22" s="126" t="str">
        <f>'IS 2026'!C22</f>
        <v>Equipment 11</v>
      </c>
      <c r="D22" s="9"/>
      <c r="E22" s="9"/>
      <c r="F22" s="139">
        <f>'IS 2026'!R22</f>
        <v>3230</v>
      </c>
      <c r="G22" s="139">
        <f>'IS 2026'!S22</f>
        <v>3230</v>
      </c>
      <c r="H22" s="139">
        <f>'IS 2026'!T22</f>
        <v>3230</v>
      </c>
      <c r="I22" s="139">
        <f>'Days Total Hire Sheet 2027'!AT104</f>
        <v>3230</v>
      </c>
      <c r="J22" s="139">
        <f>'Days Total Hire Sheet 2027'!AV104</f>
        <v>3230</v>
      </c>
      <c r="K22" s="139">
        <f>'Days Total Hire Sheet 2027'!AX104</f>
        <v>3230</v>
      </c>
      <c r="L22" s="139">
        <f>'Days Total Hire Sheet 2027'!BA104</f>
        <v>3230</v>
      </c>
      <c r="M22" s="139">
        <f>'Days Total Hire Sheet 2027'!BC104</f>
        <v>3230</v>
      </c>
      <c r="N22" s="139">
        <f>'Days Total Hire Sheet 2027'!BE104</f>
        <v>3230</v>
      </c>
      <c r="O22" s="139">
        <f>'Days Total Hire Sheet 2027'!BH104</f>
        <v>3230</v>
      </c>
      <c r="P22" s="139">
        <f>'Days Total Hire Sheet 2027'!BJ104</f>
        <v>3230</v>
      </c>
      <c r="Q22" s="139">
        <f>'Days Total Hire Sheet 2027'!BL104</f>
        <v>3230</v>
      </c>
      <c r="R22" s="139"/>
      <c r="S22" s="139"/>
      <c r="T22" s="139"/>
      <c r="U22" s="9"/>
    </row>
    <row r="23" spans="1:21" x14ac:dyDescent="0.3">
      <c r="A23" s="9"/>
      <c r="B23" s="9"/>
      <c r="C23" s="126" t="str">
        <f>'IS 2026'!C23</f>
        <v>Equipment 12</v>
      </c>
      <c r="D23" s="9"/>
      <c r="E23" s="9"/>
      <c r="F23" s="139">
        <f>'IS 2026'!R23</f>
        <v>3485</v>
      </c>
      <c r="G23" s="139">
        <f>'IS 2026'!S23</f>
        <v>3485</v>
      </c>
      <c r="H23" s="139">
        <f>'IS 2026'!T23</f>
        <v>3485</v>
      </c>
      <c r="I23" s="139">
        <f>'Days Total Hire Sheet 2027'!AT105</f>
        <v>3485</v>
      </c>
      <c r="J23" s="139">
        <f>'Days Total Hire Sheet 2027'!AV105</f>
        <v>3485</v>
      </c>
      <c r="K23" s="139">
        <f>'Days Total Hire Sheet 2027'!AX105</f>
        <v>3485</v>
      </c>
      <c r="L23" s="139">
        <f>'Days Total Hire Sheet 2027'!BA105</f>
        <v>3485</v>
      </c>
      <c r="M23" s="139">
        <f>'Days Total Hire Sheet 2027'!BC105</f>
        <v>3485</v>
      </c>
      <c r="N23" s="139">
        <f>'Days Total Hire Sheet 2027'!BE105</f>
        <v>3485</v>
      </c>
      <c r="O23" s="139">
        <f>'Days Total Hire Sheet 2027'!BH105</f>
        <v>3485</v>
      </c>
      <c r="P23" s="139">
        <f>'Days Total Hire Sheet 2027'!BJ105</f>
        <v>3485</v>
      </c>
      <c r="Q23" s="139">
        <f>'Days Total Hire Sheet 2027'!BL105</f>
        <v>3485</v>
      </c>
      <c r="R23" s="139"/>
      <c r="S23" s="139"/>
      <c r="T23" s="139"/>
      <c r="U23" s="9"/>
    </row>
    <row r="24" spans="1:21" x14ac:dyDescent="0.3">
      <c r="A24" s="9"/>
      <c r="B24" s="9"/>
      <c r="C24" s="126" t="str">
        <f>'IS 2026'!C24</f>
        <v>Equipment 13</v>
      </c>
      <c r="D24" s="9"/>
      <c r="E24" s="9"/>
      <c r="F24" s="139">
        <f>'IS 2026'!R24</f>
        <v>2880</v>
      </c>
      <c r="G24" s="139">
        <f>'IS 2026'!S24</f>
        <v>2880</v>
      </c>
      <c r="H24" s="139">
        <f>'IS 2026'!T24</f>
        <v>2880</v>
      </c>
      <c r="I24" s="139">
        <f>'Days Total Hire Sheet 2027'!AT106</f>
        <v>2880</v>
      </c>
      <c r="J24" s="139">
        <f>'Days Total Hire Sheet 2027'!AV106</f>
        <v>2880</v>
      </c>
      <c r="K24" s="139">
        <f>'Days Total Hire Sheet 2027'!AX106</f>
        <v>2880</v>
      </c>
      <c r="L24" s="139">
        <f>'Days Total Hire Sheet 2027'!BA106</f>
        <v>2880</v>
      </c>
      <c r="M24" s="139">
        <f>'Days Total Hire Sheet 2027'!BC106</f>
        <v>2880</v>
      </c>
      <c r="N24" s="139">
        <f>'Days Total Hire Sheet 2027'!BE106</f>
        <v>2880</v>
      </c>
      <c r="O24" s="139">
        <f>'Days Total Hire Sheet 2027'!BH106</f>
        <v>2880</v>
      </c>
      <c r="P24" s="139">
        <f>'Days Total Hire Sheet 2027'!BJ106</f>
        <v>2880</v>
      </c>
      <c r="Q24" s="139">
        <f>'Days Total Hire Sheet 2027'!BL106</f>
        <v>2880</v>
      </c>
      <c r="R24" s="139"/>
      <c r="S24" s="139"/>
      <c r="T24" s="139"/>
      <c r="U24" s="9"/>
    </row>
    <row r="25" spans="1:21" x14ac:dyDescent="0.3">
      <c r="A25" s="9"/>
      <c r="B25" s="9"/>
      <c r="C25" s="126" t="str">
        <f>'IS 2026'!C25</f>
        <v>Equipment 14</v>
      </c>
      <c r="D25" s="9"/>
      <c r="E25" s="9"/>
      <c r="F25" s="139">
        <f>'IS 2026'!R25</f>
        <v>4125</v>
      </c>
      <c r="G25" s="139">
        <f>'IS 2026'!S25</f>
        <v>4125</v>
      </c>
      <c r="H25" s="139">
        <f>'IS 2026'!T25</f>
        <v>4125</v>
      </c>
      <c r="I25" s="139">
        <f>'Days Total Hire Sheet 2027'!AT107</f>
        <v>4125</v>
      </c>
      <c r="J25" s="139">
        <f>'Days Total Hire Sheet 2027'!AV107</f>
        <v>4125</v>
      </c>
      <c r="K25" s="139">
        <f>'Days Total Hire Sheet 2027'!AX107</f>
        <v>4125</v>
      </c>
      <c r="L25" s="139">
        <f>'Days Total Hire Sheet 2027'!BA107</f>
        <v>4125</v>
      </c>
      <c r="M25" s="139">
        <f>'Days Total Hire Sheet 2027'!BC107</f>
        <v>4125</v>
      </c>
      <c r="N25" s="139">
        <f>'Days Total Hire Sheet 2027'!BE107</f>
        <v>4125</v>
      </c>
      <c r="O25" s="139">
        <f>'Days Total Hire Sheet 2027'!BH107</f>
        <v>4125</v>
      </c>
      <c r="P25" s="139">
        <f>'Days Total Hire Sheet 2027'!BJ107</f>
        <v>4125</v>
      </c>
      <c r="Q25" s="139">
        <f>'Days Total Hire Sheet 2027'!BL107</f>
        <v>4125</v>
      </c>
      <c r="R25" s="139"/>
      <c r="S25" s="139"/>
      <c r="T25" s="139"/>
      <c r="U25" s="9"/>
    </row>
    <row r="26" spans="1:21" x14ac:dyDescent="0.3">
      <c r="A26" s="9"/>
      <c r="B26" s="9"/>
      <c r="C26" s="126" t="str">
        <f>'IS 2026'!C26</f>
        <v>Equipment 15</v>
      </c>
      <c r="D26" s="9"/>
      <c r="E26" s="9"/>
      <c r="F26" s="139">
        <f>'IS 2026'!R26</f>
        <v>8775</v>
      </c>
      <c r="G26" s="139">
        <f>'IS 2026'!S26</f>
        <v>8775</v>
      </c>
      <c r="H26" s="139">
        <f>'IS 2026'!T26</f>
        <v>8775</v>
      </c>
      <c r="I26" s="139">
        <f>'Days Total Hire Sheet 2027'!AT108</f>
        <v>8775</v>
      </c>
      <c r="J26" s="139">
        <f>'Days Total Hire Sheet 2027'!AV108</f>
        <v>9450</v>
      </c>
      <c r="K26" s="139">
        <f>'Days Total Hire Sheet 2027'!AX108</f>
        <v>9900</v>
      </c>
      <c r="L26" s="139">
        <f>'Days Total Hire Sheet 2027'!BA108</f>
        <v>10125</v>
      </c>
      <c r="M26" s="139">
        <f>'Days Total Hire Sheet 2027'!BC108</f>
        <v>10350</v>
      </c>
      <c r="N26" s="139">
        <f>'Days Total Hire Sheet 2027'!BE108</f>
        <v>9225</v>
      </c>
      <c r="O26" s="139">
        <f>'Days Total Hire Sheet 2027'!BH108</f>
        <v>8775</v>
      </c>
      <c r="P26" s="139">
        <f>'Days Total Hire Sheet 2027'!BJ108</f>
        <v>8775</v>
      </c>
      <c r="Q26" s="139">
        <f>'Days Total Hire Sheet 2027'!BL108</f>
        <v>8775</v>
      </c>
      <c r="R26" s="138"/>
      <c r="S26" s="138"/>
      <c r="T26" s="139"/>
      <c r="U26" s="9"/>
    </row>
    <row r="27" spans="1:21" x14ac:dyDescent="0.3">
      <c r="A27" s="9"/>
      <c r="B27" s="9"/>
      <c r="C27" s="126" t="str">
        <f>'IS 2026'!C27</f>
        <v>Equipment 16</v>
      </c>
      <c r="D27" s="9"/>
      <c r="E27" s="9"/>
      <c r="F27" s="139">
        <f>'IS 2026'!R27</f>
        <v>1680</v>
      </c>
      <c r="G27" s="139">
        <f>'IS 2026'!S27</f>
        <v>1680</v>
      </c>
      <c r="H27" s="139">
        <f>'IS 2026'!T27</f>
        <v>1680</v>
      </c>
      <c r="I27" s="139">
        <f>'Days Total Hire Sheet 2027'!AT109</f>
        <v>1680</v>
      </c>
      <c r="J27" s="139">
        <f>'Days Total Hire Sheet 2027'!AV109</f>
        <v>1680</v>
      </c>
      <c r="K27" s="139">
        <f>'Days Total Hire Sheet 2027'!AX109</f>
        <v>1680</v>
      </c>
      <c r="L27" s="139">
        <f>'Days Total Hire Sheet 2027'!BA109</f>
        <v>1680</v>
      </c>
      <c r="M27" s="139">
        <f>'Days Total Hire Sheet 2027'!BC109</f>
        <v>1680</v>
      </c>
      <c r="N27" s="139">
        <f>'Days Total Hire Sheet 2027'!BE109</f>
        <v>1680</v>
      </c>
      <c r="O27" s="139">
        <f>'Days Total Hire Sheet 2027'!BH109</f>
        <v>1680</v>
      </c>
      <c r="P27" s="139">
        <f>'Days Total Hire Sheet 2027'!BJ109</f>
        <v>1680</v>
      </c>
      <c r="Q27" s="139">
        <f>'Days Total Hire Sheet 2027'!BL109</f>
        <v>1680</v>
      </c>
      <c r="R27" s="139"/>
      <c r="S27" s="139"/>
      <c r="T27" s="139"/>
      <c r="U27" s="9"/>
    </row>
    <row r="28" spans="1:21" x14ac:dyDescent="0.3">
      <c r="A28" s="9"/>
      <c r="B28" s="9"/>
      <c r="C28" s="126" t="str">
        <f>'IS 2026'!C28</f>
        <v>Equipment 17</v>
      </c>
      <c r="D28" s="9"/>
      <c r="E28" s="9"/>
      <c r="F28" s="139">
        <f>'IS 2026'!R28</f>
        <v>1935</v>
      </c>
      <c r="G28" s="139">
        <f>'IS 2026'!S28</f>
        <v>1935</v>
      </c>
      <c r="H28" s="139">
        <f>'IS 2026'!T28</f>
        <v>1935</v>
      </c>
      <c r="I28" s="139">
        <f>'Days Total Hire Sheet 2027'!AT110</f>
        <v>1935</v>
      </c>
      <c r="J28" s="139">
        <f>'Days Total Hire Sheet 2027'!AV110</f>
        <v>1935</v>
      </c>
      <c r="K28" s="139">
        <f>'Days Total Hire Sheet 2027'!AX110</f>
        <v>1935</v>
      </c>
      <c r="L28" s="139">
        <f>'Days Total Hire Sheet 2027'!BA110</f>
        <v>1935</v>
      </c>
      <c r="M28" s="139">
        <f>'Days Total Hire Sheet 2027'!BC110</f>
        <v>1935</v>
      </c>
      <c r="N28" s="139">
        <f>'Days Total Hire Sheet 2027'!BE110</f>
        <v>1935</v>
      </c>
      <c r="O28" s="139">
        <f>'Days Total Hire Sheet 2027'!BH110</f>
        <v>1935</v>
      </c>
      <c r="P28" s="139">
        <f>'Days Total Hire Sheet 2027'!BJ110</f>
        <v>1935</v>
      </c>
      <c r="Q28" s="139">
        <f>'Days Total Hire Sheet 2027'!BL110</f>
        <v>1935</v>
      </c>
      <c r="R28" s="139"/>
      <c r="S28" s="139"/>
      <c r="T28" s="139"/>
      <c r="U28" s="9"/>
    </row>
    <row r="29" spans="1:21" x14ac:dyDescent="0.3">
      <c r="A29" s="9"/>
      <c r="B29" s="9"/>
      <c r="C29" s="126" t="str">
        <f>'IS 2026'!C29</f>
        <v>Equipment 18</v>
      </c>
      <c r="D29" s="9"/>
      <c r="E29" s="9"/>
      <c r="F29" s="139">
        <f>'IS 2026'!R29</f>
        <v>1980</v>
      </c>
      <c r="G29" s="139">
        <f>'IS 2026'!S29</f>
        <v>1980</v>
      </c>
      <c r="H29" s="139">
        <f>'IS 2026'!T29</f>
        <v>1980</v>
      </c>
      <c r="I29" s="139">
        <f>'Days Total Hire Sheet 2027'!AT111</f>
        <v>1980</v>
      </c>
      <c r="J29" s="139">
        <f>'Days Total Hire Sheet 2027'!AV111</f>
        <v>1980</v>
      </c>
      <c r="K29" s="139">
        <f>'Days Total Hire Sheet 2027'!AX111</f>
        <v>1980</v>
      </c>
      <c r="L29" s="139">
        <f>'Days Total Hire Sheet 2027'!BA111</f>
        <v>1980</v>
      </c>
      <c r="M29" s="139">
        <f>'Days Total Hire Sheet 2027'!BC111</f>
        <v>1980</v>
      </c>
      <c r="N29" s="139">
        <f>'Days Total Hire Sheet 2027'!BE111</f>
        <v>1980</v>
      </c>
      <c r="O29" s="139">
        <f>'Days Total Hire Sheet 2027'!BH111</f>
        <v>1980</v>
      </c>
      <c r="P29" s="139">
        <f>'Days Total Hire Sheet 2027'!BJ111</f>
        <v>1980</v>
      </c>
      <c r="Q29" s="139">
        <f>'Days Total Hire Sheet 2027'!BL111</f>
        <v>1980</v>
      </c>
      <c r="R29" s="139"/>
      <c r="S29" s="139"/>
      <c r="T29" s="139"/>
      <c r="U29" s="9"/>
    </row>
    <row r="30" spans="1:21" x14ac:dyDescent="0.3">
      <c r="A30" s="9"/>
      <c r="B30" s="9"/>
      <c r="C30" s="126" t="str">
        <f>'IS 2026'!C30</f>
        <v>Equipment 19</v>
      </c>
      <c r="D30" s="9"/>
      <c r="E30" s="9"/>
      <c r="F30" s="139">
        <f>'IS 2026'!R30</f>
        <v>2255</v>
      </c>
      <c r="G30" s="139">
        <f>'IS 2026'!S30</f>
        <v>2255</v>
      </c>
      <c r="H30" s="139">
        <f>'IS 2026'!T30</f>
        <v>2255</v>
      </c>
      <c r="I30" s="139">
        <f>'Days Total Hire Sheet 2027'!AT112</f>
        <v>2255</v>
      </c>
      <c r="J30" s="139">
        <f>'Days Total Hire Sheet 2027'!AV112</f>
        <v>2310</v>
      </c>
      <c r="K30" s="139">
        <f>'Days Total Hire Sheet 2027'!AX112</f>
        <v>2365</v>
      </c>
      <c r="L30" s="139">
        <f>'Days Total Hire Sheet 2027'!BA112</f>
        <v>2420</v>
      </c>
      <c r="M30" s="139">
        <f>'Days Total Hire Sheet 2027'!BC112</f>
        <v>2860</v>
      </c>
      <c r="N30" s="139">
        <f>'Days Total Hire Sheet 2027'!BE112</f>
        <v>2310</v>
      </c>
      <c r="O30" s="139">
        <f>'Days Total Hire Sheet 2027'!BH112</f>
        <v>2310</v>
      </c>
      <c r="P30" s="139">
        <f>'Days Total Hire Sheet 2027'!BJ112</f>
        <v>2255</v>
      </c>
      <c r="Q30" s="139">
        <f>'Days Total Hire Sheet 2027'!BL112</f>
        <v>2255</v>
      </c>
      <c r="R30" s="139"/>
      <c r="S30" s="139"/>
      <c r="T30" s="139"/>
      <c r="U30" s="9"/>
    </row>
    <row r="31" spans="1:21" x14ac:dyDescent="0.3">
      <c r="A31" s="9"/>
      <c r="B31" s="9"/>
      <c r="C31" s="126" t="str">
        <f>'IS 2026'!C31</f>
        <v>Equipment 20</v>
      </c>
      <c r="D31" s="9"/>
      <c r="E31" s="9"/>
      <c r="F31" s="139">
        <f>'IS 2026'!R31</f>
        <v>1815</v>
      </c>
      <c r="G31" s="139">
        <f>'IS 2026'!S31</f>
        <v>1815</v>
      </c>
      <c r="H31" s="139">
        <f>'IS 2026'!T31</f>
        <v>1815</v>
      </c>
      <c r="I31" s="139">
        <f>'Days Total Hire Sheet 2027'!AT113</f>
        <v>1815</v>
      </c>
      <c r="J31" s="139">
        <f>'Days Total Hire Sheet 2027'!AV113</f>
        <v>1815</v>
      </c>
      <c r="K31" s="139">
        <f>'Days Total Hire Sheet 2027'!AX113</f>
        <v>1815</v>
      </c>
      <c r="L31" s="139">
        <f>'Days Total Hire Sheet 2027'!BA113</f>
        <v>1815</v>
      </c>
      <c r="M31" s="139">
        <f>'Days Total Hire Sheet 2027'!BC113</f>
        <v>1815</v>
      </c>
      <c r="N31" s="139">
        <f>'Days Total Hire Sheet 2027'!BE113</f>
        <v>1815</v>
      </c>
      <c r="O31" s="139">
        <f>'Days Total Hire Sheet 2027'!BH113</f>
        <v>1815</v>
      </c>
      <c r="P31" s="139">
        <f>'Days Total Hire Sheet 2027'!BJ113</f>
        <v>1815</v>
      </c>
      <c r="Q31" s="139">
        <f>'Days Total Hire Sheet 2027'!BL113</f>
        <v>1815</v>
      </c>
      <c r="R31" s="138"/>
      <c r="S31" s="138"/>
      <c r="T31" s="139"/>
      <c r="U31" s="9"/>
    </row>
    <row r="32" spans="1:21" x14ac:dyDescent="0.3">
      <c r="A32" s="9"/>
      <c r="B32" s="9"/>
      <c r="C32" s="126" t="str">
        <f>'IS 2026'!C32</f>
        <v>Equipment 21</v>
      </c>
      <c r="D32" s="9"/>
      <c r="E32" s="9"/>
      <c r="F32" s="139">
        <f>'IS 2026'!R32</f>
        <v>2160</v>
      </c>
      <c r="G32" s="139">
        <f>'IS 2026'!S32</f>
        <v>2160</v>
      </c>
      <c r="H32" s="139">
        <f>'IS 2026'!T32</f>
        <v>2160</v>
      </c>
      <c r="I32" s="139">
        <f>'Days Total Hire Sheet 2027'!AT114</f>
        <v>2160</v>
      </c>
      <c r="J32" s="139">
        <f>'Days Total Hire Sheet 2027'!AV114</f>
        <v>2160</v>
      </c>
      <c r="K32" s="139">
        <f>'Days Total Hire Sheet 2027'!AX114</f>
        <v>2160</v>
      </c>
      <c r="L32" s="139">
        <f>'Days Total Hire Sheet 2027'!BA114</f>
        <v>2160</v>
      </c>
      <c r="M32" s="139">
        <f>'Days Total Hire Sheet 2027'!BC114</f>
        <v>2160</v>
      </c>
      <c r="N32" s="139">
        <f>'Days Total Hire Sheet 2027'!BE114</f>
        <v>2160</v>
      </c>
      <c r="O32" s="139">
        <f>'Days Total Hire Sheet 2027'!BH114</f>
        <v>2160</v>
      </c>
      <c r="P32" s="139">
        <f>'Days Total Hire Sheet 2027'!BJ114</f>
        <v>2160</v>
      </c>
      <c r="Q32" s="139">
        <f>'Days Total Hire Sheet 2027'!BL114</f>
        <v>2160</v>
      </c>
      <c r="R32" s="139"/>
      <c r="S32" s="139"/>
      <c r="T32" s="139"/>
      <c r="U32" s="9"/>
    </row>
    <row r="33" spans="1:21" x14ac:dyDescent="0.3">
      <c r="A33" s="9"/>
      <c r="B33" s="9"/>
      <c r="C33" s="126" t="str">
        <f>'IS 2026'!C33</f>
        <v>Equipment 22</v>
      </c>
      <c r="D33" s="9"/>
      <c r="E33" s="9"/>
      <c r="F33" s="139">
        <f>'IS 2026'!R33</f>
        <v>1705</v>
      </c>
      <c r="G33" s="139">
        <f>'IS 2026'!S33</f>
        <v>1705</v>
      </c>
      <c r="H33" s="139">
        <f>'IS 2026'!T33</f>
        <v>1705</v>
      </c>
      <c r="I33" s="139">
        <f>'Days Total Hire Sheet 2027'!AT115</f>
        <v>1705</v>
      </c>
      <c r="J33" s="139">
        <f>'Days Total Hire Sheet 2027'!AV115</f>
        <v>1705</v>
      </c>
      <c r="K33" s="139">
        <f>'Days Total Hire Sheet 2027'!AX115</f>
        <v>1705</v>
      </c>
      <c r="L33" s="139">
        <f>'Days Total Hire Sheet 2027'!BA115</f>
        <v>1705</v>
      </c>
      <c r="M33" s="139">
        <f>'Days Total Hire Sheet 2027'!BC115</f>
        <v>1705</v>
      </c>
      <c r="N33" s="139">
        <f>'Days Total Hire Sheet 2027'!BE115</f>
        <v>1705</v>
      </c>
      <c r="O33" s="139">
        <f>'Days Total Hire Sheet 2027'!BH115</f>
        <v>1705</v>
      </c>
      <c r="P33" s="139">
        <f>'Days Total Hire Sheet 2027'!BJ115</f>
        <v>1705</v>
      </c>
      <c r="Q33" s="139">
        <f>'Days Total Hire Sheet 2027'!BL115</f>
        <v>1705</v>
      </c>
      <c r="R33" s="139"/>
      <c r="S33" s="139"/>
      <c r="T33" s="139"/>
      <c r="U33" s="9"/>
    </row>
    <row r="34" spans="1:21" x14ac:dyDescent="0.3">
      <c r="A34" s="9"/>
      <c r="B34" s="9"/>
      <c r="C34" s="126" t="str">
        <f>'IS 2026'!C34</f>
        <v>Equipment 23</v>
      </c>
      <c r="D34" s="9"/>
      <c r="E34" s="9"/>
      <c r="F34" s="139">
        <f>'IS 2026'!R34</f>
        <v>2145</v>
      </c>
      <c r="G34" s="139">
        <f>'IS 2026'!S34</f>
        <v>2145</v>
      </c>
      <c r="H34" s="139">
        <f>'IS 2026'!T34</f>
        <v>2145</v>
      </c>
      <c r="I34" s="139">
        <f>'Days Total Hire Sheet 2027'!AT116</f>
        <v>2145</v>
      </c>
      <c r="J34" s="139">
        <f>'Days Total Hire Sheet 2027'!AV116</f>
        <v>2145</v>
      </c>
      <c r="K34" s="139">
        <f>'Days Total Hire Sheet 2027'!AX116</f>
        <v>2145</v>
      </c>
      <c r="L34" s="139">
        <f>'Days Total Hire Sheet 2027'!BA116</f>
        <v>2145</v>
      </c>
      <c r="M34" s="139">
        <f>'Days Total Hire Sheet 2027'!BC116</f>
        <v>2145</v>
      </c>
      <c r="N34" s="139">
        <f>'Days Total Hire Sheet 2027'!BE116</f>
        <v>2145</v>
      </c>
      <c r="O34" s="139">
        <f>'Days Total Hire Sheet 2027'!BH116</f>
        <v>2145</v>
      </c>
      <c r="P34" s="139">
        <f>'Days Total Hire Sheet 2027'!BJ116</f>
        <v>2145</v>
      </c>
      <c r="Q34" s="139">
        <f>'Days Total Hire Sheet 2027'!BL116</f>
        <v>2145</v>
      </c>
      <c r="R34" s="139"/>
      <c r="S34" s="139"/>
      <c r="T34" s="139"/>
      <c r="U34" s="9"/>
    </row>
    <row r="35" spans="1:21" x14ac:dyDescent="0.3">
      <c r="A35" s="9"/>
      <c r="B35" s="9"/>
      <c r="C35" s="126" t="str">
        <f>'IS 2026'!C35</f>
        <v>Equipment 24</v>
      </c>
      <c r="D35" s="9"/>
      <c r="E35" s="9"/>
      <c r="F35" s="139">
        <f>'IS 2026'!R35</f>
        <v>2870</v>
      </c>
      <c r="G35" s="139">
        <f>'IS 2026'!S35</f>
        <v>2870</v>
      </c>
      <c r="H35" s="139">
        <f>'IS 2026'!T35</f>
        <v>3220</v>
      </c>
      <c r="I35" s="139">
        <f>'Days Total Hire Sheet 2027'!AT117</f>
        <v>3220</v>
      </c>
      <c r="J35" s="139">
        <f>'Days Total Hire Sheet 2027'!AV117</f>
        <v>3220</v>
      </c>
      <c r="K35" s="139">
        <f>'Days Total Hire Sheet 2027'!AX117</f>
        <v>2870</v>
      </c>
      <c r="L35" s="139">
        <f>'Days Total Hire Sheet 2027'!BA117</f>
        <v>2870</v>
      </c>
      <c r="M35" s="139">
        <f>'Days Total Hire Sheet 2027'!BC117</f>
        <v>2870</v>
      </c>
      <c r="N35" s="139">
        <f>'Days Total Hire Sheet 2027'!BE117</f>
        <v>2870</v>
      </c>
      <c r="O35" s="139">
        <f>'Days Total Hire Sheet 2027'!BH117</f>
        <v>2870</v>
      </c>
      <c r="P35" s="139">
        <f>'Days Total Hire Sheet 2027'!BJ117</f>
        <v>2870</v>
      </c>
      <c r="Q35" s="139">
        <f>'Days Total Hire Sheet 2027'!BL117</f>
        <v>2870</v>
      </c>
      <c r="R35" s="139"/>
      <c r="S35" s="139"/>
      <c r="T35" s="139"/>
      <c r="U35" s="9"/>
    </row>
    <row r="36" spans="1:21" x14ac:dyDescent="0.3">
      <c r="A36" s="9"/>
      <c r="B36" s="9"/>
      <c r="C36" s="126" t="str">
        <f>'IS 2026'!C36</f>
        <v>Equipment 25</v>
      </c>
      <c r="D36" s="9"/>
      <c r="E36" s="9"/>
      <c r="F36" s="139">
        <f>'IS 2026'!R36</f>
        <v>3150</v>
      </c>
      <c r="G36" s="139">
        <f>'IS 2026'!S36</f>
        <v>3150</v>
      </c>
      <c r="H36" s="139">
        <f>'IS 2026'!T36</f>
        <v>3150</v>
      </c>
      <c r="I36" s="139">
        <f>'Days Total Hire Sheet 2027'!AT118</f>
        <v>3150</v>
      </c>
      <c r="J36" s="139">
        <f>'Days Total Hire Sheet 2027'!AV118</f>
        <v>3150</v>
      </c>
      <c r="K36" s="139">
        <f>'Days Total Hire Sheet 2027'!AX118</f>
        <v>3150</v>
      </c>
      <c r="L36" s="139">
        <f>'Days Total Hire Sheet 2027'!BA118</f>
        <v>3150</v>
      </c>
      <c r="M36" s="139">
        <f>'Days Total Hire Sheet 2027'!BC118</f>
        <v>3150</v>
      </c>
      <c r="N36" s="139">
        <f>'Days Total Hire Sheet 2027'!BE118</f>
        <v>3150</v>
      </c>
      <c r="O36" s="139">
        <f>'Days Total Hire Sheet 2027'!BH118</f>
        <v>3150</v>
      </c>
      <c r="P36" s="139">
        <f>'Days Total Hire Sheet 2027'!BJ118</f>
        <v>3150</v>
      </c>
      <c r="Q36" s="139">
        <f>'Days Total Hire Sheet 2027'!BL118</f>
        <v>3150</v>
      </c>
      <c r="R36" s="138"/>
      <c r="S36" s="138"/>
      <c r="T36" s="139"/>
      <c r="U36" s="9"/>
    </row>
    <row r="37" spans="1:21" x14ac:dyDescent="0.3">
      <c r="A37" s="9"/>
      <c r="B37" s="9"/>
      <c r="C37" s="126" t="str">
        <f>'IS 2026'!C37</f>
        <v>Equipment 26</v>
      </c>
      <c r="D37" s="9"/>
      <c r="E37" s="9"/>
      <c r="F37" s="139">
        <f>'IS 2026'!R37</f>
        <v>3230</v>
      </c>
      <c r="G37" s="139">
        <f>'IS 2026'!S37</f>
        <v>3230</v>
      </c>
      <c r="H37" s="139">
        <f>'IS 2026'!T37</f>
        <v>3230</v>
      </c>
      <c r="I37" s="139">
        <f>'Days Total Hire Sheet 2027'!AT119</f>
        <v>3230</v>
      </c>
      <c r="J37" s="139">
        <f>'Days Total Hire Sheet 2027'!AV119</f>
        <v>3230</v>
      </c>
      <c r="K37" s="139">
        <f>'Days Total Hire Sheet 2027'!AX119</f>
        <v>3230</v>
      </c>
      <c r="L37" s="139">
        <f>'Days Total Hire Sheet 2027'!BA119</f>
        <v>3230</v>
      </c>
      <c r="M37" s="139">
        <f>'Days Total Hire Sheet 2027'!BC119</f>
        <v>3230</v>
      </c>
      <c r="N37" s="139">
        <f>'Days Total Hire Sheet 2027'!BE119</f>
        <v>3230</v>
      </c>
      <c r="O37" s="139">
        <f>'Days Total Hire Sheet 2027'!BH119</f>
        <v>3230</v>
      </c>
      <c r="P37" s="139">
        <f>'Days Total Hire Sheet 2027'!BJ119</f>
        <v>3230</v>
      </c>
      <c r="Q37" s="139">
        <f>'Days Total Hire Sheet 2027'!BL119</f>
        <v>3230</v>
      </c>
      <c r="R37" s="139"/>
      <c r="S37" s="139"/>
      <c r="T37" s="139"/>
      <c r="U37" s="9"/>
    </row>
    <row r="38" spans="1:21" x14ac:dyDescent="0.3">
      <c r="A38" s="9"/>
      <c r="B38" s="9"/>
      <c r="C38" s="126" t="str">
        <f>'IS 2026'!C38</f>
        <v>Equipment 27</v>
      </c>
      <c r="D38" s="9"/>
      <c r="E38" s="9"/>
      <c r="F38" s="139">
        <f>'IS 2026'!R38</f>
        <v>3485</v>
      </c>
      <c r="G38" s="139">
        <f>'IS 2026'!S38</f>
        <v>3485</v>
      </c>
      <c r="H38" s="139">
        <f>'IS 2026'!T38</f>
        <v>3485</v>
      </c>
      <c r="I38" s="139">
        <f>'Days Total Hire Sheet 2027'!AT120</f>
        <v>3485</v>
      </c>
      <c r="J38" s="139">
        <f>'Days Total Hire Sheet 2027'!AV120</f>
        <v>3485</v>
      </c>
      <c r="K38" s="139">
        <f>'Days Total Hire Sheet 2027'!AX120</f>
        <v>3485</v>
      </c>
      <c r="L38" s="139">
        <f>'Days Total Hire Sheet 2027'!BA120</f>
        <v>3485</v>
      </c>
      <c r="M38" s="139">
        <f>'Days Total Hire Sheet 2027'!BC120</f>
        <v>3485</v>
      </c>
      <c r="N38" s="139">
        <f>'Days Total Hire Sheet 2027'!BE120</f>
        <v>3485</v>
      </c>
      <c r="O38" s="139">
        <f>'Days Total Hire Sheet 2027'!BH120</f>
        <v>3485</v>
      </c>
      <c r="P38" s="139">
        <f>'Days Total Hire Sheet 2027'!BJ120</f>
        <v>3485</v>
      </c>
      <c r="Q38" s="139">
        <f>'Days Total Hire Sheet 2027'!BL120</f>
        <v>3485</v>
      </c>
      <c r="R38" s="139"/>
      <c r="S38" s="139"/>
      <c r="T38" s="139"/>
      <c r="U38" s="9"/>
    </row>
    <row r="39" spans="1:21" x14ac:dyDescent="0.3">
      <c r="A39" s="9"/>
      <c r="B39" s="9"/>
      <c r="C39" s="126" t="str">
        <f>'IS 2026'!C39</f>
        <v>Equipment 28</v>
      </c>
      <c r="D39" s="9"/>
      <c r="E39" s="9"/>
      <c r="F39" s="139">
        <f>'IS 2026'!R39</f>
        <v>2880</v>
      </c>
      <c r="G39" s="139">
        <f>'IS 2026'!S39</f>
        <v>2880</v>
      </c>
      <c r="H39" s="139">
        <f>'IS 2026'!T39</f>
        <v>2880</v>
      </c>
      <c r="I39" s="139">
        <f>'Days Total Hire Sheet 2027'!AT121</f>
        <v>2880</v>
      </c>
      <c r="J39" s="139">
        <f>'Days Total Hire Sheet 2027'!AV121</f>
        <v>2880</v>
      </c>
      <c r="K39" s="139">
        <f>'Days Total Hire Sheet 2027'!AX121</f>
        <v>2880</v>
      </c>
      <c r="L39" s="139">
        <f>'Days Total Hire Sheet 2027'!BA121</f>
        <v>2880</v>
      </c>
      <c r="M39" s="139">
        <f>'Days Total Hire Sheet 2027'!BC121</f>
        <v>2880</v>
      </c>
      <c r="N39" s="139">
        <f>'Days Total Hire Sheet 2027'!BE121</f>
        <v>2880</v>
      </c>
      <c r="O39" s="139">
        <f>'Days Total Hire Sheet 2027'!BH121</f>
        <v>2880</v>
      </c>
      <c r="P39" s="139">
        <f>'Days Total Hire Sheet 2027'!BJ121</f>
        <v>2880</v>
      </c>
      <c r="Q39" s="139">
        <f>'Days Total Hire Sheet 2027'!BL121</f>
        <v>2880</v>
      </c>
      <c r="R39" s="139"/>
      <c r="S39" s="139"/>
      <c r="T39" s="139"/>
      <c r="U39" s="9"/>
    </row>
    <row r="40" spans="1:21" x14ac:dyDescent="0.3">
      <c r="A40" s="9"/>
      <c r="B40" s="9"/>
      <c r="C40" s="126" t="str">
        <f>'IS 2026'!C40</f>
        <v>Equipment 29</v>
      </c>
      <c r="D40" s="9"/>
      <c r="E40" s="9"/>
      <c r="F40" s="139">
        <f>'IS 2026'!R40</f>
        <v>4125</v>
      </c>
      <c r="G40" s="139">
        <f>'IS 2026'!S40</f>
        <v>4125</v>
      </c>
      <c r="H40" s="139">
        <f>'IS 2026'!T40</f>
        <v>4125</v>
      </c>
      <c r="I40" s="139">
        <f>'Days Total Hire Sheet 2027'!AT122</f>
        <v>4125</v>
      </c>
      <c r="J40" s="139">
        <f>'Days Total Hire Sheet 2027'!AV122</f>
        <v>4125</v>
      </c>
      <c r="K40" s="139">
        <f>'Days Total Hire Sheet 2027'!AX122</f>
        <v>4125</v>
      </c>
      <c r="L40" s="139">
        <f>'Days Total Hire Sheet 2027'!BA122</f>
        <v>4125</v>
      </c>
      <c r="M40" s="139">
        <f>'Days Total Hire Sheet 2027'!BC122</f>
        <v>4125</v>
      </c>
      <c r="N40" s="139">
        <f>'Days Total Hire Sheet 2027'!BE122</f>
        <v>4125</v>
      </c>
      <c r="O40" s="139">
        <f>'Days Total Hire Sheet 2027'!BH122</f>
        <v>4125</v>
      </c>
      <c r="P40" s="139">
        <f>'Days Total Hire Sheet 2027'!BJ122</f>
        <v>4125</v>
      </c>
      <c r="Q40" s="139">
        <f>'Days Total Hire Sheet 2027'!BL122</f>
        <v>4125</v>
      </c>
      <c r="R40" s="139"/>
      <c r="S40" s="139"/>
      <c r="T40" s="139"/>
      <c r="U40" s="9"/>
    </row>
    <row r="41" spans="1:21" x14ac:dyDescent="0.3">
      <c r="A41" s="9"/>
      <c r="B41" s="9"/>
      <c r="C41" s="126" t="str">
        <f>'IS 2026'!C41</f>
        <v>Equipment 30</v>
      </c>
      <c r="D41" s="9"/>
      <c r="E41" s="9"/>
      <c r="F41" s="139">
        <f>'IS 2026'!R41</f>
        <v>8775</v>
      </c>
      <c r="G41" s="139">
        <f>'IS 2026'!S41</f>
        <v>8775</v>
      </c>
      <c r="H41" s="139">
        <f>'IS 2026'!T41</f>
        <v>8775</v>
      </c>
      <c r="I41" s="139">
        <f>'Days Total Hire Sheet 2027'!AT123</f>
        <v>8775</v>
      </c>
      <c r="J41" s="139">
        <f>'Days Total Hire Sheet 2027'!AV123</f>
        <v>9450</v>
      </c>
      <c r="K41" s="139">
        <f>'Days Total Hire Sheet 2027'!AX123</f>
        <v>9900</v>
      </c>
      <c r="L41" s="139">
        <f>'Days Total Hire Sheet 2027'!BA123</f>
        <v>10125</v>
      </c>
      <c r="M41" s="139">
        <f>'Days Total Hire Sheet 2027'!BC123</f>
        <v>10350</v>
      </c>
      <c r="N41" s="139">
        <f>'Days Total Hire Sheet 2027'!BE123</f>
        <v>9225</v>
      </c>
      <c r="O41" s="139">
        <f>'Days Total Hire Sheet 2027'!BH123</f>
        <v>8775</v>
      </c>
      <c r="P41" s="139">
        <f>'Days Total Hire Sheet 2027'!BJ123</f>
        <v>8775</v>
      </c>
      <c r="Q41" s="139">
        <f>'Days Total Hire Sheet 2027'!BL123</f>
        <v>8775</v>
      </c>
      <c r="R41" s="138"/>
      <c r="S41" s="138"/>
      <c r="T41" s="139"/>
      <c r="U41" s="9"/>
    </row>
    <row r="42" spans="1:21" x14ac:dyDescent="0.3">
      <c r="A42" s="9"/>
      <c r="B42" s="9"/>
      <c r="C42" s="126" t="str">
        <f>'IS 2026'!C42</f>
        <v>Equipment 31</v>
      </c>
      <c r="D42" s="9"/>
      <c r="E42" s="9"/>
      <c r="F42" s="139">
        <f>'IS 2026'!R42</f>
        <v>2880</v>
      </c>
      <c r="G42" s="139">
        <f>'IS 2026'!S42</f>
        <v>2880</v>
      </c>
      <c r="H42" s="139">
        <f>'IS 2026'!T42</f>
        <v>2880</v>
      </c>
      <c r="I42" s="139">
        <f>'Days Total Hire Sheet 2027'!AT124</f>
        <v>2880</v>
      </c>
      <c r="J42" s="139">
        <f>'Days Total Hire Sheet 2027'!AV124</f>
        <v>2880</v>
      </c>
      <c r="K42" s="139">
        <f>'Days Total Hire Sheet 2027'!AX124</f>
        <v>2880</v>
      </c>
      <c r="L42" s="139">
        <f>'Days Total Hire Sheet 2027'!BA124</f>
        <v>2880</v>
      </c>
      <c r="M42" s="139">
        <f>'Days Total Hire Sheet 2027'!BC124</f>
        <v>2880</v>
      </c>
      <c r="N42" s="139">
        <f>'Days Total Hire Sheet 2027'!BE124</f>
        <v>2880</v>
      </c>
      <c r="O42" s="139">
        <f>'Days Total Hire Sheet 2027'!BH124</f>
        <v>2880</v>
      </c>
      <c r="P42" s="139">
        <f>'Days Total Hire Sheet 2027'!BJ124</f>
        <v>2880</v>
      </c>
      <c r="Q42" s="139">
        <f>'Days Total Hire Sheet 2027'!BL124</f>
        <v>2880</v>
      </c>
      <c r="R42" s="139"/>
      <c r="S42" s="139"/>
      <c r="T42" s="139"/>
      <c r="U42" s="9"/>
    </row>
    <row r="43" spans="1:21" x14ac:dyDescent="0.3">
      <c r="A43" s="9"/>
      <c r="B43" s="9"/>
      <c r="C43" s="126" t="str">
        <f>'IS 2026'!C43</f>
        <v>Equipment 32</v>
      </c>
      <c r="D43" s="9"/>
      <c r="E43" s="9"/>
      <c r="F43" s="139">
        <f>'IS 2026'!R43</f>
        <v>4125</v>
      </c>
      <c r="G43" s="139">
        <f>'IS 2026'!S43</f>
        <v>4125</v>
      </c>
      <c r="H43" s="139">
        <f>'IS 2026'!T43</f>
        <v>4125</v>
      </c>
      <c r="I43" s="139">
        <f>'Days Total Hire Sheet 2027'!AT125</f>
        <v>4125</v>
      </c>
      <c r="J43" s="139">
        <f>'Days Total Hire Sheet 2027'!AV125</f>
        <v>4125</v>
      </c>
      <c r="K43" s="139">
        <f>'Days Total Hire Sheet 2027'!AX125</f>
        <v>4125</v>
      </c>
      <c r="L43" s="139">
        <f>'Days Total Hire Sheet 2027'!BA125</f>
        <v>4125</v>
      </c>
      <c r="M43" s="139">
        <f>'Days Total Hire Sheet 2027'!BC125</f>
        <v>4125</v>
      </c>
      <c r="N43" s="139">
        <f>'Days Total Hire Sheet 2027'!BE125</f>
        <v>4125</v>
      </c>
      <c r="O43" s="139">
        <f>'Days Total Hire Sheet 2027'!BH125</f>
        <v>4125</v>
      </c>
      <c r="P43" s="139">
        <f>'Days Total Hire Sheet 2027'!BJ125</f>
        <v>4125</v>
      </c>
      <c r="Q43" s="139">
        <f>'Days Total Hire Sheet 2027'!BL125</f>
        <v>4125</v>
      </c>
      <c r="R43" s="139"/>
      <c r="S43" s="139"/>
      <c r="T43" s="139"/>
      <c r="U43" s="9"/>
    </row>
    <row r="44" spans="1:21" x14ac:dyDescent="0.3">
      <c r="A44" s="9"/>
      <c r="B44" s="9"/>
      <c r="C44" s="126" t="str">
        <f>'IS 2026'!C44</f>
        <v>Equipment 33</v>
      </c>
      <c r="D44" s="9"/>
      <c r="E44" s="9"/>
      <c r="F44" s="139">
        <f>'IS 2026'!R44</f>
        <v>8775</v>
      </c>
      <c r="G44" s="139">
        <f>'IS 2026'!S44</f>
        <v>8775</v>
      </c>
      <c r="H44" s="139">
        <f>'IS 2026'!T44</f>
        <v>8775</v>
      </c>
      <c r="I44" s="139">
        <f>'Days Total Hire Sheet 2027'!AT126</f>
        <v>8775</v>
      </c>
      <c r="J44" s="139">
        <f>'Days Total Hire Sheet 2027'!AV126</f>
        <v>9450</v>
      </c>
      <c r="K44" s="139">
        <f>'Days Total Hire Sheet 2027'!AX126</f>
        <v>9900</v>
      </c>
      <c r="L44" s="139">
        <f>'Days Total Hire Sheet 2027'!BA126</f>
        <v>10125</v>
      </c>
      <c r="M44" s="139">
        <f>'Days Total Hire Sheet 2027'!BC126</f>
        <v>10350</v>
      </c>
      <c r="N44" s="139">
        <f>'Days Total Hire Sheet 2027'!BE126</f>
        <v>9225</v>
      </c>
      <c r="O44" s="139">
        <f>'Days Total Hire Sheet 2027'!BH126</f>
        <v>8775</v>
      </c>
      <c r="P44" s="139">
        <f>'Days Total Hire Sheet 2027'!BJ126</f>
        <v>8775</v>
      </c>
      <c r="Q44" s="139">
        <f>'Days Total Hire Sheet 2027'!BL126</f>
        <v>8775</v>
      </c>
      <c r="R44" s="138"/>
      <c r="S44" s="138"/>
      <c r="T44" s="139"/>
      <c r="U44" s="9"/>
    </row>
    <row r="45" spans="1:21" x14ac:dyDescent="0.3">
      <c r="A45" s="9"/>
      <c r="B45" s="9"/>
      <c r="C45" s="126"/>
      <c r="D45" s="9"/>
      <c r="E45" s="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8"/>
      <c r="S45" s="138"/>
      <c r="T45" s="139"/>
      <c r="U45" s="9"/>
    </row>
    <row r="46" spans="1:21" x14ac:dyDescent="0.3">
      <c r="A46" s="131"/>
      <c r="B46" s="131"/>
      <c r="C46" s="134" t="s">
        <v>119</v>
      </c>
      <c r="D46" s="131"/>
      <c r="E46" s="131"/>
      <c r="F46" s="132">
        <f>SUM(F12:F44)</f>
        <v>104160</v>
      </c>
      <c r="G46" s="132">
        <f t="shared" ref="G46:Q46" si="0">SUM(G12:G44)</f>
        <v>104160</v>
      </c>
      <c r="H46" s="132">
        <f t="shared" si="0"/>
        <v>104860</v>
      </c>
      <c r="I46" s="132">
        <f t="shared" si="0"/>
        <v>104860</v>
      </c>
      <c r="J46" s="132">
        <f t="shared" si="0"/>
        <v>106995</v>
      </c>
      <c r="K46" s="132">
        <f t="shared" si="0"/>
        <v>107755</v>
      </c>
      <c r="L46" s="132">
        <f t="shared" si="0"/>
        <v>108540</v>
      </c>
      <c r="M46" s="132">
        <f t="shared" si="0"/>
        <v>110095</v>
      </c>
      <c r="N46" s="132">
        <f t="shared" si="0"/>
        <v>105620</v>
      </c>
      <c r="O46" s="132">
        <f t="shared" si="0"/>
        <v>104270</v>
      </c>
      <c r="P46" s="132">
        <f t="shared" si="0"/>
        <v>104160</v>
      </c>
      <c r="Q46" s="132">
        <f t="shared" si="0"/>
        <v>104160</v>
      </c>
      <c r="R46" s="132"/>
      <c r="S46" s="132"/>
      <c r="T46" s="143"/>
      <c r="U46" s="143">
        <f>SUM(F46:Q46)</f>
        <v>1269635</v>
      </c>
    </row>
    <row r="47" spans="1:21" x14ac:dyDescent="0.3">
      <c r="A47" s="133"/>
      <c r="B47" s="133"/>
      <c r="C47" s="141" t="s">
        <v>120</v>
      </c>
      <c r="D47" s="133"/>
      <c r="E47" s="133"/>
      <c r="F47" s="142">
        <v>-5100</v>
      </c>
      <c r="G47" s="142">
        <v>-5100</v>
      </c>
      <c r="H47" s="142">
        <v>-5100</v>
      </c>
      <c r="I47" s="142">
        <v>-5100</v>
      </c>
      <c r="J47" s="142">
        <v>-5100</v>
      </c>
      <c r="K47" s="142">
        <v>-5100</v>
      </c>
      <c r="L47" s="142">
        <v>-5400</v>
      </c>
      <c r="M47" s="142">
        <v>-5400</v>
      </c>
      <c r="N47" s="142">
        <v>-5400</v>
      </c>
      <c r="O47" s="142">
        <v>-5400</v>
      </c>
      <c r="P47" s="142">
        <v>-5400</v>
      </c>
      <c r="Q47" s="142">
        <v>-5400</v>
      </c>
      <c r="R47" s="142"/>
      <c r="S47" s="142"/>
      <c r="T47" s="137"/>
      <c r="U47" s="137">
        <f>SUM(F47:Q47)</f>
        <v>-63000</v>
      </c>
    </row>
    <row r="48" spans="1:21" x14ac:dyDescent="0.3">
      <c r="A48" s="9"/>
      <c r="B48" s="9"/>
      <c r="C48" s="126" t="s">
        <v>208</v>
      </c>
      <c r="D48" s="9"/>
      <c r="E48" s="9"/>
      <c r="F48" s="123">
        <v>-2050</v>
      </c>
      <c r="G48" s="123">
        <v>-2050</v>
      </c>
      <c r="H48" s="123">
        <v>-2050</v>
      </c>
      <c r="I48" s="123">
        <v>-2050</v>
      </c>
      <c r="J48" s="123">
        <v>-2050</v>
      </c>
      <c r="K48" s="123">
        <v>-2050</v>
      </c>
      <c r="L48" s="123">
        <v>-2050</v>
      </c>
      <c r="M48" s="123">
        <v>-2050</v>
      </c>
      <c r="N48" s="123">
        <v>-2050</v>
      </c>
      <c r="O48" s="123">
        <v>-2050</v>
      </c>
      <c r="P48" s="123">
        <v>-2050</v>
      </c>
      <c r="Q48" s="123">
        <v>-2050</v>
      </c>
      <c r="R48" s="123"/>
      <c r="S48" s="123"/>
      <c r="T48" s="123"/>
      <c r="U48" s="139">
        <f>SUM(F48:Q48)</f>
        <v>-24600</v>
      </c>
    </row>
    <row r="49" spans="1:21" x14ac:dyDescent="0.3">
      <c r="A49" s="9"/>
      <c r="B49" s="9"/>
      <c r="C49" s="126" t="s">
        <v>209</v>
      </c>
      <c r="D49" s="9"/>
      <c r="E49" s="9"/>
      <c r="F49" s="124">
        <v>-700</v>
      </c>
      <c r="G49" s="124">
        <v>-700</v>
      </c>
      <c r="H49" s="124">
        <v>-700</v>
      </c>
      <c r="I49" s="124">
        <v>-700</v>
      </c>
      <c r="J49" s="124">
        <v>-700</v>
      </c>
      <c r="K49" s="124">
        <v>-700</v>
      </c>
      <c r="L49" s="124">
        <v>-700</v>
      </c>
      <c r="M49" s="124">
        <v>-700</v>
      </c>
      <c r="N49" s="124">
        <v>-700</v>
      </c>
      <c r="O49" s="124">
        <v>-700</v>
      </c>
      <c r="P49" s="124">
        <v>-700</v>
      </c>
      <c r="Q49" s="124">
        <v>-700</v>
      </c>
      <c r="R49" s="124"/>
      <c r="S49" s="124"/>
      <c r="T49" s="124"/>
      <c r="U49" s="139">
        <f t="shared" ref="U49:U51" si="1">SUM(F49:Q49)</f>
        <v>-8400</v>
      </c>
    </row>
    <row r="50" spans="1:21" x14ac:dyDescent="0.3">
      <c r="A50" s="9"/>
      <c r="B50" s="9"/>
      <c r="C50" s="126" t="s">
        <v>210</v>
      </c>
      <c r="D50" s="9"/>
      <c r="E50" s="9"/>
      <c r="F50" s="124">
        <v>-125</v>
      </c>
      <c r="G50" s="124">
        <v>-125</v>
      </c>
      <c r="H50" s="124">
        <v>-125</v>
      </c>
      <c r="I50" s="124">
        <v>-125</v>
      </c>
      <c r="J50" s="124">
        <v>-125</v>
      </c>
      <c r="K50" s="124">
        <v>-125</v>
      </c>
      <c r="L50" s="124">
        <v>-125</v>
      </c>
      <c r="M50" s="124">
        <v>-125</v>
      </c>
      <c r="N50" s="124">
        <v>-125</v>
      </c>
      <c r="O50" s="124">
        <v>-125</v>
      </c>
      <c r="P50" s="124">
        <v>-125</v>
      </c>
      <c r="Q50" s="124">
        <v>-125</v>
      </c>
      <c r="R50" s="124"/>
      <c r="S50" s="124"/>
      <c r="T50" s="124"/>
      <c r="U50" s="139">
        <f t="shared" si="1"/>
        <v>-1500</v>
      </c>
    </row>
    <row r="51" spans="1:21" x14ac:dyDescent="0.3">
      <c r="A51" s="9"/>
      <c r="B51" s="9"/>
      <c r="C51" s="126" t="s">
        <v>211</v>
      </c>
      <c r="D51" s="9"/>
      <c r="E51" s="9"/>
      <c r="F51" s="124">
        <v>-65</v>
      </c>
      <c r="G51" s="124">
        <v>-65</v>
      </c>
      <c r="H51" s="124">
        <v>-65</v>
      </c>
      <c r="I51" s="124">
        <v>-65</v>
      </c>
      <c r="J51" s="124">
        <v>-65</v>
      </c>
      <c r="K51" s="124">
        <v>-65</v>
      </c>
      <c r="L51" s="124">
        <v>-65</v>
      </c>
      <c r="M51" s="124">
        <v>-65</v>
      </c>
      <c r="N51" s="124">
        <v>-65</v>
      </c>
      <c r="O51" s="124">
        <v>-65</v>
      </c>
      <c r="P51" s="124">
        <v>-65</v>
      </c>
      <c r="Q51" s="124">
        <v>-65</v>
      </c>
      <c r="R51" s="124"/>
      <c r="S51" s="124"/>
      <c r="T51" s="124"/>
      <c r="U51" s="139">
        <f t="shared" si="1"/>
        <v>-780</v>
      </c>
    </row>
    <row r="52" spans="1:21" x14ac:dyDescent="0.3">
      <c r="A52" s="9"/>
      <c r="B52" s="9"/>
      <c r="C52" s="126" t="s">
        <v>212</v>
      </c>
      <c r="D52" s="9"/>
      <c r="E52" s="9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</row>
    <row r="53" spans="1:21" x14ac:dyDescent="0.3">
      <c r="A53" s="9"/>
      <c r="B53" s="9"/>
      <c r="C53" s="126" t="s">
        <v>213</v>
      </c>
      <c r="D53" s="9"/>
      <c r="E53" s="9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1"/>
    </row>
    <row r="54" spans="1:21" x14ac:dyDescent="0.3">
      <c r="A54" s="9"/>
      <c r="B54" s="9"/>
      <c r="C54" s="124"/>
      <c r="D54" s="9"/>
      <c r="E54" s="9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1"/>
    </row>
    <row r="55" spans="1:21" x14ac:dyDescent="0.3">
      <c r="A55" s="144"/>
      <c r="B55" s="144"/>
      <c r="C55" s="145" t="s">
        <v>4</v>
      </c>
      <c r="D55" s="144"/>
      <c r="E55" s="144"/>
      <c r="F55" s="146">
        <f>SUM(F46+F47)</f>
        <v>99060</v>
      </c>
      <c r="G55" s="146">
        <f t="shared" ref="G55:Q55" si="2">SUM(G46+G47)</f>
        <v>99060</v>
      </c>
      <c r="H55" s="146">
        <f t="shared" si="2"/>
        <v>99760</v>
      </c>
      <c r="I55" s="146">
        <f t="shared" si="2"/>
        <v>99760</v>
      </c>
      <c r="J55" s="146">
        <f t="shared" si="2"/>
        <v>101895</v>
      </c>
      <c r="K55" s="146">
        <f t="shared" si="2"/>
        <v>102655</v>
      </c>
      <c r="L55" s="146">
        <f t="shared" si="2"/>
        <v>103140</v>
      </c>
      <c r="M55" s="146">
        <f t="shared" si="2"/>
        <v>104695</v>
      </c>
      <c r="N55" s="146">
        <f t="shared" si="2"/>
        <v>100220</v>
      </c>
      <c r="O55" s="146">
        <f t="shared" si="2"/>
        <v>98870</v>
      </c>
      <c r="P55" s="146">
        <f t="shared" si="2"/>
        <v>98760</v>
      </c>
      <c r="Q55" s="146">
        <f t="shared" si="2"/>
        <v>98760</v>
      </c>
      <c r="R55" s="146"/>
      <c r="S55" s="146"/>
      <c r="T55" s="146"/>
      <c r="U55" s="196">
        <f>SUM(F55:Q55)</f>
        <v>1206635</v>
      </c>
    </row>
    <row r="56" spans="1:21" x14ac:dyDescent="0.3">
      <c r="A56" s="9"/>
      <c r="B56" s="9"/>
      <c r="C56" s="124"/>
      <c r="D56" s="9"/>
      <c r="E56" s="9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1"/>
    </row>
    <row r="57" spans="1:21" x14ac:dyDescent="0.3">
      <c r="A57" s="9"/>
      <c r="B57" s="9"/>
      <c r="C57" s="125" t="s">
        <v>5</v>
      </c>
      <c r="D57" s="9"/>
      <c r="E57" s="9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1"/>
    </row>
    <row r="58" spans="1:21" x14ac:dyDescent="0.3">
      <c r="A58" s="9"/>
      <c r="B58" s="9"/>
      <c r="C58" s="126" t="s">
        <v>121</v>
      </c>
      <c r="D58" s="9"/>
      <c r="E58" s="9"/>
      <c r="F58" s="139">
        <v>-250</v>
      </c>
      <c r="G58" s="139">
        <v>-250</v>
      </c>
      <c r="H58" s="139">
        <v>-250</v>
      </c>
      <c r="I58" s="139">
        <v>-250</v>
      </c>
      <c r="J58" s="139">
        <v>-250</v>
      </c>
      <c r="K58" s="139">
        <v>-250</v>
      </c>
      <c r="L58" s="139">
        <v>-250</v>
      </c>
      <c r="M58" s="139">
        <v>-250</v>
      </c>
      <c r="N58" s="139">
        <v>-250</v>
      </c>
      <c r="O58" s="139">
        <v>-250</v>
      </c>
      <c r="P58" s="139">
        <v>-250</v>
      </c>
      <c r="Q58" s="139">
        <v>-250</v>
      </c>
      <c r="R58" s="139"/>
      <c r="S58" s="139"/>
      <c r="T58" s="139"/>
      <c r="U58" s="139">
        <f>SUM(F58:Q58)</f>
        <v>-3000</v>
      </c>
    </row>
    <row r="59" spans="1:21" x14ac:dyDescent="0.3">
      <c r="A59" s="9"/>
      <c r="B59" s="9"/>
      <c r="C59" s="126" t="s">
        <v>122</v>
      </c>
      <c r="D59" s="9"/>
      <c r="E59" s="9"/>
      <c r="F59" s="139">
        <v>-340</v>
      </c>
      <c r="G59" s="139">
        <v>-340</v>
      </c>
      <c r="H59" s="139">
        <v>-340</v>
      </c>
      <c r="I59" s="139">
        <v>-340</v>
      </c>
      <c r="J59" s="139">
        <v>-340</v>
      </c>
      <c r="K59" s="139">
        <v>-340</v>
      </c>
      <c r="L59" s="139">
        <v>-340</v>
      </c>
      <c r="M59" s="139">
        <v>-340</v>
      </c>
      <c r="N59" s="139">
        <v>-340</v>
      </c>
      <c r="O59" s="139">
        <v>-340</v>
      </c>
      <c r="P59" s="139">
        <v>-340</v>
      </c>
      <c r="Q59" s="139">
        <v>-340</v>
      </c>
      <c r="R59" s="311"/>
      <c r="S59" s="311"/>
      <c r="T59" s="311"/>
      <c r="U59" s="139">
        <f t="shared" ref="U59:U61" si="3">SUM(F59:Q59)</f>
        <v>-4080</v>
      </c>
    </row>
    <row r="60" spans="1:21" x14ac:dyDescent="0.3">
      <c r="A60" s="9"/>
      <c r="B60" s="9"/>
      <c r="C60" s="126" t="s">
        <v>123</v>
      </c>
      <c r="D60" s="9"/>
      <c r="E60" s="9"/>
      <c r="F60" s="139">
        <v>-120</v>
      </c>
      <c r="G60" s="139">
        <v>-120</v>
      </c>
      <c r="H60" s="139">
        <v>-120</v>
      </c>
      <c r="I60" s="139">
        <v>-120</v>
      </c>
      <c r="J60" s="139">
        <v>-120</v>
      </c>
      <c r="K60" s="139">
        <v>-120</v>
      </c>
      <c r="L60" s="139">
        <v>-120</v>
      </c>
      <c r="M60" s="139">
        <v>-120</v>
      </c>
      <c r="N60" s="139">
        <v>-120</v>
      </c>
      <c r="O60" s="139">
        <v>-120</v>
      </c>
      <c r="P60" s="139">
        <v>-120</v>
      </c>
      <c r="Q60" s="139">
        <v>-120</v>
      </c>
      <c r="R60" s="269"/>
      <c r="S60" s="269"/>
      <c r="T60" s="269"/>
      <c r="U60" s="139">
        <f t="shared" si="3"/>
        <v>-1440</v>
      </c>
    </row>
    <row r="61" spans="1:21" x14ac:dyDescent="0.3">
      <c r="A61" s="9"/>
      <c r="B61" s="9"/>
      <c r="C61" s="126" t="s">
        <v>124</v>
      </c>
      <c r="D61" s="9"/>
      <c r="E61" s="9"/>
      <c r="F61" s="311">
        <v>-65</v>
      </c>
      <c r="G61" s="311">
        <v>-65</v>
      </c>
      <c r="H61" s="311">
        <v>-65</v>
      </c>
      <c r="I61" s="311">
        <v>-65</v>
      </c>
      <c r="J61" s="311">
        <v>-65</v>
      </c>
      <c r="K61" s="311">
        <v>-65</v>
      </c>
      <c r="L61" s="311">
        <v>-65</v>
      </c>
      <c r="M61" s="311">
        <v>-65</v>
      </c>
      <c r="N61" s="311">
        <v>-65</v>
      </c>
      <c r="O61" s="311">
        <v>-65</v>
      </c>
      <c r="P61" s="311">
        <v>-65</v>
      </c>
      <c r="Q61" s="311">
        <v>-65</v>
      </c>
      <c r="R61" s="269"/>
      <c r="S61" s="269"/>
      <c r="T61" s="269"/>
      <c r="U61" s="139">
        <f t="shared" si="3"/>
        <v>-780</v>
      </c>
    </row>
    <row r="62" spans="1:21" x14ac:dyDescent="0.3">
      <c r="A62" s="9"/>
      <c r="B62" s="9"/>
      <c r="C62" s="126" t="s">
        <v>125</v>
      </c>
      <c r="D62" s="9"/>
      <c r="E62" s="9"/>
      <c r="F62" s="140" t="s">
        <v>148</v>
      </c>
      <c r="G62" s="140" t="s">
        <v>148</v>
      </c>
      <c r="H62" s="140" t="s">
        <v>148</v>
      </c>
      <c r="I62" s="140" t="s">
        <v>148</v>
      </c>
      <c r="J62" s="140" t="s">
        <v>148</v>
      </c>
      <c r="K62" s="140" t="s">
        <v>148</v>
      </c>
      <c r="L62" s="140" t="s">
        <v>148</v>
      </c>
      <c r="M62" s="140" t="s">
        <v>148</v>
      </c>
      <c r="N62" s="140" t="s">
        <v>148</v>
      </c>
      <c r="O62" s="140" t="s">
        <v>148</v>
      </c>
      <c r="P62" s="140" t="s">
        <v>148</v>
      </c>
      <c r="Q62" s="140" t="s">
        <v>148</v>
      </c>
      <c r="R62" s="140"/>
      <c r="S62" s="140"/>
      <c r="T62" s="140"/>
      <c r="U62" s="121"/>
    </row>
    <row r="63" spans="1:21" x14ac:dyDescent="0.3">
      <c r="A63" s="9"/>
      <c r="B63" s="9"/>
      <c r="C63" s="126" t="s">
        <v>126</v>
      </c>
      <c r="D63" s="9"/>
      <c r="E63" s="9"/>
      <c r="F63" s="140" t="s">
        <v>148</v>
      </c>
      <c r="G63" s="140" t="s">
        <v>148</v>
      </c>
      <c r="H63" s="140" t="s">
        <v>148</v>
      </c>
      <c r="I63" s="140" t="s">
        <v>148</v>
      </c>
      <c r="J63" s="140" t="s">
        <v>148</v>
      </c>
      <c r="K63" s="140" t="s">
        <v>148</v>
      </c>
      <c r="L63" s="140" t="s">
        <v>148</v>
      </c>
      <c r="M63" s="140" t="s">
        <v>148</v>
      </c>
      <c r="N63" s="140" t="s">
        <v>148</v>
      </c>
      <c r="O63" s="140" t="s">
        <v>148</v>
      </c>
      <c r="P63" s="140" t="s">
        <v>148</v>
      </c>
      <c r="Q63" s="140" t="s">
        <v>148</v>
      </c>
      <c r="R63" s="140"/>
      <c r="S63" s="140"/>
      <c r="T63" s="140"/>
      <c r="U63" s="121"/>
    </row>
    <row r="64" spans="1:21" x14ac:dyDescent="0.3">
      <c r="A64" s="9"/>
      <c r="B64" s="9"/>
      <c r="C64" s="126" t="s">
        <v>127</v>
      </c>
      <c r="D64" s="9"/>
      <c r="E64" s="9"/>
      <c r="F64" s="140" t="s">
        <v>148</v>
      </c>
      <c r="G64" s="140" t="s">
        <v>148</v>
      </c>
      <c r="H64" s="140" t="s">
        <v>148</v>
      </c>
      <c r="I64" s="140" t="s">
        <v>148</v>
      </c>
      <c r="J64" s="140" t="s">
        <v>148</v>
      </c>
      <c r="K64" s="140" t="s">
        <v>148</v>
      </c>
      <c r="L64" s="140" t="s">
        <v>148</v>
      </c>
      <c r="M64" s="140" t="s">
        <v>148</v>
      </c>
      <c r="N64" s="140" t="s">
        <v>148</v>
      </c>
      <c r="O64" s="140" t="s">
        <v>148</v>
      </c>
      <c r="P64" s="140" t="s">
        <v>148</v>
      </c>
      <c r="Q64" s="140" t="s">
        <v>148</v>
      </c>
      <c r="R64" s="140"/>
      <c r="S64" s="140"/>
      <c r="T64" s="140"/>
      <c r="U64" s="121"/>
    </row>
    <row r="65" spans="1:21" x14ac:dyDescent="0.3">
      <c r="A65" s="9"/>
      <c r="B65" s="9"/>
      <c r="C65" s="126" t="s">
        <v>128</v>
      </c>
      <c r="D65" s="9"/>
      <c r="E65" s="9"/>
      <c r="F65" s="140" t="s">
        <v>148</v>
      </c>
      <c r="G65" s="140" t="s">
        <v>148</v>
      </c>
      <c r="H65" s="140" t="s">
        <v>148</v>
      </c>
      <c r="I65" s="140" t="s">
        <v>148</v>
      </c>
      <c r="J65" s="140" t="s">
        <v>148</v>
      </c>
      <c r="K65" s="140" t="s">
        <v>148</v>
      </c>
      <c r="L65" s="140" t="s">
        <v>148</v>
      </c>
      <c r="M65" s="140" t="s">
        <v>148</v>
      </c>
      <c r="N65" s="140" t="s">
        <v>148</v>
      </c>
      <c r="O65" s="140" t="s">
        <v>148</v>
      </c>
      <c r="P65" s="140" t="s">
        <v>148</v>
      </c>
      <c r="Q65" s="140" t="s">
        <v>148</v>
      </c>
      <c r="R65" s="140"/>
      <c r="S65" s="140"/>
      <c r="T65" s="140"/>
      <c r="U65" s="121"/>
    </row>
    <row r="66" spans="1:21" x14ac:dyDescent="0.3">
      <c r="A66" s="135"/>
      <c r="B66" s="135"/>
      <c r="C66" s="162" t="s">
        <v>129</v>
      </c>
      <c r="D66" s="135"/>
      <c r="E66" s="135"/>
      <c r="F66" s="143">
        <f>SUM(F58:F65)</f>
        <v>-775</v>
      </c>
      <c r="G66" s="143">
        <f t="shared" ref="G66:Q66" si="4">SUM(G58:G65)</f>
        <v>-775</v>
      </c>
      <c r="H66" s="143">
        <f t="shared" si="4"/>
        <v>-775</v>
      </c>
      <c r="I66" s="143">
        <f t="shared" si="4"/>
        <v>-775</v>
      </c>
      <c r="J66" s="143">
        <f t="shared" si="4"/>
        <v>-775</v>
      </c>
      <c r="K66" s="143">
        <f t="shared" si="4"/>
        <v>-775</v>
      </c>
      <c r="L66" s="143">
        <f t="shared" si="4"/>
        <v>-775</v>
      </c>
      <c r="M66" s="143">
        <f t="shared" si="4"/>
        <v>-775</v>
      </c>
      <c r="N66" s="143">
        <f t="shared" si="4"/>
        <v>-775</v>
      </c>
      <c r="O66" s="143">
        <f t="shared" si="4"/>
        <v>-775</v>
      </c>
      <c r="P66" s="143">
        <f t="shared" si="4"/>
        <v>-775</v>
      </c>
      <c r="Q66" s="143">
        <f t="shared" si="4"/>
        <v>-775</v>
      </c>
      <c r="R66" s="143"/>
      <c r="S66" s="143"/>
      <c r="T66" s="143"/>
      <c r="U66" s="143">
        <f>SUM(F66:Q66)</f>
        <v>-9300</v>
      </c>
    </row>
    <row r="67" spans="1:21" x14ac:dyDescent="0.3">
      <c r="A67" s="136"/>
      <c r="B67" s="136"/>
      <c r="C67" s="173" t="s">
        <v>130</v>
      </c>
      <c r="D67" s="136"/>
      <c r="E67" s="136"/>
      <c r="F67" s="137">
        <v>-5111</v>
      </c>
      <c r="G67" s="137">
        <v>-5111</v>
      </c>
      <c r="H67" s="137">
        <v>-5111</v>
      </c>
      <c r="I67" s="137">
        <v>-5111</v>
      </c>
      <c r="J67" s="137">
        <v>-5111</v>
      </c>
      <c r="K67" s="137">
        <v>-5111</v>
      </c>
      <c r="L67" s="137">
        <v>-5111</v>
      </c>
      <c r="M67" s="137">
        <v>-5111</v>
      </c>
      <c r="N67" s="137">
        <v>-5111</v>
      </c>
      <c r="O67" s="137">
        <v>-5111</v>
      </c>
      <c r="P67" s="137">
        <v>-5111</v>
      </c>
      <c r="Q67" s="137">
        <v>-5111</v>
      </c>
      <c r="R67" s="137"/>
      <c r="S67" s="137"/>
      <c r="T67" s="137"/>
      <c r="U67" s="137">
        <f>SUM(F67:Q67)</f>
        <v>-61332</v>
      </c>
    </row>
    <row r="68" spans="1:21" x14ac:dyDescent="0.3">
      <c r="A68" s="9"/>
      <c r="B68" s="9"/>
      <c r="C68" s="124"/>
      <c r="D68" s="9"/>
      <c r="E68" s="9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1"/>
    </row>
    <row r="69" spans="1:21" x14ac:dyDescent="0.3">
      <c r="A69" s="9"/>
      <c r="B69" s="9"/>
      <c r="C69" s="125" t="s">
        <v>24</v>
      </c>
      <c r="D69" s="9"/>
      <c r="E69" s="9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1"/>
    </row>
    <row r="70" spans="1:21" x14ac:dyDescent="0.3">
      <c r="A70" s="9"/>
      <c r="B70" s="9"/>
      <c r="C70" s="124" t="s">
        <v>71</v>
      </c>
      <c r="D70" s="9"/>
      <c r="E70" s="9"/>
      <c r="F70" s="139">
        <v>-900</v>
      </c>
      <c r="G70" s="139">
        <v>-900</v>
      </c>
      <c r="H70" s="139">
        <v>-900</v>
      </c>
      <c r="I70" s="139">
        <v>-900</v>
      </c>
      <c r="J70" s="139">
        <v>-900</v>
      </c>
      <c r="K70" s="139">
        <v>-900</v>
      </c>
      <c r="L70" s="139">
        <v>-900</v>
      </c>
      <c r="M70" s="139">
        <v>-900</v>
      </c>
      <c r="N70" s="139">
        <v>-900</v>
      </c>
      <c r="O70" s="139">
        <v>-900</v>
      </c>
      <c r="P70" s="139">
        <v>-900</v>
      </c>
      <c r="Q70" s="139">
        <v>-900</v>
      </c>
      <c r="R70" s="139"/>
      <c r="S70" s="139"/>
      <c r="T70" s="139"/>
      <c r="U70" s="139">
        <f>SUM(F70:Q70)</f>
        <v>-10800</v>
      </c>
    </row>
    <row r="71" spans="1:21" x14ac:dyDescent="0.3">
      <c r="A71" s="9"/>
      <c r="B71" s="9"/>
      <c r="C71" s="124" t="s">
        <v>261</v>
      </c>
      <c r="D71" s="9"/>
      <c r="E71" s="9"/>
      <c r="F71" s="139">
        <v>-1010</v>
      </c>
      <c r="G71" s="139">
        <v>-1010</v>
      </c>
      <c r="H71" s="139">
        <v>-1010</v>
      </c>
      <c r="I71" s="139">
        <v>-1010</v>
      </c>
      <c r="J71" s="139">
        <v>-1010</v>
      </c>
      <c r="K71" s="139">
        <v>-1010</v>
      </c>
      <c r="L71" s="139">
        <v>-1010</v>
      </c>
      <c r="M71" s="139">
        <v>-1010</v>
      </c>
      <c r="N71" s="139">
        <v>-1010</v>
      </c>
      <c r="O71" s="139">
        <v>-1010</v>
      </c>
      <c r="P71" s="139">
        <v>-1010</v>
      </c>
      <c r="Q71" s="139">
        <v>-1010</v>
      </c>
      <c r="R71" s="139"/>
      <c r="S71" s="139"/>
      <c r="T71" s="139"/>
      <c r="U71" s="139">
        <f t="shared" ref="U71:U74" si="5">SUM(F71:Q71)</f>
        <v>-12120</v>
      </c>
    </row>
    <row r="72" spans="1:21" x14ac:dyDescent="0.3">
      <c r="A72" s="9"/>
      <c r="B72" s="9"/>
      <c r="C72" s="124" t="s">
        <v>131</v>
      </c>
      <c r="D72" s="9"/>
      <c r="E72" s="9"/>
      <c r="F72" s="139">
        <v>-175</v>
      </c>
      <c r="G72" s="139">
        <v>-175</v>
      </c>
      <c r="H72" s="139">
        <v>-175</v>
      </c>
      <c r="I72" s="139">
        <v>-175</v>
      </c>
      <c r="J72" s="139">
        <v>-175</v>
      </c>
      <c r="K72" s="139">
        <v>-175</v>
      </c>
      <c r="L72" s="139">
        <v>-175</v>
      </c>
      <c r="M72" s="139">
        <v>-175</v>
      </c>
      <c r="N72" s="139">
        <v>-175</v>
      </c>
      <c r="O72" s="139">
        <v>-175</v>
      </c>
      <c r="P72" s="139">
        <v>-175</v>
      </c>
      <c r="Q72" s="139">
        <v>-175</v>
      </c>
      <c r="R72" s="139"/>
      <c r="S72" s="139"/>
      <c r="T72" s="139"/>
      <c r="U72" s="139">
        <f t="shared" si="5"/>
        <v>-2100</v>
      </c>
    </row>
    <row r="73" spans="1:21" x14ac:dyDescent="0.3">
      <c r="A73" s="9"/>
      <c r="B73" s="9"/>
      <c r="C73" s="124" t="s">
        <v>262</v>
      </c>
      <c r="D73" s="9"/>
      <c r="E73" s="9"/>
      <c r="F73" s="139">
        <v>-350</v>
      </c>
      <c r="G73" s="139">
        <v>-350</v>
      </c>
      <c r="H73" s="139">
        <v>-350</v>
      </c>
      <c r="I73" s="139">
        <v>-350</v>
      </c>
      <c r="J73" s="139">
        <v>-350</v>
      </c>
      <c r="K73" s="139">
        <v>-350</v>
      </c>
      <c r="L73" s="139">
        <v>-350</v>
      </c>
      <c r="M73" s="139">
        <v>-350</v>
      </c>
      <c r="N73" s="139">
        <v>-350</v>
      </c>
      <c r="O73" s="139">
        <v>-350</v>
      </c>
      <c r="P73" s="139">
        <v>-350</v>
      </c>
      <c r="Q73" s="139">
        <v>-350</v>
      </c>
      <c r="R73" s="139"/>
      <c r="S73" s="139"/>
      <c r="T73" s="139"/>
      <c r="U73" s="139">
        <f t="shared" si="5"/>
        <v>-4200</v>
      </c>
    </row>
    <row r="74" spans="1:21" x14ac:dyDescent="0.3">
      <c r="A74" s="9"/>
      <c r="B74" s="9"/>
      <c r="C74" s="124" t="s">
        <v>238</v>
      </c>
      <c r="D74" s="9"/>
      <c r="E74" s="9"/>
      <c r="F74" s="139">
        <v>-250</v>
      </c>
      <c r="G74" s="139">
        <v>-250</v>
      </c>
      <c r="H74" s="139">
        <v>-250</v>
      </c>
      <c r="I74" s="139">
        <v>-250</v>
      </c>
      <c r="J74" s="139">
        <v>-250</v>
      </c>
      <c r="K74" s="139">
        <v>-250</v>
      </c>
      <c r="L74" s="139">
        <v>-250</v>
      </c>
      <c r="M74" s="139">
        <v>-250</v>
      </c>
      <c r="N74" s="139">
        <v>-250</v>
      </c>
      <c r="O74" s="139">
        <v>-250</v>
      </c>
      <c r="P74" s="139">
        <v>-250</v>
      </c>
      <c r="Q74" s="139">
        <v>-250</v>
      </c>
      <c r="R74" s="139"/>
      <c r="S74" s="139"/>
      <c r="T74" s="139"/>
      <c r="U74" s="139">
        <f t="shared" si="5"/>
        <v>-3000</v>
      </c>
    </row>
    <row r="75" spans="1:21" x14ac:dyDescent="0.3">
      <c r="A75" s="9"/>
      <c r="B75" s="9"/>
      <c r="C75" s="124" t="s">
        <v>132</v>
      </c>
      <c r="D75" s="9"/>
      <c r="E75" s="9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1"/>
    </row>
    <row r="76" spans="1:21" x14ac:dyDescent="0.3">
      <c r="A76" s="9"/>
      <c r="B76" s="9"/>
      <c r="C76" s="126" t="s">
        <v>133</v>
      </c>
      <c r="D76" s="9"/>
      <c r="E76" s="9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1"/>
    </row>
    <row r="77" spans="1:21" x14ac:dyDescent="0.3">
      <c r="A77" s="9"/>
      <c r="B77" s="9"/>
      <c r="C77" s="126" t="s">
        <v>134</v>
      </c>
      <c r="D77" s="9"/>
      <c r="E77" s="9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1"/>
    </row>
    <row r="78" spans="1:21" x14ac:dyDescent="0.3">
      <c r="A78" s="9"/>
      <c r="B78" s="9"/>
      <c r="C78" s="126" t="s">
        <v>135</v>
      </c>
      <c r="D78" s="9"/>
      <c r="E78" s="9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1"/>
    </row>
    <row r="79" spans="1:21" x14ac:dyDescent="0.3">
      <c r="A79" s="9"/>
      <c r="B79" s="9"/>
      <c r="C79" s="126" t="s">
        <v>136</v>
      </c>
      <c r="D79" s="9"/>
      <c r="E79" s="9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1"/>
    </row>
    <row r="80" spans="1:21" x14ac:dyDescent="0.3">
      <c r="A80" s="9"/>
      <c r="B80" s="9"/>
      <c r="C80" s="126" t="s">
        <v>137</v>
      </c>
      <c r="D80" s="9"/>
      <c r="E80" s="9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1"/>
    </row>
    <row r="81" spans="1:21" x14ac:dyDescent="0.3">
      <c r="A81" s="9"/>
      <c r="B81" s="9"/>
      <c r="C81" s="126" t="s">
        <v>138</v>
      </c>
      <c r="D81" s="9"/>
      <c r="E81" s="9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1"/>
    </row>
    <row r="82" spans="1:21" x14ac:dyDescent="0.3">
      <c r="A82" s="9"/>
      <c r="B82" s="9"/>
      <c r="C82" s="126" t="s">
        <v>139</v>
      </c>
      <c r="D82" s="9"/>
      <c r="E82" s="9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1"/>
    </row>
    <row r="83" spans="1:21" x14ac:dyDescent="0.3">
      <c r="A83" s="9"/>
      <c r="B83" s="9"/>
      <c r="C83" s="126" t="s">
        <v>140</v>
      </c>
      <c r="D83" s="9"/>
      <c r="E83" s="9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1"/>
    </row>
    <row r="84" spans="1:21" x14ac:dyDescent="0.3">
      <c r="A84" s="9"/>
      <c r="B84" s="9"/>
      <c r="C84" s="126" t="s">
        <v>141</v>
      </c>
      <c r="D84" s="9"/>
      <c r="E84" s="9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1"/>
    </row>
    <row r="85" spans="1:21" s="100" customFormat="1" ht="14.4" customHeight="1" x14ac:dyDescent="0.3">
      <c r="A85" s="149"/>
      <c r="B85" s="149"/>
      <c r="C85" s="150" t="s">
        <v>142</v>
      </c>
      <c r="D85" s="149"/>
      <c r="E85" s="149"/>
      <c r="F85" s="151">
        <f>SUM(F70:F84)</f>
        <v>-2685</v>
      </c>
      <c r="G85" s="151">
        <f>SUM(G70:G84)</f>
        <v>-2685</v>
      </c>
      <c r="H85" s="151">
        <f t="shared" ref="H85:Q85" si="6">SUM(H70:H84)</f>
        <v>-2685</v>
      </c>
      <c r="I85" s="151">
        <f t="shared" si="6"/>
        <v>-2685</v>
      </c>
      <c r="J85" s="151">
        <f t="shared" si="6"/>
        <v>-2685</v>
      </c>
      <c r="K85" s="151">
        <f t="shared" si="6"/>
        <v>-2685</v>
      </c>
      <c r="L85" s="151">
        <f t="shared" si="6"/>
        <v>-2685</v>
      </c>
      <c r="M85" s="151">
        <f t="shared" si="6"/>
        <v>-2685</v>
      </c>
      <c r="N85" s="151">
        <f t="shared" si="6"/>
        <v>-2685</v>
      </c>
      <c r="O85" s="151">
        <f t="shared" si="6"/>
        <v>-2685</v>
      </c>
      <c r="P85" s="151">
        <f t="shared" si="6"/>
        <v>-2685</v>
      </c>
      <c r="Q85" s="151">
        <f t="shared" si="6"/>
        <v>-2685</v>
      </c>
      <c r="R85" s="151"/>
      <c r="S85" s="151"/>
      <c r="T85" s="151"/>
      <c r="U85" s="143">
        <f>SUM(F85:Q85)</f>
        <v>-32220</v>
      </c>
    </row>
    <row r="86" spans="1:21" s="100" customFormat="1" ht="14.4" customHeight="1" x14ac:dyDescent="0.3">
      <c r="A86" s="152"/>
      <c r="B86" s="152"/>
      <c r="C86" s="153" t="s">
        <v>6</v>
      </c>
      <c r="D86" s="152"/>
      <c r="E86" s="152"/>
      <c r="F86" s="154">
        <f>F46+F47+F66+F85</f>
        <v>95600</v>
      </c>
      <c r="G86" s="154">
        <f>G46+G47+G66+G85</f>
        <v>95600</v>
      </c>
      <c r="H86" s="154">
        <f t="shared" ref="H86:Q86" si="7">H46+H47+H66+H85</f>
        <v>96300</v>
      </c>
      <c r="I86" s="154">
        <f t="shared" si="7"/>
        <v>96300</v>
      </c>
      <c r="J86" s="154">
        <f t="shared" si="7"/>
        <v>98435</v>
      </c>
      <c r="K86" s="154">
        <f t="shared" si="7"/>
        <v>99195</v>
      </c>
      <c r="L86" s="154">
        <f t="shared" si="7"/>
        <v>99680</v>
      </c>
      <c r="M86" s="154">
        <f t="shared" si="7"/>
        <v>101235</v>
      </c>
      <c r="N86" s="154">
        <f t="shared" si="7"/>
        <v>96760</v>
      </c>
      <c r="O86" s="154">
        <f t="shared" si="7"/>
        <v>95410</v>
      </c>
      <c r="P86" s="154">
        <f t="shared" si="7"/>
        <v>95300</v>
      </c>
      <c r="Q86" s="154">
        <f t="shared" si="7"/>
        <v>95300</v>
      </c>
      <c r="R86" s="154"/>
      <c r="S86" s="154"/>
      <c r="T86" s="154"/>
      <c r="U86" s="137">
        <f>SUM(F86:Q86)</f>
        <v>1165115</v>
      </c>
    </row>
    <row r="87" spans="1:21" s="100" customFormat="1" ht="14.4" customHeight="1" x14ac:dyDescent="0.3">
      <c r="A87" s="98"/>
      <c r="B87" s="98"/>
      <c r="C87" s="127" t="s">
        <v>143</v>
      </c>
      <c r="D87" s="98"/>
      <c r="E87" s="98"/>
      <c r="F87" s="316">
        <v>-710</v>
      </c>
      <c r="G87" s="316">
        <v>-710</v>
      </c>
      <c r="H87" s="316">
        <v>-710</v>
      </c>
      <c r="I87" s="316">
        <v>-710</v>
      </c>
      <c r="J87" s="316">
        <v>-710</v>
      </c>
      <c r="K87" s="316">
        <v>-710</v>
      </c>
      <c r="L87" s="316">
        <v>-710</v>
      </c>
      <c r="M87" s="316">
        <v>-710</v>
      </c>
      <c r="N87" s="316">
        <v>-710</v>
      </c>
      <c r="O87" s="316">
        <v>-710</v>
      </c>
      <c r="P87" s="316">
        <v>-710</v>
      </c>
      <c r="Q87" s="316">
        <v>-710</v>
      </c>
      <c r="R87" s="315"/>
      <c r="S87" s="315"/>
      <c r="T87" s="315"/>
      <c r="U87" s="316">
        <f>SUM(F87:Q87)</f>
        <v>-8520</v>
      </c>
    </row>
    <row r="88" spans="1:21" s="100" customFormat="1" ht="25.05" customHeight="1" x14ac:dyDescent="0.3">
      <c r="A88" s="98"/>
      <c r="B88" s="98"/>
      <c r="C88" s="127" t="s">
        <v>8</v>
      </c>
      <c r="D88" s="98"/>
      <c r="E88" s="98"/>
      <c r="F88" s="316">
        <f>F86+F87</f>
        <v>94890</v>
      </c>
      <c r="G88" s="316">
        <f t="shared" ref="G88:Q88" si="8">G86+G87</f>
        <v>94890</v>
      </c>
      <c r="H88" s="316">
        <f t="shared" si="8"/>
        <v>95590</v>
      </c>
      <c r="I88" s="316">
        <f t="shared" si="8"/>
        <v>95590</v>
      </c>
      <c r="J88" s="316">
        <f t="shared" si="8"/>
        <v>97725</v>
      </c>
      <c r="K88" s="316">
        <f t="shared" si="8"/>
        <v>98485</v>
      </c>
      <c r="L88" s="316">
        <f t="shared" si="8"/>
        <v>98970</v>
      </c>
      <c r="M88" s="316">
        <f t="shared" si="8"/>
        <v>100525</v>
      </c>
      <c r="N88" s="316">
        <f t="shared" si="8"/>
        <v>96050</v>
      </c>
      <c r="O88" s="316">
        <f t="shared" si="8"/>
        <v>94700</v>
      </c>
      <c r="P88" s="316">
        <f t="shared" si="8"/>
        <v>94590</v>
      </c>
      <c r="Q88" s="316">
        <f t="shared" si="8"/>
        <v>94590</v>
      </c>
      <c r="R88" s="316"/>
      <c r="S88" s="316"/>
      <c r="T88" s="316"/>
      <c r="U88" s="316">
        <f t="shared" ref="U88:U91" si="9">SUM(F88:Q88)</f>
        <v>1156595</v>
      </c>
    </row>
    <row r="89" spans="1:21" s="100" customFormat="1" ht="25.05" customHeight="1" x14ac:dyDescent="0.3">
      <c r="A89" s="98"/>
      <c r="B89" s="98"/>
      <c r="C89" s="128" t="s">
        <v>144</v>
      </c>
      <c r="D89" s="129"/>
      <c r="E89" s="98"/>
      <c r="F89" s="316">
        <f>'BS 2027'!F27</f>
        <v>0</v>
      </c>
      <c r="G89" s="316">
        <f>'BS 2027'!G27</f>
        <v>0</v>
      </c>
      <c r="H89" s="316">
        <f>'BS 2027'!H27</f>
        <v>0</v>
      </c>
      <c r="I89" s="316">
        <f>'BS 2027'!I27</f>
        <v>0</v>
      </c>
      <c r="J89" s="316">
        <f>'BS 2027'!J27</f>
        <v>0</v>
      </c>
      <c r="K89" s="316">
        <f>'BS 2027'!K27</f>
        <v>0</v>
      </c>
      <c r="L89" s="316">
        <f>'BS 2027'!L27</f>
        <v>0</v>
      </c>
      <c r="M89" s="316">
        <f>'BS 2027'!M27</f>
        <v>0</v>
      </c>
      <c r="N89" s="316">
        <f>'BS 2027'!N27</f>
        <v>0</v>
      </c>
      <c r="O89" s="316">
        <f>'BS 2027'!O27</f>
        <v>0</v>
      </c>
      <c r="P89" s="316">
        <f>'BS 2027'!P27</f>
        <v>0</v>
      </c>
      <c r="Q89" s="316">
        <f>'BS 2027'!Q27</f>
        <v>0</v>
      </c>
      <c r="R89" s="316"/>
      <c r="S89" s="316"/>
      <c r="T89" s="316"/>
      <c r="U89" s="316">
        <f t="shared" si="9"/>
        <v>0</v>
      </c>
    </row>
    <row r="90" spans="1:21" s="100" customFormat="1" ht="25.05" customHeight="1" x14ac:dyDescent="0.3">
      <c r="A90" s="98"/>
      <c r="B90" s="98"/>
      <c r="C90" s="127" t="s">
        <v>10</v>
      </c>
      <c r="D90" s="98"/>
      <c r="E90" s="98"/>
      <c r="F90" s="316">
        <f>F86</f>
        <v>95600</v>
      </c>
      <c r="G90" s="316">
        <f>G86</f>
        <v>95600</v>
      </c>
      <c r="H90" s="316">
        <f t="shared" ref="H90:Q90" si="10">H86</f>
        <v>96300</v>
      </c>
      <c r="I90" s="316">
        <f t="shared" si="10"/>
        <v>96300</v>
      </c>
      <c r="J90" s="316">
        <f t="shared" si="10"/>
        <v>98435</v>
      </c>
      <c r="K90" s="316">
        <f t="shared" si="10"/>
        <v>99195</v>
      </c>
      <c r="L90" s="316">
        <f t="shared" si="10"/>
        <v>99680</v>
      </c>
      <c r="M90" s="316">
        <f t="shared" si="10"/>
        <v>101235</v>
      </c>
      <c r="N90" s="316">
        <f t="shared" si="10"/>
        <v>96760</v>
      </c>
      <c r="O90" s="316">
        <f t="shared" si="10"/>
        <v>95410</v>
      </c>
      <c r="P90" s="316">
        <f t="shared" si="10"/>
        <v>95300</v>
      </c>
      <c r="Q90" s="316">
        <f t="shared" si="10"/>
        <v>95300</v>
      </c>
      <c r="R90" s="316"/>
      <c r="S90" s="316"/>
      <c r="T90" s="316"/>
      <c r="U90" s="316">
        <f t="shared" si="9"/>
        <v>1165115</v>
      </c>
    </row>
    <row r="91" spans="1:21" s="100" customFormat="1" ht="25.05" customHeight="1" x14ac:dyDescent="0.3">
      <c r="A91" s="98"/>
      <c r="B91" s="98"/>
      <c r="C91" s="128" t="s">
        <v>11</v>
      </c>
      <c r="D91" s="98"/>
      <c r="E91" s="98"/>
      <c r="F91" s="316">
        <f>('IS 2027'!F90*0.2)*-1</f>
        <v>-19120</v>
      </c>
      <c r="G91" s="316">
        <f>('IS 2027'!G90*0.2)*-1</f>
        <v>-19120</v>
      </c>
      <c r="H91" s="316">
        <f>('IS 2027'!H90*0.2)*-1</f>
        <v>-19260</v>
      </c>
      <c r="I91" s="316">
        <f>('IS 2027'!I90*0.2)*-1</f>
        <v>-19260</v>
      </c>
      <c r="J91" s="316">
        <f>('IS 2027'!J90*0.2)*-1</f>
        <v>-19687</v>
      </c>
      <c r="K91" s="316">
        <f>('IS 2027'!K90*0.2)*-1</f>
        <v>-19839</v>
      </c>
      <c r="L91" s="316">
        <f>('IS 2027'!L90*0.2)*-1</f>
        <v>-19936</v>
      </c>
      <c r="M91" s="316">
        <f>('IS 2027'!M90*0.2)*-1</f>
        <v>-20247</v>
      </c>
      <c r="N91" s="316">
        <f>('IS 2027'!N90*0.2)*-1</f>
        <v>-19352</v>
      </c>
      <c r="O91" s="316">
        <f>('IS 2027'!O90*0.2)*-1</f>
        <v>-19082</v>
      </c>
      <c r="P91" s="316">
        <f>('IS 2027'!P90*0.2)*-1</f>
        <v>-19060</v>
      </c>
      <c r="Q91" s="316">
        <f>('IS 2027'!Q90*0.2)*-1</f>
        <v>-19060</v>
      </c>
      <c r="R91" s="316"/>
      <c r="S91" s="316"/>
      <c r="T91" s="316"/>
      <c r="U91" s="316">
        <f t="shared" si="9"/>
        <v>-233023</v>
      </c>
    </row>
    <row r="92" spans="1:21" s="100" customFormat="1" ht="14.4" customHeight="1" x14ac:dyDescent="0.3">
      <c r="A92" s="155"/>
      <c r="B92" s="155"/>
      <c r="C92" s="156" t="s">
        <v>12</v>
      </c>
      <c r="D92" s="155"/>
      <c r="E92" s="155"/>
      <c r="F92" s="274">
        <f>F90+F91</f>
        <v>76480</v>
      </c>
      <c r="G92" s="274">
        <f>G90+G91</f>
        <v>76480</v>
      </c>
      <c r="H92" s="274">
        <f>H90+H91</f>
        <v>77040</v>
      </c>
      <c r="I92" s="274">
        <f>I90+I91</f>
        <v>77040</v>
      </c>
      <c r="J92" s="274">
        <f>J90+J91</f>
        <v>78748</v>
      </c>
      <c r="K92" s="274">
        <f t="shared" ref="K92:M92" si="11">K90+K91</f>
        <v>79356</v>
      </c>
      <c r="L92" s="274">
        <f t="shared" si="11"/>
        <v>79744</v>
      </c>
      <c r="M92" s="274">
        <f t="shared" si="11"/>
        <v>80988</v>
      </c>
      <c r="N92" s="274">
        <f>N90+N91</f>
        <v>77408</v>
      </c>
      <c r="O92" s="274">
        <f>O90+O91</f>
        <v>76328</v>
      </c>
      <c r="P92" s="274">
        <f t="shared" ref="P92" si="12">P90+P91</f>
        <v>76240</v>
      </c>
      <c r="Q92" s="274">
        <f t="shared" ref="Q92" si="13">Q90+Q91</f>
        <v>76240</v>
      </c>
      <c r="R92" s="274"/>
      <c r="S92" s="274"/>
      <c r="T92" s="275"/>
      <c r="U92" s="276">
        <f>SUM(F92:Q92)</f>
        <v>932092</v>
      </c>
    </row>
    <row r="93" spans="1:21" x14ac:dyDescent="0.3">
      <c r="F93"/>
    </row>
    <row r="94" spans="1:21" x14ac:dyDescent="0.3">
      <c r="F94"/>
    </row>
    <row r="95" spans="1:21" x14ac:dyDescent="0.3">
      <c r="F95"/>
    </row>
    <row r="96" spans="1:21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</sheetData>
  <phoneticPr fontId="7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01416-8E71-4F03-B75B-AC895B084448}">
  <sheetPr codeName="Sheet34"/>
  <dimension ref="A2:V88"/>
  <sheetViews>
    <sheetView showGridLines="0" topLeftCell="A43" workbookViewId="0">
      <selection activeCell="T34" sqref="T34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20" t="s">
        <v>149</v>
      </c>
      <c r="C2" s="119"/>
      <c r="D2" s="9"/>
    </row>
    <row r="3" spans="1:22" x14ac:dyDescent="0.3">
      <c r="A3" s="118" t="s">
        <v>150</v>
      </c>
      <c r="C3" s="13"/>
    </row>
    <row r="4" spans="1:22" x14ac:dyDescent="0.3">
      <c r="A4" s="118" t="s">
        <v>151</v>
      </c>
      <c r="C4" s="13"/>
    </row>
    <row r="6" spans="1:22" x14ac:dyDescent="0.3">
      <c r="B6" s="13" t="s">
        <v>199</v>
      </c>
    </row>
    <row r="7" spans="1:22" x14ac:dyDescent="0.3">
      <c r="A7" s="130"/>
      <c r="B7" s="162" t="s">
        <v>63</v>
      </c>
      <c r="C7" s="135"/>
      <c r="D7" s="135"/>
      <c r="E7" s="135"/>
      <c r="F7" s="135"/>
      <c r="G7" s="163">
        <v>46388</v>
      </c>
      <c r="H7" s="163">
        <v>46419</v>
      </c>
      <c r="I7" s="163">
        <v>46447</v>
      </c>
      <c r="J7" s="163">
        <v>46478</v>
      </c>
      <c r="K7" s="163">
        <v>46508</v>
      </c>
      <c r="L7" s="163">
        <v>46539</v>
      </c>
      <c r="M7" s="163">
        <v>46569</v>
      </c>
      <c r="N7" s="163">
        <v>46600</v>
      </c>
      <c r="O7" s="163">
        <v>46631</v>
      </c>
      <c r="P7" s="163">
        <v>46661</v>
      </c>
      <c r="Q7" s="163">
        <v>46692</v>
      </c>
      <c r="R7" s="163">
        <v>46722</v>
      </c>
      <c r="S7" s="163">
        <v>46753</v>
      </c>
      <c r="T7" s="163">
        <v>46784</v>
      </c>
      <c r="U7" s="163">
        <v>46813</v>
      </c>
      <c r="V7" s="164" t="s">
        <v>70</v>
      </c>
    </row>
    <row r="9" spans="1:22" x14ac:dyDescent="0.3">
      <c r="B9" s="13" t="s">
        <v>175</v>
      </c>
    </row>
    <row r="10" spans="1:22" x14ac:dyDescent="0.3">
      <c r="A10" s="135"/>
      <c r="B10" s="162" t="s">
        <v>152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</row>
    <row r="11" spans="1:22" x14ac:dyDescent="0.3">
      <c r="B11" s="317" t="s">
        <v>37</v>
      </c>
      <c r="C11" s="318"/>
      <c r="D11" s="318"/>
      <c r="E11" s="318"/>
      <c r="F11" s="318"/>
      <c r="G11" s="195">
        <f>SUM(G12:G44)</f>
        <v>104160</v>
      </c>
      <c r="H11" s="195">
        <f t="shared" ref="H11:Q11" si="0">SUM(H12:H44)</f>
        <v>104160</v>
      </c>
      <c r="I11" s="195">
        <f t="shared" si="0"/>
        <v>104860</v>
      </c>
      <c r="J11" s="195">
        <f t="shared" si="0"/>
        <v>104860</v>
      </c>
      <c r="K11" s="195">
        <f t="shared" si="0"/>
        <v>106995</v>
      </c>
      <c r="L11" s="195">
        <f t="shared" si="0"/>
        <v>107755</v>
      </c>
      <c r="M11" s="195">
        <f t="shared" si="0"/>
        <v>108540</v>
      </c>
      <c r="N11" s="195">
        <f t="shared" si="0"/>
        <v>110095</v>
      </c>
      <c r="O11" s="195">
        <f t="shared" si="0"/>
        <v>105620</v>
      </c>
      <c r="P11" s="195">
        <f t="shared" si="0"/>
        <v>104270</v>
      </c>
      <c r="Q11" s="195">
        <f t="shared" si="0"/>
        <v>104160</v>
      </c>
      <c r="R11" s="195">
        <f>SUM(R12:R44)</f>
        <v>104160</v>
      </c>
      <c r="S11" s="195"/>
      <c r="T11" s="195"/>
      <c r="U11" s="195"/>
      <c r="V11" s="195">
        <f>SUM(G11:R11)</f>
        <v>1269635</v>
      </c>
    </row>
    <row r="12" spans="1:22" x14ac:dyDescent="0.3">
      <c r="B12" s="320" t="str">
        <f>'IS 2027'!C12</f>
        <v>Equipment 1</v>
      </c>
      <c r="C12" s="318"/>
      <c r="D12" s="318"/>
      <c r="E12" s="318"/>
      <c r="F12" s="318"/>
      <c r="G12" s="195">
        <f>'IS 2027'!F12</f>
        <v>1680</v>
      </c>
      <c r="H12" s="195">
        <f>'IS 2027'!G12</f>
        <v>1680</v>
      </c>
      <c r="I12" s="195">
        <f>'IS 2027'!H12</f>
        <v>1680</v>
      </c>
      <c r="J12" s="195">
        <f>'IS 2027'!I12</f>
        <v>1680</v>
      </c>
      <c r="K12" s="195">
        <f>'IS 2027'!J12</f>
        <v>1680</v>
      </c>
      <c r="L12" s="195">
        <f>'IS 2027'!K12</f>
        <v>1680</v>
      </c>
      <c r="M12" s="195">
        <f>'IS 2027'!L12</f>
        <v>1680</v>
      </c>
      <c r="N12" s="195">
        <f>'IS 2027'!M12</f>
        <v>1680</v>
      </c>
      <c r="O12" s="195">
        <f>'IS 2027'!N12</f>
        <v>1680</v>
      </c>
      <c r="P12" s="195">
        <f>'IS 2027'!O12</f>
        <v>1680</v>
      </c>
      <c r="Q12" s="195">
        <f>'IS 2027'!P12</f>
        <v>1680</v>
      </c>
      <c r="R12" s="195">
        <f>'IS 2027'!Q12</f>
        <v>1680</v>
      </c>
      <c r="S12" s="195"/>
      <c r="T12" s="195"/>
      <c r="U12" s="195"/>
      <c r="V12" s="318"/>
    </row>
    <row r="13" spans="1:22" x14ac:dyDescent="0.3">
      <c r="B13" s="320" t="str">
        <f>'IS 2027'!C13</f>
        <v>Equipment 2</v>
      </c>
      <c r="C13" s="318"/>
      <c r="D13" s="318"/>
      <c r="E13" s="318"/>
      <c r="F13" s="318"/>
      <c r="G13" s="195">
        <f>'IS 2027'!F13</f>
        <v>1935</v>
      </c>
      <c r="H13" s="195">
        <f>'IS 2027'!G13</f>
        <v>1935</v>
      </c>
      <c r="I13" s="195">
        <f>'IS 2027'!H13</f>
        <v>1935</v>
      </c>
      <c r="J13" s="195">
        <f>'IS 2027'!I13</f>
        <v>1935</v>
      </c>
      <c r="K13" s="195">
        <f>'IS 2027'!J13</f>
        <v>1935</v>
      </c>
      <c r="L13" s="195">
        <f>'IS 2027'!K13</f>
        <v>1935</v>
      </c>
      <c r="M13" s="195">
        <f>'IS 2027'!L13</f>
        <v>1935</v>
      </c>
      <c r="N13" s="195">
        <f>'IS 2027'!M13</f>
        <v>1935</v>
      </c>
      <c r="O13" s="195">
        <f>'IS 2027'!N13</f>
        <v>1935</v>
      </c>
      <c r="P13" s="195">
        <f>'IS 2027'!O13</f>
        <v>1935</v>
      </c>
      <c r="Q13" s="195">
        <f>'IS 2027'!P13</f>
        <v>1935</v>
      </c>
      <c r="R13" s="195">
        <f>'IS 2027'!Q13</f>
        <v>1935</v>
      </c>
      <c r="S13" s="195"/>
      <c r="T13" s="195"/>
      <c r="U13" s="195"/>
      <c r="V13" s="318"/>
    </row>
    <row r="14" spans="1:22" x14ac:dyDescent="0.3">
      <c r="B14" s="320" t="str">
        <f>'IS 2027'!C14</f>
        <v>Equipment 3</v>
      </c>
      <c r="C14" s="318"/>
      <c r="D14" s="318"/>
      <c r="E14" s="318"/>
      <c r="F14" s="318"/>
      <c r="G14" s="195">
        <f>'IS 2027'!F14</f>
        <v>1980</v>
      </c>
      <c r="H14" s="195">
        <f>'IS 2027'!G14</f>
        <v>1980</v>
      </c>
      <c r="I14" s="195">
        <f>'IS 2027'!H14</f>
        <v>1980</v>
      </c>
      <c r="J14" s="195">
        <f>'IS 2027'!I14</f>
        <v>1980</v>
      </c>
      <c r="K14" s="195">
        <f>'IS 2027'!J14</f>
        <v>1980</v>
      </c>
      <c r="L14" s="195">
        <f>'IS 2027'!K14</f>
        <v>1980</v>
      </c>
      <c r="M14" s="195">
        <f>'IS 2027'!L14</f>
        <v>1980</v>
      </c>
      <c r="N14" s="195">
        <f>'IS 2027'!M14</f>
        <v>1980</v>
      </c>
      <c r="O14" s="195">
        <f>'IS 2027'!N14</f>
        <v>1980</v>
      </c>
      <c r="P14" s="195">
        <f>'IS 2027'!O14</f>
        <v>1980</v>
      </c>
      <c r="Q14" s="195">
        <f>'IS 2027'!P14</f>
        <v>1980</v>
      </c>
      <c r="R14" s="195">
        <f>'IS 2027'!Q14</f>
        <v>1980</v>
      </c>
      <c r="S14" s="195"/>
      <c r="T14" s="195"/>
      <c r="U14" s="195"/>
      <c r="V14" s="318"/>
    </row>
    <row r="15" spans="1:22" x14ac:dyDescent="0.3">
      <c r="B15" s="320" t="str">
        <f>'IS 2027'!C15</f>
        <v>Equipment 4</v>
      </c>
      <c r="C15" s="318"/>
      <c r="D15" s="318"/>
      <c r="E15" s="318"/>
      <c r="F15" s="318"/>
      <c r="G15" s="195">
        <f>'IS 2027'!F15</f>
        <v>2255</v>
      </c>
      <c r="H15" s="195">
        <f>'IS 2027'!G15</f>
        <v>2255</v>
      </c>
      <c r="I15" s="195">
        <f>'IS 2027'!H15</f>
        <v>2255</v>
      </c>
      <c r="J15" s="195">
        <f>'IS 2027'!I15</f>
        <v>2255</v>
      </c>
      <c r="K15" s="195">
        <f>'IS 2027'!J15</f>
        <v>2310</v>
      </c>
      <c r="L15" s="195">
        <f>'IS 2027'!K15</f>
        <v>2365</v>
      </c>
      <c r="M15" s="195">
        <f>'IS 2027'!L15</f>
        <v>2420</v>
      </c>
      <c r="N15" s="195">
        <f>'IS 2027'!M15</f>
        <v>2860</v>
      </c>
      <c r="O15" s="195">
        <f>'IS 2027'!N15</f>
        <v>2310</v>
      </c>
      <c r="P15" s="195">
        <f>'IS 2027'!O15</f>
        <v>2310</v>
      </c>
      <c r="Q15" s="195">
        <f>'IS 2027'!P15</f>
        <v>2255</v>
      </c>
      <c r="R15" s="195">
        <f>'IS 2027'!Q15</f>
        <v>2255</v>
      </c>
      <c r="S15" s="195"/>
      <c r="T15" s="195"/>
      <c r="U15" s="195"/>
      <c r="V15" s="318"/>
    </row>
    <row r="16" spans="1:22" x14ac:dyDescent="0.3">
      <c r="B16" s="320" t="str">
        <f>'IS 2027'!C16</f>
        <v>Equipment 5</v>
      </c>
      <c r="C16" s="318"/>
      <c r="D16" s="318"/>
      <c r="E16" s="318"/>
      <c r="F16" s="318"/>
      <c r="G16" s="195">
        <f>'IS 2027'!F16</f>
        <v>1815</v>
      </c>
      <c r="H16" s="195">
        <f>'IS 2027'!G16</f>
        <v>1815</v>
      </c>
      <c r="I16" s="195">
        <f>'IS 2027'!H16</f>
        <v>1815</v>
      </c>
      <c r="J16" s="195">
        <f>'IS 2027'!I16</f>
        <v>1815</v>
      </c>
      <c r="K16" s="195">
        <f>'IS 2027'!J16</f>
        <v>1815</v>
      </c>
      <c r="L16" s="195">
        <f>'IS 2027'!K16</f>
        <v>1815</v>
      </c>
      <c r="M16" s="195">
        <f>'IS 2027'!L16</f>
        <v>1815</v>
      </c>
      <c r="N16" s="195">
        <f>'IS 2027'!M16</f>
        <v>1815</v>
      </c>
      <c r="O16" s="195">
        <f>'IS 2027'!N16</f>
        <v>1815</v>
      </c>
      <c r="P16" s="195">
        <f>'IS 2027'!O16</f>
        <v>1815</v>
      </c>
      <c r="Q16" s="195">
        <f>'IS 2027'!P16</f>
        <v>1815</v>
      </c>
      <c r="R16" s="195">
        <f>'IS 2027'!Q16</f>
        <v>1815</v>
      </c>
      <c r="S16" s="195"/>
      <c r="T16" s="195"/>
      <c r="U16" s="195"/>
      <c r="V16" s="318"/>
    </row>
    <row r="17" spans="2:22" x14ac:dyDescent="0.3">
      <c r="B17" s="320" t="str">
        <f>'IS 2027'!C17</f>
        <v>Equipment 6</v>
      </c>
      <c r="C17" s="318"/>
      <c r="D17" s="318"/>
      <c r="E17" s="318"/>
      <c r="F17" s="318"/>
      <c r="G17" s="195">
        <f>'IS 2027'!F17</f>
        <v>2160</v>
      </c>
      <c r="H17" s="195">
        <f>'IS 2027'!G17</f>
        <v>2160</v>
      </c>
      <c r="I17" s="195">
        <f>'IS 2027'!H17</f>
        <v>2160</v>
      </c>
      <c r="J17" s="195">
        <f>'IS 2027'!I17</f>
        <v>2160</v>
      </c>
      <c r="K17" s="195">
        <f>'IS 2027'!J17</f>
        <v>2160</v>
      </c>
      <c r="L17" s="195">
        <f>'IS 2027'!K17</f>
        <v>2160</v>
      </c>
      <c r="M17" s="195">
        <f>'IS 2027'!L17</f>
        <v>2160</v>
      </c>
      <c r="N17" s="195">
        <f>'IS 2027'!M17</f>
        <v>2160</v>
      </c>
      <c r="O17" s="195">
        <f>'IS 2027'!N17</f>
        <v>2160</v>
      </c>
      <c r="P17" s="195">
        <f>'IS 2027'!O17</f>
        <v>2160</v>
      </c>
      <c r="Q17" s="195">
        <f>'IS 2027'!P17</f>
        <v>2160</v>
      </c>
      <c r="R17" s="195">
        <f>'IS 2027'!Q17</f>
        <v>2160</v>
      </c>
      <c r="S17" s="195"/>
      <c r="T17" s="195"/>
      <c r="U17" s="195"/>
      <c r="V17" s="318"/>
    </row>
    <row r="18" spans="2:22" x14ac:dyDescent="0.3">
      <c r="B18" s="320" t="str">
        <f>'IS 2027'!C18</f>
        <v>Equipment 7</v>
      </c>
      <c r="C18" s="318"/>
      <c r="D18" s="318"/>
      <c r="E18" s="318"/>
      <c r="F18" s="318"/>
      <c r="G18" s="195">
        <f>'IS 2027'!F18</f>
        <v>1705</v>
      </c>
      <c r="H18" s="195">
        <f>'IS 2027'!G18</f>
        <v>1705</v>
      </c>
      <c r="I18" s="195">
        <f>'IS 2027'!H18</f>
        <v>1705</v>
      </c>
      <c r="J18" s="195">
        <f>'IS 2027'!I18</f>
        <v>1705</v>
      </c>
      <c r="K18" s="195">
        <f>'IS 2027'!J18</f>
        <v>1705</v>
      </c>
      <c r="L18" s="195">
        <f>'IS 2027'!K18</f>
        <v>1705</v>
      </c>
      <c r="M18" s="195">
        <f>'IS 2027'!L18</f>
        <v>1705</v>
      </c>
      <c r="N18" s="195">
        <f>'IS 2027'!M18</f>
        <v>1705</v>
      </c>
      <c r="O18" s="195">
        <f>'IS 2027'!N18</f>
        <v>1705</v>
      </c>
      <c r="P18" s="195">
        <f>'IS 2027'!O18</f>
        <v>1705</v>
      </c>
      <c r="Q18" s="195">
        <f>'IS 2027'!P18</f>
        <v>1705</v>
      </c>
      <c r="R18" s="195">
        <f>'IS 2027'!Q18</f>
        <v>1705</v>
      </c>
      <c r="S18" s="195"/>
      <c r="T18" s="195"/>
      <c r="U18" s="195"/>
      <c r="V18" s="318"/>
    </row>
    <row r="19" spans="2:22" x14ac:dyDescent="0.3">
      <c r="B19" s="320" t="str">
        <f>'IS 2027'!C19</f>
        <v>Equipment 8</v>
      </c>
      <c r="C19" s="318"/>
      <c r="D19" s="318"/>
      <c r="E19" s="318"/>
      <c r="F19" s="318"/>
      <c r="G19" s="195">
        <f>'IS 2027'!F19</f>
        <v>2145</v>
      </c>
      <c r="H19" s="195">
        <f>'IS 2027'!G19</f>
        <v>2145</v>
      </c>
      <c r="I19" s="195">
        <f>'IS 2027'!H19</f>
        <v>2145</v>
      </c>
      <c r="J19" s="195">
        <f>'IS 2027'!I19</f>
        <v>2145</v>
      </c>
      <c r="K19" s="195">
        <f>'IS 2027'!J19</f>
        <v>2145</v>
      </c>
      <c r="L19" s="195">
        <f>'IS 2027'!K19</f>
        <v>2145</v>
      </c>
      <c r="M19" s="195">
        <f>'IS 2027'!L19</f>
        <v>2145</v>
      </c>
      <c r="N19" s="195">
        <f>'IS 2027'!M19</f>
        <v>2145</v>
      </c>
      <c r="O19" s="195">
        <f>'IS 2027'!N19</f>
        <v>2145</v>
      </c>
      <c r="P19" s="195">
        <f>'IS 2027'!O19</f>
        <v>2145</v>
      </c>
      <c r="Q19" s="195">
        <f>'IS 2027'!P19</f>
        <v>2145</v>
      </c>
      <c r="R19" s="195">
        <f>'IS 2027'!Q19</f>
        <v>2145</v>
      </c>
      <c r="S19" s="195"/>
      <c r="T19" s="195"/>
      <c r="U19" s="195"/>
      <c r="V19" s="318"/>
    </row>
    <row r="20" spans="2:22" x14ac:dyDescent="0.3">
      <c r="B20" s="320" t="str">
        <f>'IS 2027'!C20</f>
        <v>Equipment 9</v>
      </c>
      <c r="C20" s="318"/>
      <c r="D20" s="318"/>
      <c r="E20" s="318"/>
      <c r="F20" s="318"/>
      <c r="G20" s="195">
        <f>'IS 2027'!F20</f>
        <v>2870</v>
      </c>
      <c r="H20" s="195">
        <f>'IS 2027'!G20</f>
        <v>2870</v>
      </c>
      <c r="I20" s="195">
        <f>'IS 2027'!H20</f>
        <v>3220</v>
      </c>
      <c r="J20" s="195">
        <f>'IS 2027'!I20</f>
        <v>3220</v>
      </c>
      <c r="K20" s="195">
        <f>'IS 2027'!J20</f>
        <v>3220</v>
      </c>
      <c r="L20" s="195">
        <f>'IS 2027'!K20</f>
        <v>2870</v>
      </c>
      <c r="M20" s="195">
        <f>'IS 2027'!L20</f>
        <v>2870</v>
      </c>
      <c r="N20" s="195">
        <f>'IS 2027'!M20</f>
        <v>2870</v>
      </c>
      <c r="O20" s="195">
        <f>'IS 2027'!N20</f>
        <v>2870</v>
      </c>
      <c r="P20" s="195">
        <f>'IS 2027'!O20</f>
        <v>2870</v>
      </c>
      <c r="Q20" s="195">
        <f>'IS 2027'!P20</f>
        <v>2870</v>
      </c>
      <c r="R20" s="195">
        <f>'IS 2027'!Q20</f>
        <v>2870</v>
      </c>
      <c r="S20" s="195"/>
      <c r="T20" s="195"/>
      <c r="U20" s="195"/>
      <c r="V20" s="318"/>
    </row>
    <row r="21" spans="2:22" x14ac:dyDescent="0.3">
      <c r="B21" s="320" t="str">
        <f>'IS 2027'!C21</f>
        <v>Equipment 10</v>
      </c>
      <c r="C21" s="318"/>
      <c r="D21" s="318"/>
      <c r="E21" s="318"/>
      <c r="F21" s="318"/>
      <c r="G21" s="195">
        <f>'IS 2027'!F21</f>
        <v>3150</v>
      </c>
      <c r="H21" s="195">
        <f>'IS 2027'!G21</f>
        <v>3150</v>
      </c>
      <c r="I21" s="195">
        <f>'IS 2027'!H21</f>
        <v>3150</v>
      </c>
      <c r="J21" s="195">
        <f>'IS 2027'!I21</f>
        <v>3150</v>
      </c>
      <c r="K21" s="195">
        <f>'IS 2027'!J21</f>
        <v>3150</v>
      </c>
      <c r="L21" s="195">
        <f>'IS 2027'!K21</f>
        <v>3150</v>
      </c>
      <c r="M21" s="195">
        <f>'IS 2027'!L21</f>
        <v>3150</v>
      </c>
      <c r="N21" s="195">
        <f>'IS 2027'!M21</f>
        <v>3150</v>
      </c>
      <c r="O21" s="195">
        <f>'IS 2027'!N21</f>
        <v>3150</v>
      </c>
      <c r="P21" s="195">
        <f>'IS 2027'!O21</f>
        <v>3150</v>
      </c>
      <c r="Q21" s="195">
        <f>'IS 2027'!P21</f>
        <v>3150</v>
      </c>
      <c r="R21" s="195">
        <f>'IS 2027'!Q21</f>
        <v>3150</v>
      </c>
      <c r="S21" s="195"/>
      <c r="T21" s="195"/>
      <c r="U21" s="195"/>
      <c r="V21" s="318"/>
    </row>
    <row r="22" spans="2:22" x14ac:dyDescent="0.3">
      <c r="B22" s="320" t="str">
        <f>'IS 2027'!C22</f>
        <v>Equipment 11</v>
      </c>
      <c r="C22" s="318"/>
      <c r="D22" s="318"/>
      <c r="E22" s="318"/>
      <c r="F22" s="318"/>
      <c r="G22" s="195">
        <f>'IS 2027'!F22</f>
        <v>3230</v>
      </c>
      <c r="H22" s="195">
        <f>'IS 2027'!G22</f>
        <v>3230</v>
      </c>
      <c r="I22" s="195">
        <f>'IS 2027'!H22</f>
        <v>3230</v>
      </c>
      <c r="J22" s="195">
        <f>'IS 2027'!I22</f>
        <v>3230</v>
      </c>
      <c r="K22" s="195">
        <f>'IS 2027'!J22</f>
        <v>3230</v>
      </c>
      <c r="L22" s="195">
        <f>'IS 2027'!K22</f>
        <v>3230</v>
      </c>
      <c r="M22" s="195">
        <f>'IS 2027'!L22</f>
        <v>3230</v>
      </c>
      <c r="N22" s="195">
        <f>'IS 2027'!M22</f>
        <v>3230</v>
      </c>
      <c r="O22" s="195">
        <f>'IS 2027'!N22</f>
        <v>3230</v>
      </c>
      <c r="P22" s="195">
        <f>'IS 2027'!O22</f>
        <v>3230</v>
      </c>
      <c r="Q22" s="195">
        <f>'IS 2027'!P22</f>
        <v>3230</v>
      </c>
      <c r="R22" s="195">
        <f>'IS 2027'!Q22</f>
        <v>3230</v>
      </c>
      <c r="S22" s="195"/>
      <c r="T22" s="195"/>
      <c r="U22" s="195"/>
      <c r="V22" s="318"/>
    </row>
    <row r="23" spans="2:22" x14ac:dyDescent="0.3">
      <c r="B23" s="320" t="str">
        <f>'IS 2027'!C23</f>
        <v>Equipment 12</v>
      </c>
      <c r="C23" s="318"/>
      <c r="D23" s="318"/>
      <c r="E23" s="318"/>
      <c r="F23" s="318"/>
      <c r="G23" s="195">
        <f>'IS 2027'!F23</f>
        <v>3485</v>
      </c>
      <c r="H23" s="195">
        <f>'IS 2027'!G23</f>
        <v>3485</v>
      </c>
      <c r="I23" s="195">
        <f>'IS 2027'!H23</f>
        <v>3485</v>
      </c>
      <c r="J23" s="195">
        <f>'IS 2027'!I23</f>
        <v>3485</v>
      </c>
      <c r="K23" s="195">
        <f>'IS 2027'!J23</f>
        <v>3485</v>
      </c>
      <c r="L23" s="195">
        <f>'IS 2027'!K23</f>
        <v>3485</v>
      </c>
      <c r="M23" s="195">
        <f>'IS 2027'!L23</f>
        <v>3485</v>
      </c>
      <c r="N23" s="195">
        <f>'IS 2027'!M23</f>
        <v>3485</v>
      </c>
      <c r="O23" s="195">
        <f>'IS 2027'!N23</f>
        <v>3485</v>
      </c>
      <c r="P23" s="195">
        <f>'IS 2027'!O23</f>
        <v>3485</v>
      </c>
      <c r="Q23" s="195">
        <f>'IS 2027'!P23</f>
        <v>3485</v>
      </c>
      <c r="R23" s="195">
        <f>'IS 2027'!Q23</f>
        <v>3485</v>
      </c>
      <c r="S23" s="195"/>
      <c r="T23" s="195"/>
      <c r="U23" s="195"/>
      <c r="V23" s="318"/>
    </row>
    <row r="24" spans="2:22" x14ac:dyDescent="0.3">
      <c r="B24" s="320" t="str">
        <f>'IS 2027'!C24</f>
        <v>Equipment 13</v>
      </c>
      <c r="C24" s="318"/>
      <c r="D24" s="318"/>
      <c r="E24" s="318"/>
      <c r="F24" s="318"/>
      <c r="G24" s="195">
        <f>'IS 2027'!F24</f>
        <v>2880</v>
      </c>
      <c r="H24" s="195">
        <f>'IS 2027'!G24</f>
        <v>2880</v>
      </c>
      <c r="I24" s="195">
        <f>'IS 2027'!H24</f>
        <v>2880</v>
      </c>
      <c r="J24" s="195">
        <f>'IS 2027'!I24</f>
        <v>2880</v>
      </c>
      <c r="K24" s="195">
        <f>'IS 2027'!J24</f>
        <v>2880</v>
      </c>
      <c r="L24" s="195">
        <f>'IS 2027'!K24</f>
        <v>2880</v>
      </c>
      <c r="M24" s="195">
        <f>'IS 2027'!L24</f>
        <v>2880</v>
      </c>
      <c r="N24" s="195">
        <f>'IS 2027'!M24</f>
        <v>2880</v>
      </c>
      <c r="O24" s="195">
        <f>'IS 2027'!N24</f>
        <v>2880</v>
      </c>
      <c r="P24" s="195">
        <f>'IS 2027'!O24</f>
        <v>2880</v>
      </c>
      <c r="Q24" s="195">
        <f>'IS 2027'!P24</f>
        <v>2880</v>
      </c>
      <c r="R24" s="195">
        <f>'IS 2027'!Q24</f>
        <v>2880</v>
      </c>
      <c r="S24" s="195"/>
      <c r="T24" s="195"/>
      <c r="U24" s="195"/>
      <c r="V24" s="318"/>
    </row>
    <row r="25" spans="2:22" x14ac:dyDescent="0.3">
      <c r="B25" s="320" t="str">
        <f>'IS 2027'!C25</f>
        <v>Equipment 14</v>
      </c>
      <c r="C25" s="318"/>
      <c r="D25" s="318"/>
      <c r="E25" s="318"/>
      <c r="F25" s="318"/>
      <c r="G25" s="195">
        <f>'IS 2027'!F25</f>
        <v>4125</v>
      </c>
      <c r="H25" s="195">
        <f>'IS 2027'!G25</f>
        <v>4125</v>
      </c>
      <c r="I25" s="195">
        <f>'IS 2027'!H25</f>
        <v>4125</v>
      </c>
      <c r="J25" s="195">
        <f>'IS 2027'!I25</f>
        <v>4125</v>
      </c>
      <c r="K25" s="195">
        <f>'IS 2027'!J25</f>
        <v>4125</v>
      </c>
      <c r="L25" s="195">
        <f>'IS 2027'!K25</f>
        <v>4125</v>
      </c>
      <c r="M25" s="195">
        <f>'IS 2027'!L25</f>
        <v>4125</v>
      </c>
      <c r="N25" s="195">
        <f>'IS 2027'!M25</f>
        <v>4125</v>
      </c>
      <c r="O25" s="195">
        <f>'IS 2027'!N25</f>
        <v>4125</v>
      </c>
      <c r="P25" s="195">
        <f>'IS 2027'!O25</f>
        <v>4125</v>
      </c>
      <c r="Q25" s="195">
        <f>'IS 2027'!P25</f>
        <v>4125</v>
      </c>
      <c r="R25" s="195">
        <f>'IS 2027'!Q25</f>
        <v>4125</v>
      </c>
      <c r="S25" s="195"/>
      <c r="T25" s="195"/>
      <c r="U25" s="195"/>
      <c r="V25" s="318"/>
    </row>
    <row r="26" spans="2:22" x14ac:dyDescent="0.3">
      <c r="B26" s="320" t="str">
        <f>'IS 2027'!C26</f>
        <v>Equipment 15</v>
      </c>
      <c r="C26" s="318"/>
      <c r="D26" s="318"/>
      <c r="E26" s="318"/>
      <c r="F26" s="318"/>
      <c r="G26" s="195">
        <f>'IS 2027'!F26</f>
        <v>8775</v>
      </c>
      <c r="H26" s="195">
        <f>'IS 2027'!G26</f>
        <v>8775</v>
      </c>
      <c r="I26" s="195">
        <f>'IS 2027'!H26</f>
        <v>8775</v>
      </c>
      <c r="J26" s="195">
        <f>'IS 2027'!I26</f>
        <v>8775</v>
      </c>
      <c r="K26" s="195">
        <f>'IS 2027'!J26</f>
        <v>9450</v>
      </c>
      <c r="L26" s="195">
        <f>'IS 2027'!K26</f>
        <v>9900</v>
      </c>
      <c r="M26" s="195">
        <f>'IS 2027'!L26</f>
        <v>10125</v>
      </c>
      <c r="N26" s="195">
        <f>'IS 2027'!M26</f>
        <v>10350</v>
      </c>
      <c r="O26" s="195">
        <f>'IS 2027'!N26</f>
        <v>9225</v>
      </c>
      <c r="P26" s="195">
        <f>'IS 2027'!O26</f>
        <v>8775</v>
      </c>
      <c r="Q26" s="195">
        <f>'IS 2027'!P26</f>
        <v>8775</v>
      </c>
      <c r="R26" s="195">
        <f>'IS 2027'!Q26</f>
        <v>8775</v>
      </c>
      <c r="S26" s="195"/>
      <c r="T26" s="195"/>
      <c r="U26" s="195"/>
      <c r="V26" s="318"/>
    </row>
    <row r="27" spans="2:22" x14ac:dyDescent="0.3">
      <c r="B27" s="320" t="str">
        <f>'IS 2027'!C27</f>
        <v>Equipment 16</v>
      </c>
      <c r="C27" s="318"/>
      <c r="D27" s="318"/>
      <c r="E27" s="318"/>
      <c r="F27" s="318"/>
      <c r="G27" s="195">
        <f>'IS 2027'!F27</f>
        <v>1680</v>
      </c>
      <c r="H27" s="195">
        <f>'IS 2027'!G27</f>
        <v>1680</v>
      </c>
      <c r="I27" s="195">
        <f>'IS 2027'!H27</f>
        <v>1680</v>
      </c>
      <c r="J27" s="195">
        <f>'IS 2027'!I27</f>
        <v>1680</v>
      </c>
      <c r="K27" s="195">
        <f>'IS 2027'!J27</f>
        <v>1680</v>
      </c>
      <c r="L27" s="195">
        <f>'IS 2027'!K27</f>
        <v>1680</v>
      </c>
      <c r="M27" s="195">
        <f>'IS 2027'!L27</f>
        <v>1680</v>
      </c>
      <c r="N27" s="195">
        <f>'IS 2027'!M27</f>
        <v>1680</v>
      </c>
      <c r="O27" s="195">
        <f>'IS 2027'!N27</f>
        <v>1680</v>
      </c>
      <c r="P27" s="195">
        <f>'IS 2027'!O27</f>
        <v>1680</v>
      </c>
      <c r="Q27" s="195">
        <f>'IS 2027'!P27</f>
        <v>1680</v>
      </c>
      <c r="R27" s="195">
        <f>'IS 2027'!Q27</f>
        <v>1680</v>
      </c>
      <c r="S27" s="195"/>
      <c r="T27" s="195"/>
      <c r="U27" s="195"/>
      <c r="V27" s="318"/>
    </row>
    <row r="28" spans="2:22" x14ac:dyDescent="0.3">
      <c r="B28" s="320" t="str">
        <f>'IS 2027'!C28</f>
        <v>Equipment 17</v>
      </c>
      <c r="C28" s="318"/>
      <c r="D28" s="318"/>
      <c r="E28" s="318"/>
      <c r="F28" s="318"/>
      <c r="G28" s="195">
        <f>'IS 2027'!F28</f>
        <v>1935</v>
      </c>
      <c r="H28" s="195">
        <f>'IS 2027'!G28</f>
        <v>1935</v>
      </c>
      <c r="I28" s="195">
        <f>'IS 2027'!H28</f>
        <v>1935</v>
      </c>
      <c r="J28" s="195">
        <f>'IS 2027'!I28</f>
        <v>1935</v>
      </c>
      <c r="K28" s="195">
        <f>'IS 2027'!J28</f>
        <v>1935</v>
      </c>
      <c r="L28" s="195">
        <f>'IS 2027'!K28</f>
        <v>1935</v>
      </c>
      <c r="M28" s="195">
        <f>'IS 2027'!L28</f>
        <v>1935</v>
      </c>
      <c r="N28" s="195">
        <f>'IS 2027'!M28</f>
        <v>1935</v>
      </c>
      <c r="O28" s="195">
        <f>'IS 2027'!N28</f>
        <v>1935</v>
      </c>
      <c r="P28" s="195">
        <f>'IS 2027'!O28</f>
        <v>1935</v>
      </c>
      <c r="Q28" s="195">
        <f>'IS 2027'!P28</f>
        <v>1935</v>
      </c>
      <c r="R28" s="195">
        <f>'IS 2027'!Q28</f>
        <v>1935</v>
      </c>
      <c r="S28" s="195"/>
      <c r="T28" s="195"/>
      <c r="U28" s="195"/>
      <c r="V28" s="318"/>
    </row>
    <row r="29" spans="2:22" x14ac:dyDescent="0.3">
      <c r="B29" s="320" t="str">
        <f>'IS 2027'!C29</f>
        <v>Equipment 18</v>
      </c>
      <c r="C29" s="318"/>
      <c r="D29" s="318"/>
      <c r="E29" s="318"/>
      <c r="F29" s="318"/>
      <c r="G29" s="195">
        <f>'IS 2027'!F29</f>
        <v>1980</v>
      </c>
      <c r="H29" s="195">
        <f>'IS 2027'!G29</f>
        <v>1980</v>
      </c>
      <c r="I29" s="195">
        <f>'IS 2027'!H29</f>
        <v>1980</v>
      </c>
      <c r="J29" s="195">
        <f>'IS 2027'!I29</f>
        <v>1980</v>
      </c>
      <c r="K29" s="195">
        <f>'IS 2027'!J29</f>
        <v>1980</v>
      </c>
      <c r="L29" s="195">
        <f>'IS 2027'!K29</f>
        <v>1980</v>
      </c>
      <c r="M29" s="195">
        <f>'IS 2027'!L29</f>
        <v>1980</v>
      </c>
      <c r="N29" s="195">
        <f>'IS 2027'!M29</f>
        <v>1980</v>
      </c>
      <c r="O29" s="195">
        <f>'IS 2027'!N29</f>
        <v>1980</v>
      </c>
      <c r="P29" s="195">
        <f>'IS 2027'!O29</f>
        <v>1980</v>
      </c>
      <c r="Q29" s="195">
        <f>'IS 2027'!P29</f>
        <v>1980</v>
      </c>
      <c r="R29" s="195">
        <f>'IS 2027'!Q29</f>
        <v>1980</v>
      </c>
      <c r="S29" s="195"/>
      <c r="T29" s="195"/>
      <c r="U29" s="195"/>
      <c r="V29" s="318"/>
    </row>
    <row r="30" spans="2:22" x14ac:dyDescent="0.3">
      <c r="B30" s="320" t="str">
        <f>'IS 2027'!C30</f>
        <v>Equipment 19</v>
      </c>
      <c r="C30" s="318"/>
      <c r="D30" s="318"/>
      <c r="E30" s="318"/>
      <c r="F30" s="318"/>
      <c r="G30" s="195">
        <f>'IS 2027'!F30</f>
        <v>2255</v>
      </c>
      <c r="H30" s="195">
        <f>'IS 2027'!G30</f>
        <v>2255</v>
      </c>
      <c r="I30" s="195">
        <f>'IS 2027'!H30</f>
        <v>2255</v>
      </c>
      <c r="J30" s="195">
        <f>'IS 2027'!I30</f>
        <v>2255</v>
      </c>
      <c r="K30" s="195">
        <f>'IS 2027'!J30</f>
        <v>2310</v>
      </c>
      <c r="L30" s="195">
        <f>'IS 2027'!K30</f>
        <v>2365</v>
      </c>
      <c r="M30" s="195">
        <f>'IS 2027'!L30</f>
        <v>2420</v>
      </c>
      <c r="N30" s="195">
        <f>'IS 2027'!M30</f>
        <v>2860</v>
      </c>
      <c r="O30" s="195">
        <f>'IS 2027'!N30</f>
        <v>2310</v>
      </c>
      <c r="P30" s="195">
        <f>'IS 2027'!O30</f>
        <v>2310</v>
      </c>
      <c r="Q30" s="195">
        <f>'IS 2027'!P30</f>
        <v>2255</v>
      </c>
      <c r="R30" s="195">
        <f>'IS 2027'!Q30</f>
        <v>2255</v>
      </c>
      <c r="S30" s="195"/>
      <c r="T30" s="195"/>
      <c r="U30" s="195"/>
      <c r="V30" s="318"/>
    </row>
    <row r="31" spans="2:22" x14ac:dyDescent="0.3">
      <c r="B31" s="320" t="str">
        <f>'IS 2027'!C31</f>
        <v>Equipment 20</v>
      </c>
      <c r="C31" s="318"/>
      <c r="D31" s="318"/>
      <c r="E31" s="318"/>
      <c r="F31" s="318"/>
      <c r="G31" s="195">
        <f>'IS 2027'!F31</f>
        <v>1815</v>
      </c>
      <c r="H31" s="195">
        <f>'IS 2027'!G31</f>
        <v>1815</v>
      </c>
      <c r="I31" s="195">
        <f>'IS 2027'!H31</f>
        <v>1815</v>
      </c>
      <c r="J31" s="195">
        <f>'IS 2027'!I31</f>
        <v>1815</v>
      </c>
      <c r="K31" s="195">
        <f>'IS 2027'!J31</f>
        <v>1815</v>
      </c>
      <c r="L31" s="195">
        <f>'IS 2027'!K31</f>
        <v>1815</v>
      </c>
      <c r="M31" s="195">
        <f>'IS 2027'!L31</f>
        <v>1815</v>
      </c>
      <c r="N31" s="195">
        <f>'IS 2027'!M31</f>
        <v>1815</v>
      </c>
      <c r="O31" s="195">
        <f>'IS 2027'!N31</f>
        <v>1815</v>
      </c>
      <c r="P31" s="195">
        <f>'IS 2027'!O31</f>
        <v>1815</v>
      </c>
      <c r="Q31" s="195">
        <f>'IS 2027'!P31</f>
        <v>1815</v>
      </c>
      <c r="R31" s="195">
        <f>'IS 2027'!Q31</f>
        <v>1815</v>
      </c>
      <c r="S31" s="195"/>
      <c r="T31" s="195"/>
      <c r="U31" s="195"/>
      <c r="V31" s="318"/>
    </row>
    <row r="32" spans="2:22" x14ac:dyDescent="0.3">
      <c r="B32" s="320" t="str">
        <f>'IS 2027'!C32</f>
        <v>Equipment 21</v>
      </c>
      <c r="C32" s="318"/>
      <c r="D32" s="318"/>
      <c r="E32" s="318"/>
      <c r="F32" s="318"/>
      <c r="G32" s="195">
        <f>'IS 2027'!F32</f>
        <v>2160</v>
      </c>
      <c r="H32" s="195">
        <f>'IS 2027'!G32</f>
        <v>2160</v>
      </c>
      <c r="I32" s="195">
        <f>'IS 2027'!H32</f>
        <v>2160</v>
      </c>
      <c r="J32" s="195">
        <f>'IS 2027'!I32</f>
        <v>2160</v>
      </c>
      <c r="K32" s="195">
        <f>'IS 2027'!J32</f>
        <v>2160</v>
      </c>
      <c r="L32" s="195">
        <f>'IS 2027'!K32</f>
        <v>2160</v>
      </c>
      <c r="M32" s="195">
        <f>'IS 2027'!L32</f>
        <v>2160</v>
      </c>
      <c r="N32" s="195">
        <f>'IS 2027'!M32</f>
        <v>2160</v>
      </c>
      <c r="O32" s="195">
        <f>'IS 2027'!N32</f>
        <v>2160</v>
      </c>
      <c r="P32" s="195">
        <f>'IS 2027'!O32</f>
        <v>2160</v>
      </c>
      <c r="Q32" s="195">
        <f>'IS 2027'!P32</f>
        <v>2160</v>
      </c>
      <c r="R32" s="195">
        <f>'IS 2027'!Q32</f>
        <v>2160</v>
      </c>
      <c r="S32" s="195"/>
      <c r="T32" s="195"/>
      <c r="U32" s="195"/>
      <c r="V32" s="318"/>
    </row>
    <row r="33" spans="2:22" x14ac:dyDescent="0.3">
      <c r="B33" s="320" t="str">
        <f>'IS 2027'!C33</f>
        <v>Equipment 22</v>
      </c>
      <c r="C33" s="318"/>
      <c r="D33" s="318"/>
      <c r="E33" s="318"/>
      <c r="F33" s="318"/>
      <c r="G33" s="195">
        <f>'IS 2027'!F33</f>
        <v>1705</v>
      </c>
      <c r="H33" s="195">
        <f>'IS 2027'!G33</f>
        <v>1705</v>
      </c>
      <c r="I33" s="195">
        <f>'IS 2027'!H33</f>
        <v>1705</v>
      </c>
      <c r="J33" s="195">
        <f>'IS 2027'!I33</f>
        <v>1705</v>
      </c>
      <c r="K33" s="195">
        <f>'IS 2027'!J33</f>
        <v>1705</v>
      </c>
      <c r="L33" s="195">
        <f>'IS 2027'!K33</f>
        <v>1705</v>
      </c>
      <c r="M33" s="195">
        <f>'IS 2027'!L33</f>
        <v>1705</v>
      </c>
      <c r="N33" s="195">
        <f>'IS 2027'!M33</f>
        <v>1705</v>
      </c>
      <c r="O33" s="195">
        <f>'IS 2027'!N33</f>
        <v>1705</v>
      </c>
      <c r="P33" s="195">
        <f>'IS 2027'!O33</f>
        <v>1705</v>
      </c>
      <c r="Q33" s="195">
        <f>'IS 2027'!P33</f>
        <v>1705</v>
      </c>
      <c r="R33" s="195">
        <f>'IS 2027'!Q33</f>
        <v>1705</v>
      </c>
      <c r="S33" s="195"/>
      <c r="T33" s="195"/>
      <c r="U33" s="195"/>
      <c r="V33" s="318"/>
    </row>
    <row r="34" spans="2:22" x14ac:dyDescent="0.3">
      <c r="B34" s="320" t="str">
        <f>'IS 2027'!C34</f>
        <v>Equipment 23</v>
      </c>
      <c r="C34" s="318"/>
      <c r="D34" s="318"/>
      <c r="E34" s="318"/>
      <c r="F34" s="318"/>
      <c r="G34" s="195">
        <f>'IS 2027'!F34</f>
        <v>2145</v>
      </c>
      <c r="H34" s="195">
        <f>'IS 2027'!G34</f>
        <v>2145</v>
      </c>
      <c r="I34" s="195">
        <f>'IS 2027'!H34</f>
        <v>2145</v>
      </c>
      <c r="J34" s="195">
        <f>'IS 2027'!I34</f>
        <v>2145</v>
      </c>
      <c r="K34" s="195">
        <f>'IS 2027'!J34</f>
        <v>2145</v>
      </c>
      <c r="L34" s="195">
        <f>'IS 2027'!K34</f>
        <v>2145</v>
      </c>
      <c r="M34" s="195">
        <f>'IS 2027'!L34</f>
        <v>2145</v>
      </c>
      <c r="N34" s="195">
        <f>'IS 2027'!M34</f>
        <v>2145</v>
      </c>
      <c r="O34" s="195">
        <f>'IS 2027'!N34</f>
        <v>2145</v>
      </c>
      <c r="P34" s="195">
        <f>'IS 2027'!O34</f>
        <v>2145</v>
      </c>
      <c r="Q34" s="195">
        <f>'IS 2027'!P34</f>
        <v>2145</v>
      </c>
      <c r="R34" s="195">
        <f>'IS 2027'!Q34</f>
        <v>2145</v>
      </c>
      <c r="S34" s="195"/>
      <c r="T34" s="195"/>
      <c r="U34" s="195"/>
      <c r="V34" s="318"/>
    </row>
    <row r="35" spans="2:22" x14ac:dyDescent="0.3">
      <c r="B35" s="320" t="str">
        <f>'IS 2027'!C35</f>
        <v>Equipment 24</v>
      </c>
      <c r="C35" s="318"/>
      <c r="D35" s="318"/>
      <c r="E35" s="318"/>
      <c r="F35" s="318"/>
      <c r="G35" s="195">
        <f>'IS 2027'!F35</f>
        <v>2870</v>
      </c>
      <c r="H35" s="195">
        <f>'IS 2027'!G35</f>
        <v>2870</v>
      </c>
      <c r="I35" s="195">
        <f>'IS 2027'!H35</f>
        <v>3220</v>
      </c>
      <c r="J35" s="195">
        <f>'IS 2027'!I35</f>
        <v>3220</v>
      </c>
      <c r="K35" s="195">
        <f>'IS 2027'!J35</f>
        <v>3220</v>
      </c>
      <c r="L35" s="195">
        <f>'IS 2027'!K35</f>
        <v>2870</v>
      </c>
      <c r="M35" s="195">
        <f>'IS 2027'!L35</f>
        <v>2870</v>
      </c>
      <c r="N35" s="195">
        <f>'IS 2027'!M35</f>
        <v>2870</v>
      </c>
      <c r="O35" s="195">
        <f>'IS 2027'!N35</f>
        <v>2870</v>
      </c>
      <c r="P35" s="195">
        <f>'IS 2027'!O35</f>
        <v>2870</v>
      </c>
      <c r="Q35" s="195">
        <f>'IS 2027'!P35</f>
        <v>2870</v>
      </c>
      <c r="R35" s="195">
        <f>'IS 2027'!Q35</f>
        <v>2870</v>
      </c>
      <c r="S35" s="195"/>
      <c r="T35" s="195"/>
      <c r="U35" s="195"/>
      <c r="V35" s="318"/>
    </row>
    <row r="36" spans="2:22" x14ac:dyDescent="0.3">
      <c r="B36" s="320" t="str">
        <f>'IS 2027'!C36</f>
        <v>Equipment 25</v>
      </c>
      <c r="C36" s="318"/>
      <c r="D36" s="318"/>
      <c r="E36" s="318"/>
      <c r="F36" s="318"/>
      <c r="G36" s="195">
        <f>'IS 2027'!F36</f>
        <v>3150</v>
      </c>
      <c r="H36" s="195">
        <f>'IS 2027'!G36</f>
        <v>3150</v>
      </c>
      <c r="I36" s="195">
        <f>'IS 2027'!H36</f>
        <v>3150</v>
      </c>
      <c r="J36" s="195">
        <f>'IS 2027'!I36</f>
        <v>3150</v>
      </c>
      <c r="K36" s="195">
        <f>'IS 2027'!J36</f>
        <v>3150</v>
      </c>
      <c r="L36" s="195">
        <f>'IS 2027'!K36</f>
        <v>3150</v>
      </c>
      <c r="M36" s="195">
        <f>'IS 2027'!L36</f>
        <v>3150</v>
      </c>
      <c r="N36" s="195">
        <f>'IS 2027'!M36</f>
        <v>3150</v>
      </c>
      <c r="O36" s="195">
        <f>'IS 2027'!N36</f>
        <v>3150</v>
      </c>
      <c r="P36" s="195">
        <f>'IS 2027'!O36</f>
        <v>3150</v>
      </c>
      <c r="Q36" s="195">
        <f>'IS 2027'!P36</f>
        <v>3150</v>
      </c>
      <c r="R36" s="195">
        <f>'IS 2027'!Q36</f>
        <v>3150</v>
      </c>
      <c r="S36" s="195"/>
      <c r="T36" s="195"/>
      <c r="U36" s="195"/>
      <c r="V36" s="318"/>
    </row>
    <row r="37" spans="2:22" x14ac:dyDescent="0.3">
      <c r="B37" s="320" t="str">
        <f>'IS 2027'!C37</f>
        <v>Equipment 26</v>
      </c>
      <c r="C37" s="318"/>
      <c r="D37" s="318"/>
      <c r="E37" s="318"/>
      <c r="F37" s="318"/>
      <c r="G37" s="195">
        <f>'IS 2027'!F37</f>
        <v>3230</v>
      </c>
      <c r="H37" s="195">
        <f>'IS 2027'!G37</f>
        <v>3230</v>
      </c>
      <c r="I37" s="195">
        <f>'IS 2027'!H37</f>
        <v>3230</v>
      </c>
      <c r="J37" s="195">
        <f>'IS 2027'!I37</f>
        <v>3230</v>
      </c>
      <c r="K37" s="195">
        <f>'IS 2027'!J37</f>
        <v>3230</v>
      </c>
      <c r="L37" s="195">
        <f>'IS 2027'!K37</f>
        <v>3230</v>
      </c>
      <c r="M37" s="195">
        <f>'IS 2027'!L37</f>
        <v>3230</v>
      </c>
      <c r="N37" s="195">
        <f>'IS 2027'!M37</f>
        <v>3230</v>
      </c>
      <c r="O37" s="195">
        <f>'IS 2027'!N37</f>
        <v>3230</v>
      </c>
      <c r="P37" s="195">
        <f>'IS 2027'!O37</f>
        <v>3230</v>
      </c>
      <c r="Q37" s="195">
        <f>'IS 2027'!P37</f>
        <v>3230</v>
      </c>
      <c r="R37" s="195">
        <f>'IS 2027'!Q37</f>
        <v>3230</v>
      </c>
      <c r="S37" s="195"/>
      <c r="T37" s="195"/>
      <c r="U37" s="195"/>
      <c r="V37" s="318"/>
    </row>
    <row r="38" spans="2:22" x14ac:dyDescent="0.3">
      <c r="B38" s="320" t="str">
        <f>'IS 2027'!C38</f>
        <v>Equipment 27</v>
      </c>
      <c r="C38" s="318"/>
      <c r="D38" s="318"/>
      <c r="E38" s="318"/>
      <c r="F38" s="318"/>
      <c r="G38" s="195">
        <f>'IS 2027'!F38</f>
        <v>3485</v>
      </c>
      <c r="H38" s="195">
        <f>'IS 2027'!G38</f>
        <v>3485</v>
      </c>
      <c r="I38" s="195">
        <f>'IS 2027'!H38</f>
        <v>3485</v>
      </c>
      <c r="J38" s="195">
        <f>'IS 2027'!I38</f>
        <v>3485</v>
      </c>
      <c r="K38" s="195">
        <f>'IS 2027'!J38</f>
        <v>3485</v>
      </c>
      <c r="L38" s="195">
        <f>'IS 2027'!K38</f>
        <v>3485</v>
      </c>
      <c r="M38" s="195">
        <f>'IS 2027'!L38</f>
        <v>3485</v>
      </c>
      <c r="N38" s="195">
        <f>'IS 2027'!M38</f>
        <v>3485</v>
      </c>
      <c r="O38" s="195">
        <f>'IS 2027'!N38</f>
        <v>3485</v>
      </c>
      <c r="P38" s="195">
        <f>'IS 2027'!O38</f>
        <v>3485</v>
      </c>
      <c r="Q38" s="195">
        <f>'IS 2027'!P38</f>
        <v>3485</v>
      </c>
      <c r="R38" s="195">
        <f>'IS 2027'!Q38</f>
        <v>3485</v>
      </c>
      <c r="S38" s="195"/>
      <c r="T38" s="195"/>
      <c r="U38" s="195"/>
      <c r="V38" s="318"/>
    </row>
    <row r="39" spans="2:22" x14ac:dyDescent="0.3">
      <c r="B39" s="320" t="str">
        <f>'IS 2027'!C39</f>
        <v>Equipment 28</v>
      </c>
      <c r="C39" s="318"/>
      <c r="D39" s="318"/>
      <c r="E39" s="318"/>
      <c r="F39" s="318"/>
      <c r="G39" s="195">
        <f>'IS 2027'!F39</f>
        <v>2880</v>
      </c>
      <c r="H39" s="195">
        <f>'IS 2027'!G39</f>
        <v>2880</v>
      </c>
      <c r="I39" s="195">
        <f>'IS 2027'!H39</f>
        <v>2880</v>
      </c>
      <c r="J39" s="195">
        <f>'IS 2027'!I39</f>
        <v>2880</v>
      </c>
      <c r="K39" s="195">
        <f>'IS 2027'!J39</f>
        <v>2880</v>
      </c>
      <c r="L39" s="195">
        <f>'IS 2027'!K39</f>
        <v>2880</v>
      </c>
      <c r="M39" s="195">
        <f>'IS 2027'!L39</f>
        <v>2880</v>
      </c>
      <c r="N39" s="195">
        <f>'IS 2027'!M39</f>
        <v>2880</v>
      </c>
      <c r="O39" s="195">
        <f>'IS 2027'!N39</f>
        <v>2880</v>
      </c>
      <c r="P39" s="195">
        <f>'IS 2027'!O39</f>
        <v>2880</v>
      </c>
      <c r="Q39" s="195">
        <f>'IS 2027'!P39</f>
        <v>2880</v>
      </c>
      <c r="R39" s="195">
        <f>'IS 2027'!Q39</f>
        <v>2880</v>
      </c>
      <c r="S39" s="195"/>
      <c r="T39" s="195"/>
      <c r="U39" s="195"/>
      <c r="V39" s="318"/>
    </row>
    <row r="40" spans="2:22" x14ac:dyDescent="0.3">
      <c r="B40" s="320" t="str">
        <f>'IS 2027'!C40</f>
        <v>Equipment 29</v>
      </c>
      <c r="C40" s="318"/>
      <c r="D40" s="318"/>
      <c r="E40" s="318"/>
      <c r="F40" s="318"/>
      <c r="G40" s="195">
        <f>'IS 2027'!F40</f>
        <v>4125</v>
      </c>
      <c r="H40" s="195">
        <f>'IS 2027'!G40</f>
        <v>4125</v>
      </c>
      <c r="I40" s="195">
        <f>'IS 2027'!H40</f>
        <v>4125</v>
      </c>
      <c r="J40" s="195">
        <f>'IS 2027'!I40</f>
        <v>4125</v>
      </c>
      <c r="K40" s="195">
        <f>'IS 2027'!J40</f>
        <v>4125</v>
      </c>
      <c r="L40" s="195">
        <f>'IS 2027'!K40</f>
        <v>4125</v>
      </c>
      <c r="M40" s="195">
        <f>'IS 2027'!L40</f>
        <v>4125</v>
      </c>
      <c r="N40" s="195">
        <f>'IS 2027'!M40</f>
        <v>4125</v>
      </c>
      <c r="O40" s="195">
        <f>'IS 2027'!N40</f>
        <v>4125</v>
      </c>
      <c r="P40" s="195">
        <f>'IS 2027'!O40</f>
        <v>4125</v>
      </c>
      <c r="Q40" s="195">
        <f>'IS 2027'!P40</f>
        <v>4125</v>
      </c>
      <c r="R40" s="195">
        <f>'IS 2027'!Q40</f>
        <v>4125</v>
      </c>
      <c r="S40" s="195"/>
      <c r="T40" s="195"/>
      <c r="U40" s="195"/>
      <c r="V40" s="318"/>
    </row>
    <row r="41" spans="2:22" x14ac:dyDescent="0.3">
      <c r="B41" s="320" t="str">
        <f>'IS 2027'!C41</f>
        <v>Equipment 30</v>
      </c>
      <c r="C41" s="318"/>
      <c r="D41" s="318"/>
      <c r="E41" s="318"/>
      <c r="F41" s="318"/>
      <c r="G41" s="195">
        <f>'IS 2027'!F41</f>
        <v>8775</v>
      </c>
      <c r="H41" s="195">
        <f>'IS 2027'!G41</f>
        <v>8775</v>
      </c>
      <c r="I41" s="195">
        <f>'IS 2027'!H41</f>
        <v>8775</v>
      </c>
      <c r="J41" s="195">
        <f>'IS 2027'!I41</f>
        <v>8775</v>
      </c>
      <c r="K41" s="195">
        <f>'IS 2027'!J41</f>
        <v>9450</v>
      </c>
      <c r="L41" s="195">
        <f>'IS 2027'!K41</f>
        <v>9900</v>
      </c>
      <c r="M41" s="195">
        <f>'IS 2027'!L41</f>
        <v>10125</v>
      </c>
      <c r="N41" s="195">
        <f>'IS 2027'!M41</f>
        <v>10350</v>
      </c>
      <c r="O41" s="195">
        <f>'IS 2027'!N41</f>
        <v>9225</v>
      </c>
      <c r="P41" s="195">
        <f>'IS 2027'!O41</f>
        <v>8775</v>
      </c>
      <c r="Q41" s="195">
        <f>'IS 2027'!P41</f>
        <v>8775</v>
      </c>
      <c r="R41" s="195">
        <f>'IS 2027'!Q41</f>
        <v>8775</v>
      </c>
      <c r="S41" s="195"/>
      <c r="T41" s="195"/>
      <c r="U41" s="195"/>
      <c r="V41" s="318"/>
    </row>
    <row r="42" spans="2:22" x14ac:dyDescent="0.3">
      <c r="B42" s="320" t="str">
        <f>'IS 2027'!C42</f>
        <v>Equipment 31</v>
      </c>
      <c r="C42" s="318"/>
      <c r="D42" s="318"/>
      <c r="E42" s="318"/>
      <c r="F42" s="318"/>
      <c r="G42" s="195">
        <f>'IS 2027'!F42</f>
        <v>2880</v>
      </c>
      <c r="H42" s="195">
        <f>'IS 2027'!G42</f>
        <v>2880</v>
      </c>
      <c r="I42" s="195">
        <f>'IS 2027'!H42</f>
        <v>2880</v>
      </c>
      <c r="J42" s="195">
        <f>'IS 2027'!I42</f>
        <v>2880</v>
      </c>
      <c r="K42" s="195">
        <f>'IS 2027'!J42</f>
        <v>2880</v>
      </c>
      <c r="L42" s="195">
        <f>'IS 2027'!K42</f>
        <v>2880</v>
      </c>
      <c r="M42" s="195">
        <f>'IS 2027'!L42</f>
        <v>2880</v>
      </c>
      <c r="N42" s="195">
        <f>'IS 2027'!M42</f>
        <v>2880</v>
      </c>
      <c r="O42" s="195">
        <f>'IS 2027'!N42</f>
        <v>2880</v>
      </c>
      <c r="P42" s="195">
        <f>'IS 2027'!O42</f>
        <v>2880</v>
      </c>
      <c r="Q42" s="195">
        <f>'IS 2027'!P42</f>
        <v>2880</v>
      </c>
      <c r="R42" s="195">
        <f>'IS 2027'!Q42</f>
        <v>2880</v>
      </c>
      <c r="S42" s="195"/>
      <c r="T42" s="195"/>
      <c r="U42" s="195"/>
      <c r="V42" s="318"/>
    </row>
    <row r="43" spans="2:22" x14ac:dyDescent="0.3">
      <c r="B43" s="320" t="str">
        <f>'IS 2027'!C43</f>
        <v>Equipment 32</v>
      </c>
      <c r="C43" s="318"/>
      <c r="D43" s="318"/>
      <c r="E43" s="318"/>
      <c r="F43" s="318"/>
      <c r="G43" s="195">
        <f>'IS 2027'!F43</f>
        <v>4125</v>
      </c>
      <c r="H43" s="195">
        <f>'IS 2027'!G43</f>
        <v>4125</v>
      </c>
      <c r="I43" s="195">
        <f>'IS 2027'!H43</f>
        <v>4125</v>
      </c>
      <c r="J43" s="195">
        <f>'IS 2027'!I43</f>
        <v>4125</v>
      </c>
      <c r="K43" s="195">
        <f>'IS 2027'!J43</f>
        <v>4125</v>
      </c>
      <c r="L43" s="195">
        <f>'IS 2027'!K43</f>
        <v>4125</v>
      </c>
      <c r="M43" s="195">
        <f>'IS 2027'!L43</f>
        <v>4125</v>
      </c>
      <c r="N43" s="195">
        <f>'IS 2027'!M43</f>
        <v>4125</v>
      </c>
      <c r="O43" s="195">
        <f>'IS 2027'!N43</f>
        <v>4125</v>
      </c>
      <c r="P43" s="195">
        <f>'IS 2027'!O43</f>
        <v>4125</v>
      </c>
      <c r="Q43" s="195">
        <f>'IS 2027'!P43</f>
        <v>4125</v>
      </c>
      <c r="R43" s="195">
        <f>'IS 2027'!Q43</f>
        <v>4125</v>
      </c>
      <c r="S43" s="195"/>
      <c r="T43" s="195"/>
      <c r="U43" s="195"/>
      <c r="V43" s="318"/>
    </row>
    <row r="44" spans="2:22" x14ac:dyDescent="0.3">
      <c r="B44" s="320" t="str">
        <f>'IS 2027'!C44</f>
        <v>Equipment 33</v>
      </c>
      <c r="C44" s="318"/>
      <c r="D44" s="318"/>
      <c r="E44" s="318"/>
      <c r="F44" s="318"/>
      <c r="G44" s="195">
        <f>'IS 2027'!F44</f>
        <v>8775</v>
      </c>
      <c r="H44" s="195">
        <f>'IS 2027'!G44</f>
        <v>8775</v>
      </c>
      <c r="I44" s="195">
        <f>'IS 2027'!H44</f>
        <v>8775</v>
      </c>
      <c r="J44" s="195">
        <f>'IS 2027'!I44</f>
        <v>8775</v>
      </c>
      <c r="K44" s="195">
        <f>'IS 2027'!J44</f>
        <v>9450</v>
      </c>
      <c r="L44" s="195">
        <f>'IS 2027'!K44</f>
        <v>9900</v>
      </c>
      <c r="M44" s="195">
        <f>'IS 2027'!L44</f>
        <v>10125</v>
      </c>
      <c r="N44" s="195">
        <f>'IS 2027'!M44</f>
        <v>10350</v>
      </c>
      <c r="O44" s="195">
        <f>'IS 2027'!N44</f>
        <v>9225</v>
      </c>
      <c r="P44" s="195">
        <f>'IS 2027'!O44</f>
        <v>8775</v>
      </c>
      <c r="Q44" s="195">
        <f>'IS 2027'!P44</f>
        <v>8775</v>
      </c>
      <c r="R44" s="195">
        <f>'IS 2027'!Q44</f>
        <v>8775</v>
      </c>
      <c r="S44" s="195"/>
      <c r="T44" s="195"/>
      <c r="U44" s="195"/>
      <c r="V44" s="318"/>
    </row>
    <row r="45" spans="2:22" x14ac:dyDescent="0.3">
      <c r="B45" s="320"/>
      <c r="C45" s="318"/>
      <c r="D45" s="318"/>
      <c r="E45" s="318"/>
      <c r="F45" s="318"/>
      <c r="G45" s="195"/>
      <c r="H45" s="195"/>
      <c r="I45" s="195"/>
      <c r="J45" s="195"/>
      <c r="K45" s="195"/>
      <c r="L45" s="195"/>
      <c r="M45" s="195"/>
      <c r="N45" s="195"/>
      <c r="O45" s="195"/>
      <c r="P45" s="318"/>
      <c r="Q45" s="195"/>
      <c r="R45" s="195"/>
      <c r="S45" s="195"/>
      <c r="T45" s="195"/>
      <c r="U45" s="195"/>
      <c r="V45" s="318"/>
    </row>
    <row r="46" spans="2:22" x14ac:dyDescent="0.3">
      <c r="B46" s="317" t="s">
        <v>38</v>
      </c>
      <c r="C46" s="318"/>
      <c r="D46" s="318"/>
      <c r="E46" s="318"/>
      <c r="F46" s="318"/>
      <c r="G46" s="195">
        <v>-450</v>
      </c>
      <c r="H46" s="195">
        <v>-450</v>
      </c>
      <c r="I46" s="195">
        <v>-450</v>
      </c>
      <c r="J46" s="195">
        <v>-450</v>
      </c>
      <c r="K46" s="195">
        <v>-450</v>
      </c>
      <c r="L46" s="195">
        <v>-450</v>
      </c>
      <c r="M46" s="195">
        <v>-450</v>
      </c>
      <c r="N46" s="195">
        <v>-450</v>
      </c>
      <c r="O46" s="195">
        <v>-450</v>
      </c>
      <c r="P46" s="195">
        <v>-450</v>
      </c>
      <c r="Q46" s="195">
        <v>-450</v>
      </c>
      <c r="R46" s="195">
        <v>-450</v>
      </c>
      <c r="S46" s="195"/>
      <c r="T46" s="195"/>
      <c r="U46" s="195"/>
      <c r="V46" s="195">
        <f>SUM(G46:R46)</f>
        <v>-5400</v>
      </c>
    </row>
    <row r="47" spans="2:22" x14ac:dyDescent="0.3">
      <c r="B47" s="317" t="s">
        <v>153</v>
      </c>
      <c r="C47" s="318"/>
      <c r="D47" s="318"/>
      <c r="E47" s="318"/>
      <c r="F47" s="318"/>
      <c r="G47" s="195">
        <f>'IS 2027'!F89</f>
        <v>0</v>
      </c>
      <c r="H47" s="195">
        <f>'IS 2027'!G89</f>
        <v>0</v>
      </c>
      <c r="I47" s="195">
        <f>'IS 2027'!H89</f>
        <v>0</v>
      </c>
      <c r="J47" s="195">
        <f>'IS 2027'!I89</f>
        <v>0</v>
      </c>
      <c r="K47" s="195">
        <f>'IS 2027'!J89</f>
        <v>0</v>
      </c>
      <c r="L47" s="195">
        <f>'IS 2027'!K89</f>
        <v>0</v>
      </c>
      <c r="M47" s="195">
        <f>'IS 2027'!L89</f>
        <v>0</v>
      </c>
      <c r="N47" s="195">
        <f>'IS 2027'!M89</f>
        <v>0</v>
      </c>
      <c r="O47" s="195">
        <f>'IS 2027'!N89</f>
        <v>0</v>
      </c>
      <c r="P47" s="195">
        <f>'IS 2027'!O89</f>
        <v>0</v>
      </c>
      <c r="Q47" s="195">
        <f>'IS 2027'!P89</f>
        <v>0</v>
      </c>
      <c r="R47" s="195">
        <f>'IS 2027'!Q89</f>
        <v>0</v>
      </c>
      <c r="S47" s="195"/>
      <c r="T47" s="195"/>
      <c r="U47" s="195"/>
      <c r="V47" s="318"/>
    </row>
    <row r="48" spans="2:22" x14ac:dyDescent="0.3">
      <c r="B48" s="317" t="s">
        <v>154</v>
      </c>
      <c r="C48" s="318"/>
      <c r="D48" s="318"/>
      <c r="E48" s="318"/>
      <c r="F48" s="318"/>
      <c r="G48" s="195">
        <f>'IS 2027'!F91</f>
        <v>-19120</v>
      </c>
      <c r="H48" s="195">
        <f>'IS 2027'!G91</f>
        <v>-19120</v>
      </c>
      <c r="I48" s="195">
        <f>'IS 2027'!H91</f>
        <v>-19260</v>
      </c>
      <c r="J48" s="195">
        <f>'IS 2027'!I91</f>
        <v>-19260</v>
      </c>
      <c r="K48" s="195">
        <f>'IS 2027'!J91</f>
        <v>-19687</v>
      </c>
      <c r="L48" s="195">
        <f>'IS 2027'!K91</f>
        <v>-19839</v>
      </c>
      <c r="M48" s="195">
        <f>'IS 2027'!L91</f>
        <v>-19936</v>
      </c>
      <c r="N48" s="195">
        <f>'IS 2027'!M91</f>
        <v>-20247</v>
      </c>
      <c r="O48" s="195">
        <f>'IS 2027'!N91</f>
        <v>-19352</v>
      </c>
      <c r="P48" s="195">
        <f>'IS 2027'!O91</f>
        <v>-19082</v>
      </c>
      <c r="Q48" s="195">
        <f>'IS 2027'!P91</f>
        <v>-19060</v>
      </c>
      <c r="R48" s="195">
        <f>'IS 2027'!Q91</f>
        <v>-19060</v>
      </c>
      <c r="S48" s="318"/>
      <c r="T48" s="318"/>
      <c r="U48" s="318"/>
      <c r="V48" s="318"/>
    </row>
    <row r="49" spans="1:22" x14ac:dyDescent="0.3">
      <c r="A49" s="135"/>
      <c r="B49" s="165" t="s">
        <v>155</v>
      </c>
      <c r="C49" s="135"/>
      <c r="D49" s="135"/>
      <c r="E49" s="135"/>
      <c r="F49" s="135"/>
      <c r="G49" s="143">
        <f>G11</f>
        <v>104160</v>
      </c>
      <c r="H49" s="143">
        <f t="shared" ref="H49:R49" si="1">H11</f>
        <v>104160</v>
      </c>
      <c r="I49" s="143">
        <f t="shared" si="1"/>
        <v>104860</v>
      </c>
      <c r="J49" s="143">
        <f t="shared" si="1"/>
        <v>104860</v>
      </c>
      <c r="K49" s="143">
        <f t="shared" si="1"/>
        <v>106995</v>
      </c>
      <c r="L49" s="143">
        <f t="shared" si="1"/>
        <v>107755</v>
      </c>
      <c r="M49" s="143">
        <f t="shared" si="1"/>
        <v>108540</v>
      </c>
      <c r="N49" s="143">
        <f t="shared" si="1"/>
        <v>110095</v>
      </c>
      <c r="O49" s="143">
        <f t="shared" si="1"/>
        <v>105620</v>
      </c>
      <c r="P49" s="143">
        <f t="shared" si="1"/>
        <v>104270</v>
      </c>
      <c r="Q49" s="143">
        <f t="shared" si="1"/>
        <v>104160</v>
      </c>
      <c r="R49" s="143">
        <f t="shared" si="1"/>
        <v>104160</v>
      </c>
      <c r="S49" s="143"/>
      <c r="T49" s="143"/>
      <c r="U49" s="143"/>
      <c r="V49" s="143">
        <f>SUM(G49:R49)</f>
        <v>1269635</v>
      </c>
    </row>
    <row r="50" spans="1:22" x14ac:dyDescent="0.3">
      <c r="A50" s="136"/>
      <c r="B50" s="183" t="s">
        <v>156</v>
      </c>
      <c r="C50" s="136"/>
      <c r="D50" s="136"/>
      <c r="E50" s="136"/>
      <c r="F50" s="136"/>
      <c r="G50" s="137">
        <f>SUM(G46:G48)</f>
        <v>-19570</v>
      </c>
      <c r="H50" s="137">
        <f t="shared" ref="H50:R50" si="2">SUM(H46:H48)</f>
        <v>-19570</v>
      </c>
      <c r="I50" s="137">
        <f t="shared" si="2"/>
        <v>-19710</v>
      </c>
      <c r="J50" s="137">
        <f t="shared" si="2"/>
        <v>-19710</v>
      </c>
      <c r="K50" s="137">
        <f t="shared" si="2"/>
        <v>-20137</v>
      </c>
      <c r="L50" s="137">
        <f t="shared" si="2"/>
        <v>-20289</v>
      </c>
      <c r="M50" s="137">
        <f t="shared" si="2"/>
        <v>-20386</v>
      </c>
      <c r="N50" s="137">
        <f t="shared" si="2"/>
        <v>-20697</v>
      </c>
      <c r="O50" s="137">
        <f t="shared" si="2"/>
        <v>-19802</v>
      </c>
      <c r="P50" s="137">
        <f t="shared" si="2"/>
        <v>-19532</v>
      </c>
      <c r="Q50" s="137">
        <f t="shared" si="2"/>
        <v>-19510</v>
      </c>
      <c r="R50" s="137">
        <f t="shared" si="2"/>
        <v>-19510</v>
      </c>
      <c r="S50" s="137"/>
      <c r="T50" s="137"/>
      <c r="U50" s="137"/>
      <c r="V50" s="137">
        <f>SUM(G50:R50)</f>
        <v>-238423</v>
      </c>
    </row>
    <row r="51" spans="1:22" x14ac:dyDescent="0.3">
      <c r="B51" s="138" t="s">
        <v>157</v>
      </c>
      <c r="C51" s="138"/>
      <c r="D51" s="138"/>
      <c r="E51" s="138"/>
      <c r="F51" s="138"/>
      <c r="G51" s="139">
        <f>SUM(G49:G50)</f>
        <v>84590</v>
      </c>
      <c r="H51" s="139">
        <f t="shared" ref="H51:R51" si="3">SUM(H49:H50)</f>
        <v>84590</v>
      </c>
      <c r="I51" s="139">
        <f t="shared" si="3"/>
        <v>85150</v>
      </c>
      <c r="J51" s="139">
        <f t="shared" si="3"/>
        <v>85150</v>
      </c>
      <c r="K51" s="139">
        <f t="shared" si="3"/>
        <v>86858</v>
      </c>
      <c r="L51" s="139">
        <f t="shared" si="3"/>
        <v>87466</v>
      </c>
      <c r="M51" s="139">
        <f t="shared" si="3"/>
        <v>88154</v>
      </c>
      <c r="N51" s="139">
        <f t="shared" si="3"/>
        <v>89398</v>
      </c>
      <c r="O51" s="139">
        <f t="shared" si="3"/>
        <v>85818</v>
      </c>
      <c r="P51" s="139">
        <f t="shared" si="3"/>
        <v>84738</v>
      </c>
      <c r="Q51" s="139">
        <f t="shared" si="3"/>
        <v>84650</v>
      </c>
      <c r="R51" s="139">
        <f t="shared" si="3"/>
        <v>84650</v>
      </c>
      <c r="S51" s="139"/>
      <c r="T51" s="139"/>
      <c r="U51" s="139"/>
      <c r="V51" s="139">
        <f>SUM(G51:R51)</f>
        <v>1031212</v>
      </c>
    </row>
    <row r="52" spans="1:22" x14ac:dyDescent="0.3">
      <c r="B52" s="138" t="s">
        <v>201</v>
      </c>
      <c r="C52" s="138"/>
      <c r="D52" s="138"/>
      <c r="E52" s="138"/>
      <c r="F52" s="138"/>
      <c r="G52" s="139">
        <f>'IS 2025'!F89-G51</f>
        <v>-85300</v>
      </c>
      <c r="H52" s="139">
        <f>'IS 2024'!G90-H51</f>
        <v>-85300</v>
      </c>
      <c r="I52" s="139">
        <f>'IS 2024'!H90+I51</f>
        <v>84440</v>
      </c>
      <c r="J52" s="139">
        <f>'IS 2024'!I90+J51</f>
        <v>84440</v>
      </c>
      <c r="K52" s="139">
        <f>'IS 2024'!J90+K51</f>
        <v>86148</v>
      </c>
      <c r="L52" s="139">
        <f>'IS 2024'!K90+L51</f>
        <v>86756</v>
      </c>
      <c r="M52" s="139">
        <f>'IS 2024'!L90+M51</f>
        <v>87444</v>
      </c>
      <c r="N52" s="139">
        <f>'IS 2024'!M90+N51</f>
        <v>88688</v>
      </c>
      <c r="O52" s="139">
        <f>'IS 2024'!N90+O51</f>
        <v>85108</v>
      </c>
      <c r="P52" s="139">
        <f>'IS 2024'!O90+P51</f>
        <v>84028</v>
      </c>
      <c r="Q52" s="139">
        <f>'IS 2024'!P90+Q51</f>
        <v>83940</v>
      </c>
      <c r="R52" s="139">
        <f>'IS 2024'!Q90+R51</f>
        <v>83940</v>
      </c>
      <c r="S52" s="139"/>
      <c r="T52" s="139"/>
      <c r="U52" s="139"/>
      <c r="V52" s="139"/>
    </row>
    <row r="53" spans="1:22" x14ac:dyDescent="0.3">
      <c r="B53" s="323" t="s">
        <v>158</v>
      </c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318"/>
    </row>
    <row r="54" spans="1:22" x14ac:dyDescent="0.3">
      <c r="B54" s="325" t="s">
        <v>159</v>
      </c>
      <c r="C54" s="138"/>
      <c r="D54" s="138"/>
      <c r="E54" s="138"/>
      <c r="F54" s="138"/>
      <c r="G54" s="139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9"/>
      <c r="T54" s="138"/>
      <c r="U54" s="138"/>
      <c r="V54" s="318"/>
    </row>
    <row r="55" spans="1:22" x14ac:dyDescent="0.3">
      <c r="B55" s="326" t="s">
        <v>121</v>
      </c>
      <c r="C55" s="138"/>
      <c r="D55" s="138"/>
      <c r="E55" s="138"/>
      <c r="F55" s="138"/>
      <c r="G55" s="139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335"/>
      <c r="T55" s="138"/>
      <c r="U55" s="138"/>
      <c r="V55" s="318"/>
    </row>
    <row r="56" spans="1:22" x14ac:dyDescent="0.3">
      <c r="B56" s="325" t="s">
        <v>160</v>
      </c>
      <c r="C56" s="138"/>
      <c r="D56" s="138"/>
      <c r="E56" s="138"/>
      <c r="F56" s="138"/>
      <c r="G56" s="139">
        <f>SUM(G54:G55)</f>
        <v>0</v>
      </c>
      <c r="H56" s="139">
        <f t="shared" ref="H56:R56" si="4">SUM(H54:H55)</f>
        <v>0</v>
      </c>
      <c r="I56" s="139">
        <f t="shared" si="4"/>
        <v>0</v>
      </c>
      <c r="J56" s="139">
        <f t="shared" si="4"/>
        <v>0</v>
      </c>
      <c r="K56" s="139">
        <f t="shared" si="4"/>
        <v>0</v>
      </c>
      <c r="L56" s="139">
        <f t="shared" si="4"/>
        <v>0</v>
      </c>
      <c r="M56" s="139">
        <f t="shared" si="4"/>
        <v>0</v>
      </c>
      <c r="N56" s="139">
        <f t="shared" si="4"/>
        <v>0</v>
      </c>
      <c r="O56" s="139">
        <f t="shared" si="4"/>
        <v>0</v>
      </c>
      <c r="P56" s="139">
        <f t="shared" si="4"/>
        <v>0</v>
      </c>
      <c r="Q56" s="139">
        <f t="shared" si="4"/>
        <v>0</v>
      </c>
      <c r="R56" s="139">
        <f t="shared" si="4"/>
        <v>0</v>
      </c>
      <c r="S56" s="139"/>
      <c r="T56" s="139"/>
      <c r="U56" s="139"/>
      <c r="V56" s="318"/>
    </row>
    <row r="57" spans="1:22" x14ac:dyDescent="0.3">
      <c r="B57" s="327" t="s">
        <v>161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318"/>
    </row>
    <row r="58" spans="1:22" x14ac:dyDescent="0.3">
      <c r="B58" s="317" t="s">
        <v>162</v>
      </c>
      <c r="C58" s="318"/>
      <c r="D58" s="318"/>
      <c r="E58" s="318"/>
      <c r="F58" s="318"/>
      <c r="G58" s="195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</row>
    <row r="59" spans="1:22" x14ac:dyDescent="0.3">
      <c r="B59" s="320" t="s">
        <v>121</v>
      </c>
      <c r="C59" s="318"/>
      <c r="D59" s="318"/>
      <c r="E59" s="318"/>
      <c r="F59" s="318"/>
      <c r="G59" s="195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</row>
    <row r="60" spans="1:22" x14ac:dyDescent="0.3">
      <c r="B60" s="320" t="s">
        <v>122</v>
      </c>
      <c r="C60" s="318"/>
      <c r="D60" s="318"/>
      <c r="E60" s="318"/>
      <c r="F60" s="318"/>
      <c r="G60" s="195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</row>
    <row r="61" spans="1:22" x14ac:dyDescent="0.3">
      <c r="B61" s="320" t="s">
        <v>123</v>
      </c>
      <c r="C61" s="318"/>
      <c r="D61" s="318"/>
      <c r="E61" s="318"/>
      <c r="F61" s="318"/>
      <c r="G61" s="195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</row>
    <row r="62" spans="1:22" x14ac:dyDescent="0.3">
      <c r="B62" s="317" t="s">
        <v>163</v>
      </c>
      <c r="C62" s="318"/>
      <c r="D62" s="318"/>
      <c r="E62" s="318"/>
      <c r="F62" s="318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>
        <f>SUM(G58:R62)</f>
        <v>0</v>
      </c>
    </row>
    <row r="63" spans="1:22" x14ac:dyDescent="0.3">
      <c r="B63" s="320" t="s">
        <v>121</v>
      </c>
      <c r="C63" s="318"/>
      <c r="D63" s="318"/>
      <c r="E63" s="318"/>
      <c r="F63" s="318"/>
      <c r="G63" s="318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318"/>
    </row>
    <row r="64" spans="1:22" x14ac:dyDescent="0.3">
      <c r="B64" s="317" t="s">
        <v>164</v>
      </c>
      <c r="C64" s="318"/>
      <c r="D64" s="318"/>
      <c r="E64" s="318"/>
      <c r="F64" s="318"/>
      <c r="G64" s="195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</row>
    <row r="65" spans="1:22" x14ac:dyDescent="0.3">
      <c r="B65" s="320" t="s">
        <v>121</v>
      </c>
      <c r="C65" s="318"/>
      <c r="D65" s="318"/>
      <c r="E65" s="318"/>
      <c r="F65" s="318"/>
      <c r="G65" s="195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</row>
    <row r="66" spans="1:22" x14ac:dyDescent="0.3">
      <c r="B66" s="317" t="s">
        <v>165</v>
      </c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</row>
    <row r="67" spans="1:22" x14ac:dyDescent="0.3">
      <c r="B67" s="320" t="s">
        <v>121</v>
      </c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</row>
    <row r="68" spans="1:22" x14ac:dyDescent="0.3">
      <c r="B68" s="317" t="s">
        <v>166</v>
      </c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</row>
    <row r="69" spans="1:22" x14ac:dyDescent="0.3">
      <c r="B69" s="320" t="s">
        <v>121</v>
      </c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</row>
    <row r="70" spans="1:22" x14ac:dyDescent="0.3">
      <c r="B70" s="317" t="s">
        <v>45</v>
      </c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</row>
    <row r="71" spans="1:22" x14ac:dyDescent="0.3">
      <c r="B71" s="317" t="s">
        <v>167</v>
      </c>
      <c r="C71" s="318"/>
      <c r="D71" s="318"/>
      <c r="E71" s="318"/>
      <c r="F71" s="318"/>
      <c r="G71" s="195">
        <f>SUM(G58:G70)</f>
        <v>0</v>
      </c>
      <c r="H71" s="195">
        <f t="shared" ref="H71:R71" si="5">SUM(H58:H70)</f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/>
      <c r="T71" s="195"/>
      <c r="U71" s="195"/>
      <c r="V71" s="318"/>
    </row>
    <row r="72" spans="1:22" x14ac:dyDescent="0.3">
      <c r="B72" s="328" t="s">
        <v>168</v>
      </c>
      <c r="C72" s="329"/>
      <c r="D72" s="329"/>
      <c r="E72" s="329"/>
      <c r="F72" s="329"/>
      <c r="G72" s="336">
        <f>G81</f>
        <v>84590</v>
      </c>
      <c r="H72" s="336">
        <f>H51+H71</f>
        <v>84590</v>
      </c>
      <c r="I72" s="336">
        <f>I51+I71</f>
        <v>85150</v>
      </c>
      <c r="J72" s="336">
        <f>J51+J71</f>
        <v>85150</v>
      </c>
      <c r="K72" s="336">
        <f t="shared" ref="K72:R72" si="6">K51+K71</f>
        <v>86858</v>
      </c>
      <c r="L72" s="336">
        <f t="shared" si="6"/>
        <v>87466</v>
      </c>
      <c r="M72" s="336">
        <f t="shared" si="6"/>
        <v>88154</v>
      </c>
      <c r="N72" s="336">
        <f t="shared" si="6"/>
        <v>89398</v>
      </c>
      <c r="O72" s="336">
        <f t="shared" si="6"/>
        <v>85818</v>
      </c>
      <c r="P72" s="336">
        <f t="shared" si="6"/>
        <v>84738</v>
      </c>
      <c r="Q72" s="336">
        <f t="shared" si="6"/>
        <v>84650</v>
      </c>
      <c r="R72" s="336">
        <f t="shared" si="6"/>
        <v>84650</v>
      </c>
      <c r="S72" s="336"/>
      <c r="T72" s="336"/>
      <c r="U72" s="336"/>
      <c r="V72" s="336">
        <f>SUM(G72:R72)</f>
        <v>1031212</v>
      </c>
    </row>
    <row r="73" spans="1:22" x14ac:dyDescent="0.3">
      <c r="A73" s="135"/>
      <c r="B73" s="162" t="s">
        <v>169</v>
      </c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</row>
    <row r="74" spans="1:22" x14ac:dyDescent="0.3">
      <c r="B74" s="331" t="s">
        <v>160</v>
      </c>
      <c r="C74" s="331"/>
      <c r="D74" s="331"/>
      <c r="E74" s="331"/>
      <c r="F74" s="331"/>
      <c r="G74" s="337">
        <f>G56</f>
        <v>0</v>
      </c>
      <c r="H74" s="337">
        <f t="shared" ref="H74:R74" si="7">H56</f>
        <v>0</v>
      </c>
      <c r="I74" s="337">
        <f t="shared" si="7"/>
        <v>0</v>
      </c>
      <c r="J74" s="337">
        <f t="shared" si="7"/>
        <v>0</v>
      </c>
      <c r="K74" s="337">
        <f t="shared" si="7"/>
        <v>0</v>
      </c>
      <c r="L74" s="337">
        <f t="shared" si="7"/>
        <v>0</v>
      </c>
      <c r="M74" s="337">
        <f t="shared" si="7"/>
        <v>0</v>
      </c>
      <c r="N74" s="337">
        <f t="shared" si="7"/>
        <v>0</v>
      </c>
      <c r="O74" s="337">
        <f t="shared" si="7"/>
        <v>0</v>
      </c>
      <c r="P74" s="337">
        <f t="shared" si="7"/>
        <v>0</v>
      </c>
      <c r="Q74" s="337">
        <f t="shared" si="7"/>
        <v>0</v>
      </c>
      <c r="R74" s="337">
        <f t="shared" si="7"/>
        <v>0</v>
      </c>
      <c r="S74" s="337"/>
      <c r="T74" s="337"/>
      <c r="U74" s="337"/>
    </row>
    <row r="75" spans="1:22" x14ac:dyDescent="0.3">
      <c r="B75" s="138" t="s">
        <v>167</v>
      </c>
      <c r="C75" s="138"/>
      <c r="D75" s="138"/>
      <c r="E75" s="138"/>
      <c r="F75" s="138"/>
      <c r="G75" s="139">
        <f>G71</f>
        <v>0</v>
      </c>
      <c r="H75" s="139">
        <f t="shared" ref="H75:R75" si="8">H71</f>
        <v>0</v>
      </c>
      <c r="I75" s="139">
        <f t="shared" si="8"/>
        <v>0</v>
      </c>
      <c r="J75" s="139">
        <f t="shared" si="8"/>
        <v>0</v>
      </c>
      <c r="K75" s="139">
        <f t="shared" si="8"/>
        <v>0</v>
      </c>
      <c r="L75" s="139">
        <f t="shared" si="8"/>
        <v>0</v>
      </c>
      <c r="M75" s="139">
        <f t="shared" si="8"/>
        <v>0</v>
      </c>
      <c r="N75" s="139">
        <f t="shared" si="8"/>
        <v>0</v>
      </c>
      <c r="O75" s="139">
        <f t="shared" si="8"/>
        <v>0</v>
      </c>
      <c r="P75" s="139">
        <f t="shared" si="8"/>
        <v>0</v>
      </c>
      <c r="Q75" s="139">
        <f t="shared" si="8"/>
        <v>0</v>
      </c>
      <c r="R75" s="139">
        <f t="shared" si="8"/>
        <v>0</v>
      </c>
      <c r="S75" s="139"/>
      <c r="T75" s="139"/>
      <c r="U75" s="139"/>
    </row>
    <row r="76" spans="1:22" x14ac:dyDescent="0.3">
      <c r="B76" s="138" t="s">
        <v>37</v>
      </c>
      <c r="C76" s="138"/>
      <c r="D76" s="138"/>
      <c r="E76" s="138"/>
      <c r="F76" s="138"/>
      <c r="G76" s="139">
        <f>G11</f>
        <v>104160</v>
      </c>
      <c r="H76" s="139">
        <f t="shared" ref="H76:R76" si="9">H11</f>
        <v>104160</v>
      </c>
      <c r="I76" s="139">
        <f t="shared" si="9"/>
        <v>104860</v>
      </c>
      <c r="J76" s="139">
        <f t="shared" si="9"/>
        <v>104860</v>
      </c>
      <c r="K76" s="139">
        <f t="shared" si="9"/>
        <v>106995</v>
      </c>
      <c r="L76" s="139">
        <f t="shared" si="9"/>
        <v>107755</v>
      </c>
      <c r="M76" s="139">
        <f t="shared" si="9"/>
        <v>108540</v>
      </c>
      <c r="N76" s="139">
        <f t="shared" si="9"/>
        <v>110095</v>
      </c>
      <c r="O76" s="139">
        <f t="shared" si="9"/>
        <v>105620</v>
      </c>
      <c r="P76" s="139">
        <f t="shared" si="9"/>
        <v>104270</v>
      </c>
      <c r="Q76" s="139">
        <f t="shared" si="9"/>
        <v>104160</v>
      </c>
      <c r="R76" s="139">
        <f t="shared" si="9"/>
        <v>104160</v>
      </c>
      <c r="S76" s="139"/>
      <c r="T76" s="139"/>
      <c r="U76" s="139"/>
    </row>
    <row r="77" spans="1:22" x14ac:dyDescent="0.3">
      <c r="B77" s="138" t="s">
        <v>38</v>
      </c>
      <c r="C77" s="138"/>
      <c r="D77" s="138"/>
      <c r="E77" s="138"/>
      <c r="F77" s="138"/>
      <c r="G77" s="139">
        <f>G46</f>
        <v>-450</v>
      </c>
      <c r="H77" s="139">
        <f t="shared" ref="H77:R77" si="10">H46</f>
        <v>-450</v>
      </c>
      <c r="I77" s="139">
        <f t="shared" si="10"/>
        <v>-450</v>
      </c>
      <c r="J77" s="139">
        <f t="shared" si="10"/>
        <v>-450</v>
      </c>
      <c r="K77" s="139">
        <f t="shared" si="10"/>
        <v>-450</v>
      </c>
      <c r="L77" s="139">
        <f t="shared" si="10"/>
        <v>-450</v>
      </c>
      <c r="M77" s="139">
        <f t="shared" si="10"/>
        <v>-450</v>
      </c>
      <c r="N77" s="139">
        <f t="shared" si="10"/>
        <v>-450</v>
      </c>
      <c r="O77" s="139">
        <f t="shared" si="10"/>
        <v>-450</v>
      </c>
      <c r="P77" s="139">
        <f t="shared" si="10"/>
        <v>-450</v>
      </c>
      <c r="Q77" s="139">
        <f t="shared" si="10"/>
        <v>-450</v>
      </c>
      <c r="R77" s="139">
        <f t="shared" si="10"/>
        <v>-450</v>
      </c>
      <c r="S77" s="139"/>
      <c r="T77" s="139"/>
      <c r="U77" s="139"/>
    </row>
    <row r="78" spans="1:22" x14ac:dyDescent="0.3">
      <c r="B78" s="138" t="s">
        <v>170</v>
      </c>
      <c r="C78" s="138"/>
      <c r="D78" s="138"/>
      <c r="E78" s="138"/>
      <c r="F78" s="138"/>
      <c r="G78" s="139">
        <f>SUM(G74:G77)</f>
        <v>103710</v>
      </c>
      <c r="H78" s="139">
        <f t="shared" ref="H78:R78" si="11">SUM(H74:H77)</f>
        <v>103710</v>
      </c>
      <c r="I78" s="139">
        <f t="shared" si="11"/>
        <v>104410</v>
      </c>
      <c r="J78" s="139">
        <f t="shared" si="11"/>
        <v>104410</v>
      </c>
      <c r="K78" s="139">
        <f t="shared" si="11"/>
        <v>106545</v>
      </c>
      <c r="L78" s="139">
        <f t="shared" si="11"/>
        <v>107305</v>
      </c>
      <c r="M78" s="139">
        <f t="shared" si="11"/>
        <v>108090</v>
      </c>
      <c r="N78" s="139">
        <f t="shared" si="11"/>
        <v>109645</v>
      </c>
      <c r="O78" s="139">
        <f t="shared" si="11"/>
        <v>105170</v>
      </c>
      <c r="P78" s="139">
        <f t="shared" si="11"/>
        <v>103820</v>
      </c>
      <c r="Q78" s="139">
        <f t="shared" si="11"/>
        <v>103710</v>
      </c>
      <c r="R78" s="139">
        <f t="shared" si="11"/>
        <v>103710</v>
      </c>
      <c r="S78" s="139"/>
      <c r="T78" s="139"/>
      <c r="U78" s="139"/>
    </row>
    <row r="79" spans="1:22" x14ac:dyDescent="0.3">
      <c r="B79" s="138" t="s">
        <v>153</v>
      </c>
      <c r="C79" s="138"/>
      <c r="D79" s="138"/>
      <c r="E79" s="138"/>
      <c r="F79" s="138"/>
      <c r="G79" s="139">
        <f>G47</f>
        <v>0</v>
      </c>
      <c r="H79" s="139">
        <f t="shared" ref="H79:R79" si="12">H47</f>
        <v>0</v>
      </c>
      <c r="I79" s="139">
        <f t="shared" si="12"/>
        <v>0</v>
      </c>
      <c r="J79" s="139">
        <f t="shared" si="12"/>
        <v>0</v>
      </c>
      <c r="K79" s="139">
        <f t="shared" si="12"/>
        <v>0</v>
      </c>
      <c r="L79" s="139">
        <f t="shared" si="12"/>
        <v>0</v>
      </c>
      <c r="M79" s="139">
        <f t="shared" si="12"/>
        <v>0</v>
      </c>
      <c r="N79" s="139">
        <f t="shared" si="12"/>
        <v>0</v>
      </c>
      <c r="O79" s="139">
        <f t="shared" si="12"/>
        <v>0</v>
      </c>
      <c r="P79" s="139">
        <f t="shared" si="12"/>
        <v>0</v>
      </c>
      <c r="Q79" s="139">
        <f t="shared" si="12"/>
        <v>0</v>
      </c>
      <c r="R79" s="139">
        <f t="shared" si="12"/>
        <v>0</v>
      </c>
      <c r="S79" s="139"/>
      <c r="T79" s="139"/>
      <c r="U79" s="139"/>
    </row>
    <row r="80" spans="1:22" x14ac:dyDescent="0.3">
      <c r="B80" s="138" t="s">
        <v>154</v>
      </c>
      <c r="C80" s="138"/>
      <c r="D80" s="138"/>
      <c r="E80" s="138"/>
      <c r="F80" s="138"/>
      <c r="G80" s="341">
        <f>G48</f>
        <v>-19120</v>
      </c>
      <c r="H80" s="341">
        <f t="shared" ref="H80:R80" si="13">H48</f>
        <v>-19120</v>
      </c>
      <c r="I80" s="341">
        <f t="shared" si="13"/>
        <v>-19260</v>
      </c>
      <c r="J80" s="341">
        <f t="shared" si="13"/>
        <v>-19260</v>
      </c>
      <c r="K80" s="341">
        <f t="shared" si="13"/>
        <v>-19687</v>
      </c>
      <c r="L80" s="341">
        <f t="shared" si="13"/>
        <v>-19839</v>
      </c>
      <c r="M80" s="341">
        <f t="shared" si="13"/>
        <v>-19936</v>
      </c>
      <c r="N80" s="341">
        <f t="shared" si="13"/>
        <v>-20247</v>
      </c>
      <c r="O80" s="341">
        <f t="shared" si="13"/>
        <v>-19352</v>
      </c>
      <c r="P80" s="341">
        <f t="shared" si="13"/>
        <v>-19082</v>
      </c>
      <c r="Q80" s="341">
        <f t="shared" si="13"/>
        <v>-19060</v>
      </c>
      <c r="R80" s="341">
        <f t="shared" si="13"/>
        <v>-19060</v>
      </c>
      <c r="S80" s="338"/>
      <c r="T80" s="338"/>
      <c r="U80" s="338"/>
    </row>
    <row r="81" spans="1:22" x14ac:dyDescent="0.3">
      <c r="B81" s="138" t="s">
        <v>168</v>
      </c>
      <c r="C81" s="138"/>
      <c r="D81" s="138"/>
      <c r="E81" s="138"/>
      <c r="F81" s="138"/>
      <c r="G81" s="139">
        <f>SUM(G78:G80)</f>
        <v>84590</v>
      </c>
      <c r="H81" s="139">
        <f>SUM(H78:H80)</f>
        <v>84590</v>
      </c>
      <c r="I81" s="139">
        <f t="shared" ref="I81:R81" si="14">SUM(I78:I80)</f>
        <v>85150</v>
      </c>
      <c r="J81" s="139">
        <f t="shared" si="14"/>
        <v>85150</v>
      </c>
      <c r="K81" s="139">
        <f t="shared" si="14"/>
        <v>86858</v>
      </c>
      <c r="L81" s="139">
        <f t="shared" si="14"/>
        <v>87466</v>
      </c>
      <c r="M81" s="139">
        <f t="shared" si="14"/>
        <v>88154</v>
      </c>
      <c r="N81" s="139">
        <f t="shared" si="14"/>
        <v>89398</v>
      </c>
      <c r="O81" s="139">
        <f t="shared" si="14"/>
        <v>85818</v>
      </c>
      <c r="P81" s="139">
        <f t="shared" si="14"/>
        <v>84738</v>
      </c>
      <c r="Q81" s="139">
        <f t="shared" si="14"/>
        <v>84650</v>
      </c>
      <c r="R81" s="139">
        <f t="shared" si="14"/>
        <v>84650</v>
      </c>
      <c r="S81" s="139"/>
      <c r="T81" s="139"/>
      <c r="U81" s="139"/>
    </row>
    <row r="82" spans="1:22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2" x14ac:dyDescent="0.3">
      <c r="A83" s="135"/>
      <c r="B83" s="162" t="s">
        <v>171</v>
      </c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</row>
    <row r="84" spans="1:22" x14ac:dyDescent="0.3">
      <c r="B84" s="318" t="s">
        <v>172</v>
      </c>
      <c r="C84" s="318"/>
      <c r="D84" s="318"/>
      <c r="E84" s="318"/>
      <c r="F84" s="318"/>
      <c r="G84" s="195">
        <f>SUM(G51+G56)</f>
        <v>84590</v>
      </c>
      <c r="H84" s="195">
        <f t="shared" ref="H84:R84" si="15">SUM(H51+H56)</f>
        <v>84590</v>
      </c>
      <c r="I84" s="195">
        <f t="shared" si="15"/>
        <v>85150</v>
      </c>
      <c r="J84" s="195">
        <f t="shared" si="15"/>
        <v>85150</v>
      </c>
      <c r="K84" s="195">
        <f t="shared" si="15"/>
        <v>86858</v>
      </c>
      <c r="L84" s="195">
        <f t="shared" si="15"/>
        <v>87466</v>
      </c>
      <c r="M84" s="195">
        <f t="shared" si="15"/>
        <v>88154</v>
      </c>
      <c r="N84" s="195">
        <f t="shared" si="15"/>
        <v>89398</v>
      </c>
      <c r="O84" s="195">
        <f t="shared" si="15"/>
        <v>85818</v>
      </c>
      <c r="P84" s="195">
        <f t="shared" si="15"/>
        <v>84738</v>
      </c>
      <c r="Q84" s="195">
        <f t="shared" si="15"/>
        <v>84650</v>
      </c>
      <c r="R84" s="195">
        <f t="shared" si="15"/>
        <v>84650</v>
      </c>
      <c r="S84" s="195"/>
      <c r="T84" s="195"/>
      <c r="U84" s="195"/>
    </row>
    <row r="85" spans="1:22" x14ac:dyDescent="0.3">
      <c r="B85" s="318" t="s">
        <v>173</v>
      </c>
      <c r="C85" s="318"/>
      <c r="D85" s="318"/>
      <c r="E85" s="318"/>
      <c r="F85" s="318"/>
      <c r="G85" s="195">
        <f>G81</f>
        <v>84590</v>
      </c>
      <c r="H85" s="195">
        <f t="shared" ref="H85:R85" si="16">H81</f>
        <v>84590</v>
      </c>
      <c r="I85" s="195">
        <f t="shared" si="16"/>
        <v>85150</v>
      </c>
      <c r="J85" s="195">
        <f t="shared" si="16"/>
        <v>85150</v>
      </c>
      <c r="K85" s="195">
        <f t="shared" si="16"/>
        <v>86858</v>
      </c>
      <c r="L85" s="195">
        <f t="shared" si="16"/>
        <v>87466</v>
      </c>
      <c r="M85" s="195">
        <f t="shared" si="16"/>
        <v>88154</v>
      </c>
      <c r="N85" s="195">
        <f t="shared" si="16"/>
        <v>89398</v>
      </c>
      <c r="O85" s="195">
        <f t="shared" si="16"/>
        <v>85818</v>
      </c>
      <c r="P85" s="195">
        <f t="shared" si="16"/>
        <v>84738</v>
      </c>
      <c r="Q85" s="195">
        <f t="shared" si="16"/>
        <v>84650</v>
      </c>
      <c r="R85" s="195">
        <f t="shared" si="16"/>
        <v>84650</v>
      </c>
      <c r="S85" s="195"/>
      <c r="T85" s="195"/>
      <c r="U85" s="195"/>
    </row>
    <row r="86" spans="1:22" x14ac:dyDescent="0.3">
      <c r="B86" s="318" t="s">
        <v>174</v>
      </c>
      <c r="C86" s="318"/>
      <c r="D86" s="318"/>
      <c r="E86" s="318"/>
      <c r="F86" s="318"/>
      <c r="G86" s="195">
        <f>G81</f>
        <v>84590</v>
      </c>
      <c r="H86" s="195">
        <f t="shared" ref="H86:R86" si="17">H81</f>
        <v>84590</v>
      </c>
      <c r="I86" s="195">
        <f t="shared" si="17"/>
        <v>85150</v>
      </c>
      <c r="J86" s="195">
        <f t="shared" si="17"/>
        <v>85150</v>
      </c>
      <c r="K86" s="195">
        <f t="shared" si="17"/>
        <v>86858</v>
      </c>
      <c r="L86" s="195">
        <f t="shared" si="17"/>
        <v>87466</v>
      </c>
      <c r="M86" s="195">
        <f t="shared" si="17"/>
        <v>88154</v>
      </c>
      <c r="N86" s="195">
        <f t="shared" si="17"/>
        <v>89398</v>
      </c>
      <c r="O86" s="195">
        <f t="shared" si="17"/>
        <v>85818</v>
      </c>
      <c r="P86" s="195">
        <f t="shared" si="17"/>
        <v>84738</v>
      </c>
      <c r="Q86" s="195">
        <f t="shared" si="17"/>
        <v>84650</v>
      </c>
      <c r="R86" s="195">
        <f t="shared" si="17"/>
        <v>84650</v>
      </c>
      <c r="S86" s="195"/>
      <c r="T86" s="195"/>
      <c r="U86" s="195"/>
    </row>
    <row r="87" spans="1:22" x14ac:dyDescent="0.3">
      <c r="B87" s="318" t="s">
        <v>166</v>
      </c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</row>
    <row r="88" spans="1:22" x14ac:dyDescent="0.3">
      <c r="B88" s="318" t="s">
        <v>168</v>
      </c>
      <c r="C88" s="318"/>
      <c r="D88" s="318"/>
      <c r="E88" s="318"/>
      <c r="F88" s="318"/>
      <c r="G88" s="195">
        <f>G81</f>
        <v>84590</v>
      </c>
      <c r="H88" s="195">
        <f t="shared" ref="H88:R88" si="18">H81</f>
        <v>84590</v>
      </c>
      <c r="I88" s="195">
        <f t="shared" si="18"/>
        <v>85150</v>
      </c>
      <c r="J88" s="195">
        <f t="shared" si="18"/>
        <v>85150</v>
      </c>
      <c r="K88" s="195">
        <f t="shared" si="18"/>
        <v>86858</v>
      </c>
      <c r="L88" s="195">
        <f t="shared" si="18"/>
        <v>87466</v>
      </c>
      <c r="M88" s="195">
        <f t="shared" si="18"/>
        <v>88154</v>
      </c>
      <c r="N88" s="195">
        <f t="shared" si="18"/>
        <v>89398</v>
      </c>
      <c r="O88" s="195">
        <f t="shared" si="18"/>
        <v>85818</v>
      </c>
      <c r="P88" s="195">
        <f t="shared" si="18"/>
        <v>84738</v>
      </c>
      <c r="Q88" s="195">
        <f t="shared" si="18"/>
        <v>84650</v>
      </c>
      <c r="R88" s="195">
        <f t="shared" si="18"/>
        <v>84650</v>
      </c>
      <c r="S88" s="195"/>
      <c r="T88" s="195"/>
      <c r="U88" s="19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6822-5FE7-4DFE-A7E9-38FDCB7ADB3B}">
  <sheetPr codeName="Sheet35"/>
  <dimension ref="A1:Y216"/>
  <sheetViews>
    <sheetView showGridLines="0" topLeftCell="A16" workbookViewId="0">
      <selection activeCell="R46" sqref="R46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17" bestFit="1" customWidth="1"/>
    <col min="7" max="7" width="9.88671875" bestFit="1" customWidth="1"/>
    <col min="8" max="9" width="10.44140625" customWidth="1"/>
    <col min="10" max="10" width="9.6640625" customWidth="1"/>
    <col min="11" max="11" width="10.109375" customWidth="1"/>
    <col min="12" max="12" width="10" customWidth="1"/>
    <col min="13" max="13" width="9.77734375" customWidth="1"/>
    <col min="14" max="14" width="10.44140625" customWidth="1"/>
    <col min="15" max="15" width="9.77734375" customWidth="1"/>
    <col min="16" max="16" width="9.6640625" customWidth="1"/>
    <col min="17" max="17" width="9.88671875" customWidth="1"/>
    <col min="20" max="20" width="9.33203125" customWidth="1"/>
    <col min="21" max="21" width="11.55468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176</v>
      </c>
      <c r="F2"/>
    </row>
    <row r="3" spans="1:25" x14ac:dyDescent="0.3">
      <c r="B3" t="s">
        <v>147</v>
      </c>
      <c r="F3"/>
    </row>
    <row r="4" spans="1:25" x14ac:dyDescent="0.3">
      <c r="F4"/>
    </row>
    <row r="5" spans="1:25" x14ac:dyDescent="0.3">
      <c r="A5" s="135"/>
      <c r="B5" s="162" t="s">
        <v>177</v>
      </c>
      <c r="C5" s="135"/>
      <c r="D5" s="135"/>
      <c r="E5" s="135"/>
      <c r="F5" s="186">
        <v>2027</v>
      </c>
      <c r="G5" s="186">
        <v>2027</v>
      </c>
      <c r="H5" s="186">
        <v>2027</v>
      </c>
      <c r="I5" s="186">
        <v>2027</v>
      </c>
      <c r="J5" s="186">
        <v>2027</v>
      </c>
      <c r="K5" s="186">
        <v>2027</v>
      </c>
      <c r="L5" s="186">
        <v>2027</v>
      </c>
      <c r="M5" s="186">
        <v>2027</v>
      </c>
      <c r="N5" s="186">
        <v>2027</v>
      </c>
      <c r="O5" s="186">
        <v>2027</v>
      </c>
      <c r="P5" s="186">
        <v>2027</v>
      </c>
      <c r="Q5" s="186">
        <v>2027</v>
      </c>
      <c r="R5" s="186">
        <v>2028</v>
      </c>
      <c r="S5" s="186">
        <v>2028</v>
      </c>
      <c r="T5" s="186">
        <v>2028</v>
      </c>
      <c r="U5" s="135"/>
    </row>
    <row r="6" spans="1:25" ht="15" thickBot="1" x14ac:dyDescent="0.35">
      <c r="A6" s="147"/>
      <c r="B6" s="148" t="s">
        <v>63</v>
      </c>
      <c r="C6" s="136"/>
      <c r="D6" s="136"/>
      <c r="E6" s="136"/>
      <c r="F6" s="185" t="s">
        <v>25</v>
      </c>
      <c r="G6" s="185" t="s">
        <v>26</v>
      </c>
      <c r="H6" s="185" t="s">
        <v>27</v>
      </c>
      <c r="I6" s="185" t="s">
        <v>28</v>
      </c>
      <c r="J6" s="185" t="s">
        <v>29</v>
      </c>
      <c r="K6" s="185" t="s">
        <v>30</v>
      </c>
      <c r="L6" s="185" t="s">
        <v>31</v>
      </c>
      <c r="M6" s="185" t="s">
        <v>32</v>
      </c>
      <c r="N6" s="185" t="s">
        <v>33</v>
      </c>
      <c r="O6" s="185" t="s">
        <v>34</v>
      </c>
      <c r="P6" s="185" t="s">
        <v>35</v>
      </c>
      <c r="Q6" s="185" t="s">
        <v>36</v>
      </c>
      <c r="R6" s="185" t="s">
        <v>25</v>
      </c>
      <c r="S6" s="185" t="s">
        <v>26</v>
      </c>
      <c r="T6" s="185" t="s">
        <v>27</v>
      </c>
      <c r="U6" s="182" t="s">
        <v>70</v>
      </c>
    </row>
    <row r="7" spans="1:25" s="116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57" t="s">
        <v>178</v>
      </c>
      <c r="F8"/>
    </row>
    <row r="9" spans="1:25" x14ac:dyDescent="0.3">
      <c r="C9" s="158"/>
      <c r="F9"/>
    </row>
    <row r="10" spans="1:25" x14ac:dyDescent="0.3">
      <c r="C10" s="157" t="s">
        <v>48</v>
      </c>
      <c r="F10"/>
      <c r="G10" s="159"/>
      <c r="H10" s="159"/>
      <c r="I10" s="159"/>
      <c r="J10" s="159"/>
      <c r="K10" s="159"/>
      <c r="L10" s="158"/>
      <c r="M10" s="159"/>
      <c r="N10" s="159"/>
      <c r="O10" s="159"/>
      <c r="P10" s="159"/>
      <c r="Q10" s="159"/>
      <c r="R10" s="159"/>
      <c r="S10" s="159"/>
      <c r="T10" s="159"/>
      <c r="V10" s="1"/>
    </row>
    <row r="11" spans="1:25" x14ac:dyDescent="0.3">
      <c r="C11" s="158" t="s">
        <v>179</v>
      </c>
      <c r="F11" s="159">
        <f>'BS 2026'!Q14+'CF 2027'!G81</f>
        <v>3376712</v>
      </c>
      <c r="G11" s="159">
        <f>F14+'CF 2027'!H81</f>
        <v>3461302</v>
      </c>
      <c r="H11" s="159">
        <f>G14+'CF 2027'!I81</f>
        <v>3546452</v>
      </c>
      <c r="I11" s="159">
        <f>H14+'CF 2027'!J81</f>
        <v>3631602</v>
      </c>
      <c r="J11" s="159">
        <f>I14+'CF 2027'!K81</f>
        <v>3718460</v>
      </c>
      <c r="K11" s="159">
        <f>J14+'CF 2027'!L81</f>
        <v>3805926</v>
      </c>
      <c r="L11" s="159">
        <f>K14+'CF 2027'!M81</f>
        <v>3894080</v>
      </c>
      <c r="M11" s="159">
        <f>L14+'CF 2027'!N81</f>
        <v>3983478</v>
      </c>
      <c r="N11" s="159">
        <f>M14+'CF 2027'!O81</f>
        <v>4069296</v>
      </c>
      <c r="O11" s="159">
        <f>N14+'CF 2027'!P81</f>
        <v>4154034</v>
      </c>
      <c r="P11" s="159">
        <f>O14+'CF 2027'!Q81</f>
        <v>4238684</v>
      </c>
      <c r="Q11" s="159">
        <f>P14+'CF 2027'!R81</f>
        <v>4323334</v>
      </c>
      <c r="R11" s="159"/>
      <c r="S11" s="159"/>
      <c r="T11" s="159"/>
      <c r="V11" s="1"/>
    </row>
    <row r="12" spans="1:25" x14ac:dyDescent="0.3">
      <c r="C12" s="158" t="s">
        <v>180</v>
      </c>
      <c r="F12" s="159"/>
      <c r="G12" s="158"/>
      <c r="H12" s="158"/>
      <c r="I12" s="158" t="s">
        <v>197</v>
      </c>
      <c r="J12" s="158"/>
      <c r="K12" s="158" t="s">
        <v>197</v>
      </c>
      <c r="L12" s="158"/>
      <c r="M12" s="158"/>
      <c r="N12" s="158"/>
      <c r="O12" s="158"/>
      <c r="P12" s="158"/>
      <c r="Q12" s="158"/>
      <c r="R12" s="158"/>
      <c r="S12" s="158"/>
      <c r="T12" s="158"/>
      <c r="V12" s="1"/>
    </row>
    <row r="13" spans="1:25" x14ac:dyDescent="0.3">
      <c r="C13" s="158" t="s">
        <v>181</v>
      </c>
      <c r="F13"/>
      <c r="I13" s="159"/>
      <c r="K13" s="159"/>
      <c r="S13" s="159"/>
      <c r="T13" s="159"/>
      <c r="V13" s="1"/>
    </row>
    <row r="14" spans="1:25" x14ac:dyDescent="0.3">
      <c r="C14" s="158" t="s">
        <v>182</v>
      </c>
      <c r="F14" s="159">
        <f>SUM(F11:F13)</f>
        <v>3376712</v>
      </c>
      <c r="G14" s="159">
        <f t="shared" ref="G14:Q14" si="0">SUM(G11:G13)</f>
        <v>3461302</v>
      </c>
      <c r="H14" s="159">
        <f t="shared" si="0"/>
        <v>3546452</v>
      </c>
      <c r="I14" s="159">
        <f t="shared" si="0"/>
        <v>3631602</v>
      </c>
      <c r="J14" s="159">
        <f t="shared" si="0"/>
        <v>3718460</v>
      </c>
      <c r="K14" s="159">
        <f t="shared" si="0"/>
        <v>3805926</v>
      </c>
      <c r="L14" s="159">
        <f t="shared" si="0"/>
        <v>3894080</v>
      </c>
      <c r="M14" s="159">
        <f t="shared" si="0"/>
        <v>3983478</v>
      </c>
      <c r="N14" s="159">
        <f t="shared" si="0"/>
        <v>4069296</v>
      </c>
      <c r="O14" s="159">
        <f t="shared" si="0"/>
        <v>4154034</v>
      </c>
      <c r="P14" s="159">
        <f t="shared" si="0"/>
        <v>4238684</v>
      </c>
      <c r="Q14" s="159">
        <f t="shared" si="0"/>
        <v>4323334</v>
      </c>
      <c r="R14" s="159"/>
      <c r="S14" s="159"/>
      <c r="T14" s="159"/>
      <c r="U14" s="195">
        <f>SUM(F14:Q14)</f>
        <v>46203360</v>
      </c>
      <c r="V14" s="1"/>
    </row>
    <row r="15" spans="1:25" x14ac:dyDescent="0.3">
      <c r="C15" s="157" t="s">
        <v>49</v>
      </c>
      <c r="F15"/>
      <c r="G15" s="158"/>
      <c r="H15" s="158"/>
      <c r="I15" s="158"/>
      <c r="J15" s="161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V15" s="1"/>
    </row>
    <row r="16" spans="1:25" x14ac:dyDescent="0.3">
      <c r="C16" s="160" t="s">
        <v>183</v>
      </c>
      <c r="F16" s="159">
        <f>'BS 2026'!Q16-'IS 2027'!F87</f>
        <v>84790</v>
      </c>
      <c r="G16" s="159">
        <f>F16-'IS 2026'!G87</f>
        <v>85500</v>
      </c>
      <c r="H16" s="159">
        <f>G16-'IS 2026'!H87</f>
        <v>86210</v>
      </c>
      <c r="I16" s="159">
        <f>H16-'IS 2026'!I87</f>
        <v>86920</v>
      </c>
      <c r="J16" s="159">
        <f>I16-'IS 2026'!J87</f>
        <v>87630</v>
      </c>
      <c r="K16" s="159">
        <f>J16-'IS 2026'!K87</f>
        <v>88340</v>
      </c>
      <c r="L16" s="159">
        <f>K16-'IS 2026'!L87</f>
        <v>89050</v>
      </c>
      <c r="M16" s="159">
        <f>L16-'IS 2026'!M87</f>
        <v>89760</v>
      </c>
      <c r="N16" s="159">
        <f>M16-'IS 2026'!N87</f>
        <v>90470</v>
      </c>
      <c r="O16" s="159">
        <f>N16-'IS 2026'!O87</f>
        <v>91180</v>
      </c>
      <c r="P16" s="159">
        <f>O16-'IS 2026'!P87</f>
        <v>91890</v>
      </c>
      <c r="Q16" s="159">
        <f>P16-'IS 2026'!Q87</f>
        <v>92600</v>
      </c>
      <c r="R16" s="159"/>
      <c r="S16" s="166"/>
      <c r="T16" s="166"/>
      <c r="V16" s="1"/>
    </row>
    <row r="17" spans="1:22" x14ac:dyDescent="0.3">
      <c r="C17" s="160" t="s">
        <v>184</v>
      </c>
      <c r="F17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V17" s="1"/>
    </row>
    <row r="18" spans="1:22" x14ac:dyDescent="0.3">
      <c r="C18" s="160" t="s">
        <v>185</v>
      </c>
      <c r="F18" s="166">
        <f>SUM(F16:F17)</f>
        <v>84790</v>
      </c>
      <c r="G18" s="166">
        <f t="shared" ref="G18:Q19" si="1">SUM(G16:G17)</f>
        <v>85500</v>
      </c>
      <c r="H18" s="166">
        <f t="shared" si="1"/>
        <v>86210</v>
      </c>
      <c r="I18" s="166">
        <f t="shared" si="1"/>
        <v>86920</v>
      </c>
      <c r="J18" s="166">
        <f t="shared" si="1"/>
        <v>87630</v>
      </c>
      <c r="K18" s="166">
        <f t="shared" si="1"/>
        <v>88340</v>
      </c>
      <c r="L18" s="166">
        <f t="shared" si="1"/>
        <v>89050</v>
      </c>
      <c r="M18" s="166">
        <f t="shared" si="1"/>
        <v>89760</v>
      </c>
      <c r="N18" s="166">
        <f t="shared" si="1"/>
        <v>90470</v>
      </c>
      <c r="O18" s="166">
        <f t="shared" si="1"/>
        <v>91180</v>
      </c>
      <c r="P18" s="166">
        <f t="shared" si="1"/>
        <v>91890</v>
      </c>
      <c r="Q18" s="166">
        <f t="shared" si="1"/>
        <v>92600</v>
      </c>
      <c r="R18" s="166"/>
      <c r="S18" s="166"/>
      <c r="T18" s="166"/>
      <c r="V18" s="1"/>
    </row>
    <row r="19" spans="1:22" x14ac:dyDescent="0.3">
      <c r="A19" s="130"/>
      <c r="B19" s="135"/>
      <c r="C19" s="169" t="s">
        <v>186</v>
      </c>
      <c r="D19" s="135"/>
      <c r="E19" s="135"/>
      <c r="F19" s="170">
        <f>SUM(F17:F18)</f>
        <v>84790</v>
      </c>
      <c r="G19" s="170">
        <f t="shared" si="1"/>
        <v>85500</v>
      </c>
      <c r="H19" s="170">
        <f t="shared" si="1"/>
        <v>86210</v>
      </c>
      <c r="I19" s="170">
        <f t="shared" si="1"/>
        <v>86920</v>
      </c>
      <c r="J19" s="170">
        <f t="shared" si="1"/>
        <v>87630</v>
      </c>
      <c r="K19" s="170">
        <f t="shared" si="1"/>
        <v>88340</v>
      </c>
      <c r="L19" s="170">
        <f t="shared" si="1"/>
        <v>89050</v>
      </c>
      <c r="M19" s="170">
        <f t="shared" si="1"/>
        <v>89760</v>
      </c>
      <c r="N19" s="170">
        <f t="shared" si="1"/>
        <v>90470</v>
      </c>
      <c r="O19" s="170">
        <f t="shared" si="1"/>
        <v>91180</v>
      </c>
      <c r="P19" s="170">
        <f t="shared" si="1"/>
        <v>91890</v>
      </c>
      <c r="Q19" s="170">
        <f t="shared" si="1"/>
        <v>92600</v>
      </c>
      <c r="R19" s="170"/>
      <c r="S19" s="170"/>
      <c r="T19" s="170"/>
      <c r="U19" s="143">
        <f>SUM(F19:Q19)</f>
        <v>1064340</v>
      </c>
      <c r="V19" s="1"/>
    </row>
    <row r="20" spans="1:22" x14ac:dyDescent="0.3">
      <c r="A20" s="147"/>
      <c r="B20" s="136"/>
      <c r="C20" s="171" t="s">
        <v>50</v>
      </c>
      <c r="D20" s="136"/>
      <c r="E20" s="136"/>
      <c r="F20" s="172">
        <f>F14+F19</f>
        <v>3461502</v>
      </c>
      <c r="G20" s="172">
        <f>G14+G19</f>
        <v>3546802</v>
      </c>
      <c r="H20" s="172">
        <f t="shared" ref="H20:Q20" si="2">H14+H19</f>
        <v>3632662</v>
      </c>
      <c r="I20" s="172">
        <f t="shared" si="2"/>
        <v>3718522</v>
      </c>
      <c r="J20" s="172">
        <f t="shared" si="2"/>
        <v>3806090</v>
      </c>
      <c r="K20" s="172">
        <f t="shared" si="2"/>
        <v>3894266</v>
      </c>
      <c r="L20" s="172">
        <f t="shared" si="2"/>
        <v>3983130</v>
      </c>
      <c r="M20" s="172">
        <f t="shared" si="2"/>
        <v>4073238</v>
      </c>
      <c r="N20" s="172">
        <f t="shared" si="2"/>
        <v>4159766</v>
      </c>
      <c r="O20" s="172">
        <f t="shared" si="2"/>
        <v>4245214</v>
      </c>
      <c r="P20" s="172">
        <f t="shared" si="2"/>
        <v>4330574</v>
      </c>
      <c r="Q20" s="172">
        <f t="shared" si="2"/>
        <v>4415934</v>
      </c>
      <c r="R20" s="172"/>
      <c r="S20" s="172"/>
      <c r="T20" s="172"/>
      <c r="U20" s="137">
        <f>SUM(F20:Q20)</f>
        <v>47267700</v>
      </c>
      <c r="V20" s="1"/>
    </row>
    <row r="21" spans="1:22" x14ac:dyDescent="0.3">
      <c r="C21" s="168" t="s">
        <v>51</v>
      </c>
      <c r="F21"/>
      <c r="I21" s="161"/>
      <c r="K21" s="161"/>
      <c r="S21" s="161"/>
      <c r="T21" s="161"/>
      <c r="V21" s="1"/>
    </row>
    <row r="22" spans="1:22" x14ac:dyDescent="0.3">
      <c r="C22" s="160" t="s">
        <v>187</v>
      </c>
      <c r="F22" s="161"/>
      <c r="G22" s="161"/>
      <c r="Q22" s="161"/>
      <c r="V22" s="1"/>
    </row>
    <row r="23" spans="1:22" x14ac:dyDescent="0.3">
      <c r="C23" s="160" t="s">
        <v>188</v>
      </c>
      <c r="F23"/>
      <c r="H23" s="161"/>
      <c r="J23" s="161"/>
      <c r="V23" s="1"/>
    </row>
    <row r="24" spans="1:22" x14ac:dyDescent="0.3">
      <c r="C24" s="158" t="s">
        <v>189</v>
      </c>
      <c r="F24" s="166">
        <f>'CF 2027'!G80</f>
        <v>-19120</v>
      </c>
      <c r="G24" s="166">
        <f>'CF 2027'!H80</f>
        <v>-19120</v>
      </c>
      <c r="H24" s="166">
        <f>'CF 2027'!I80</f>
        <v>-19260</v>
      </c>
      <c r="I24" s="166">
        <f>'CF 2027'!J80</f>
        <v>-19260</v>
      </c>
      <c r="J24" s="166">
        <f>'CF 2027'!K80</f>
        <v>-19687</v>
      </c>
      <c r="K24" s="166">
        <f>'CF 2027'!L80</f>
        <v>-19839</v>
      </c>
      <c r="L24" s="166">
        <f>'CF 2027'!M80</f>
        <v>-19936</v>
      </c>
      <c r="M24" s="166">
        <f>'CF 2027'!N80</f>
        <v>-20247</v>
      </c>
      <c r="N24" s="166">
        <f>'CF 2027'!O80</f>
        <v>-19352</v>
      </c>
      <c r="O24" s="166">
        <f>'CF 2027'!P80</f>
        <v>-19082</v>
      </c>
      <c r="P24" s="166">
        <f>'CF 2027'!Q80</f>
        <v>-19060</v>
      </c>
      <c r="Q24" s="166">
        <f>'CF 2027'!R80</f>
        <v>-19060</v>
      </c>
      <c r="R24" s="166"/>
      <c r="S24" s="166"/>
      <c r="T24" s="166"/>
      <c r="V24" s="1"/>
    </row>
    <row r="25" spans="1:22" x14ac:dyDescent="0.3">
      <c r="A25" s="135"/>
      <c r="B25" s="135"/>
      <c r="C25" s="162" t="s">
        <v>190</v>
      </c>
      <c r="D25" s="135"/>
      <c r="E25" s="135"/>
      <c r="F25" s="143">
        <f>SUM(F22:F24)</f>
        <v>-19120</v>
      </c>
      <c r="G25" s="143">
        <f t="shared" ref="G25:Q25" si="3">SUM(G22:G24)</f>
        <v>-19120</v>
      </c>
      <c r="H25" s="143">
        <f t="shared" si="3"/>
        <v>-19260</v>
      </c>
      <c r="I25" s="143">
        <f t="shared" si="3"/>
        <v>-19260</v>
      </c>
      <c r="J25" s="143">
        <f t="shared" si="3"/>
        <v>-19687</v>
      </c>
      <c r="K25" s="143">
        <f t="shared" si="3"/>
        <v>-19839</v>
      </c>
      <c r="L25" s="143">
        <f t="shared" si="3"/>
        <v>-19936</v>
      </c>
      <c r="M25" s="143">
        <f t="shared" si="3"/>
        <v>-20247</v>
      </c>
      <c r="N25" s="143">
        <f t="shared" si="3"/>
        <v>-19352</v>
      </c>
      <c r="O25" s="143">
        <f t="shared" si="3"/>
        <v>-19082</v>
      </c>
      <c r="P25" s="143">
        <f t="shared" si="3"/>
        <v>-19060</v>
      </c>
      <c r="Q25" s="143">
        <f t="shared" si="3"/>
        <v>-19060</v>
      </c>
      <c r="R25" s="143"/>
      <c r="S25" s="143"/>
      <c r="T25" s="143"/>
      <c r="U25" s="143">
        <f>SUM(F25:Q25)</f>
        <v>-233023</v>
      </c>
      <c r="V25" s="1"/>
    </row>
    <row r="26" spans="1:22" x14ac:dyDescent="0.3">
      <c r="A26" s="136"/>
      <c r="B26" s="136"/>
      <c r="C26" s="173" t="s">
        <v>52</v>
      </c>
      <c r="D26" s="136"/>
      <c r="E26" s="136"/>
      <c r="F26" s="137"/>
      <c r="G26" s="136"/>
      <c r="H26" s="136"/>
      <c r="I26" s="137"/>
      <c r="J26" s="136"/>
      <c r="K26" s="137"/>
      <c r="L26" s="174"/>
      <c r="M26" s="174"/>
      <c r="N26" s="174"/>
      <c r="O26" s="174"/>
      <c r="P26" s="174"/>
      <c r="Q26" s="136"/>
      <c r="R26" s="174"/>
      <c r="S26" s="137"/>
      <c r="T26" s="137"/>
      <c r="U26" s="136"/>
      <c r="V26" s="1"/>
    </row>
    <row r="27" spans="1:22" x14ac:dyDescent="0.3">
      <c r="C27" s="157" t="s">
        <v>191</v>
      </c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95">
        <f>SUM(F27:Q27)</f>
        <v>0</v>
      </c>
      <c r="V27" s="1"/>
    </row>
    <row r="28" spans="1:22" ht="12.6" customHeight="1" x14ac:dyDescent="0.3">
      <c r="C28" s="158"/>
      <c r="F28"/>
      <c r="J28" s="159" t="s">
        <v>197</v>
      </c>
      <c r="U28" s="318"/>
      <c r="V28" s="1"/>
    </row>
    <row r="29" spans="1:22" x14ac:dyDescent="0.3">
      <c r="C29" s="157" t="s">
        <v>192</v>
      </c>
      <c r="F29" s="159"/>
      <c r="G29" s="159"/>
      <c r="H29" s="159"/>
      <c r="Q29" s="159"/>
      <c r="U29" s="318"/>
      <c r="V29" s="1"/>
    </row>
    <row r="30" spans="1:22" x14ac:dyDescent="0.3">
      <c r="C30" s="160" t="s">
        <v>200</v>
      </c>
      <c r="F30" s="159"/>
      <c r="G30" s="159"/>
      <c r="H30" s="159"/>
      <c r="Q30" s="159"/>
      <c r="U30" s="318"/>
      <c r="V30" s="1"/>
    </row>
    <row r="31" spans="1:22" x14ac:dyDescent="0.3">
      <c r="C31" s="157" t="s">
        <v>193</v>
      </c>
      <c r="F31" s="166">
        <f>SUM(F27:F29)</f>
        <v>0</v>
      </c>
      <c r="G31" s="166">
        <f t="shared" ref="G31:Q31" si="4">SUM(G27:G29)</f>
        <v>0</v>
      </c>
      <c r="H31" s="166">
        <f t="shared" si="4"/>
        <v>0</v>
      </c>
      <c r="I31" s="166">
        <f t="shared" si="4"/>
        <v>0</v>
      </c>
      <c r="J31" s="166">
        <f t="shared" si="4"/>
        <v>0</v>
      </c>
      <c r="K31" s="166">
        <f t="shared" si="4"/>
        <v>0</v>
      </c>
      <c r="L31" s="166">
        <f t="shared" si="4"/>
        <v>0</v>
      </c>
      <c r="M31" s="166">
        <f t="shared" si="4"/>
        <v>0</v>
      </c>
      <c r="N31" s="166">
        <f t="shared" si="4"/>
        <v>0</v>
      </c>
      <c r="O31" s="166">
        <f t="shared" si="4"/>
        <v>0</v>
      </c>
      <c r="P31" s="166">
        <f t="shared" si="4"/>
        <v>0</v>
      </c>
      <c r="Q31" s="166">
        <f t="shared" si="4"/>
        <v>0</v>
      </c>
      <c r="R31" s="166"/>
      <c r="S31" s="166"/>
      <c r="T31" s="166"/>
      <c r="U31" s="318"/>
      <c r="V31" s="1"/>
    </row>
    <row r="32" spans="1:22" x14ac:dyDescent="0.3">
      <c r="C32" s="157" t="s">
        <v>53</v>
      </c>
      <c r="F32" s="166">
        <f>F31+F24</f>
        <v>-19120</v>
      </c>
      <c r="G32" s="166">
        <f t="shared" ref="G32:Q32" si="5">G31+G24</f>
        <v>-19120</v>
      </c>
      <c r="H32" s="166">
        <f t="shared" si="5"/>
        <v>-19260</v>
      </c>
      <c r="I32" s="166">
        <f t="shared" si="5"/>
        <v>-19260</v>
      </c>
      <c r="J32" s="166">
        <f t="shared" si="5"/>
        <v>-19687</v>
      </c>
      <c r="K32" s="166">
        <f t="shared" si="5"/>
        <v>-19839</v>
      </c>
      <c r="L32" s="166">
        <f t="shared" si="5"/>
        <v>-19936</v>
      </c>
      <c r="M32" s="166">
        <f t="shared" si="5"/>
        <v>-20247</v>
      </c>
      <c r="N32" s="166">
        <f t="shared" si="5"/>
        <v>-19352</v>
      </c>
      <c r="O32" s="166">
        <f t="shared" si="5"/>
        <v>-19082</v>
      </c>
      <c r="P32" s="166">
        <f t="shared" si="5"/>
        <v>-19060</v>
      </c>
      <c r="Q32" s="166">
        <f t="shared" si="5"/>
        <v>-19060</v>
      </c>
      <c r="R32" s="166"/>
      <c r="S32" s="166"/>
      <c r="T32" s="166"/>
      <c r="U32" s="318"/>
      <c r="V32" s="1"/>
    </row>
    <row r="33" spans="3:22" x14ac:dyDescent="0.3">
      <c r="C33" s="157" t="s">
        <v>54</v>
      </c>
      <c r="F33" s="194">
        <f>F20+F32</f>
        <v>3442382</v>
      </c>
      <c r="G33" s="194">
        <f t="shared" ref="G33:Q33" si="6">G20+G32</f>
        <v>3527682</v>
      </c>
      <c r="H33" s="194">
        <f t="shared" si="6"/>
        <v>3613402</v>
      </c>
      <c r="I33" s="194">
        <f t="shared" si="6"/>
        <v>3699262</v>
      </c>
      <c r="J33" s="194">
        <f t="shared" si="6"/>
        <v>3786403</v>
      </c>
      <c r="K33" s="194">
        <f t="shared" si="6"/>
        <v>3874427</v>
      </c>
      <c r="L33" s="194">
        <f t="shared" si="6"/>
        <v>3963194</v>
      </c>
      <c r="M33" s="194">
        <f t="shared" si="6"/>
        <v>4052991</v>
      </c>
      <c r="N33" s="194">
        <f t="shared" si="6"/>
        <v>4140414</v>
      </c>
      <c r="O33" s="194">
        <f t="shared" si="6"/>
        <v>4226132</v>
      </c>
      <c r="P33" s="194">
        <f t="shared" si="6"/>
        <v>4311514</v>
      </c>
      <c r="Q33" s="194">
        <f t="shared" si="6"/>
        <v>4396874</v>
      </c>
      <c r="R33" s="194"/>
      <c r="S33" s="194"/>
      <c r="T33" s="194"/>
      <c r="U33" s="334">
        <f>SUM(F33:Q33)</f>
        <v>47034677</v>
      </c>
      <c r="V33" s="1"/>
    </row>
    <row r="34" spans="3:22" x14ac:dyDescent="0.3">
      <c r="C34" s="160" t="s">
        <v>56</v>
      </c>
      <c r="F34" s="158"/>
      <c r="G34" s="158"/>
      <c r="H34" s="158"/>
      <c r="I34" s="158"/>
      <c r="J34" s="159"/>
      <c r="K34" s="159"/>
      <c r="L34" s="159"/>
      <c r="M34" s="159"/>
      <c r="N34" s="159"/>
      <c r="O34" s="159"/>
      <c r="P34" s="159"/>
      <c r="Q34" s="158"/>
      <c r="R34" s="159"/>
      <c r="S34" s="159"/>
      <c r="T34" s="159"/>
      <c r="V34" s="1"/>
    </row>
    <row r="35" spans="3:22" x14ac:dyDescent="0.3">
      <c r="C35" s="160" t="s">
        <v>58</v>
      </c>
      <c r="F35" s="159">
        <f>SUM(F33:F34)</f>
        <v>3442382</v>
      </c>
      <c r="G35" s="159">
        <f t="shared" ref="G35:Q35" si="7">SUM(G33:G34)</f>
        <v>3527682</v>
      </c>
      <c r="H35" s="159">
        <f t="shared" si="7"/>
        <v>3613402</v>
      </c>
      <c r="I35" s="159">
        <f t="shared" si="7"/>
        <v>3699262</v>
      </c>
      <c r="J35" s="159">
        <f t="shared" si="7"/>
        <v>3786403</v>
      </c>
      <c r="K35" s="159">
        <f t="shared" si="7"/>
        <v>3874427</v>
      </c>
      <c r="L35" s="159">
        <f t="shared" si="7"/>
        <v>3963194</v>
      </c>
      <c r="M35" s="159">
        <f t="shared" si="7"/>
        <v>4052991</v>
      </c>
      <c r="N35" s="159">
        <f t="shared" si="7"/>
        <v>4140414</v>
      </c>
      <c r="O35" s="159">
        <f t="shared" si="7"/>
        <v>4226132</v>
      </c>
      <c r="P35" s="159">
        <f t="shared" si="7"/>
        <v>4311514</v>
      </c>
      <c r="Q35" s="159">
        <f t="shared" si="7"/>
        <v>4396874</v>
      </c>
      <c r="R35" s="159"/>
      <c r="S35" s="159"/>
      <c r="T35" s="159"/>
      <c r="V35" s="1"/>
    </row>
    <row r="36" spans="3:22" x14ac:dyDescent="0.3">
      <c r="C36" s="167" t="s">
        <v>59</v>
      </c>
      <c r="F36" s="159">
        <f>F34+F35</f>
        <v>3442382</v>
      </c>
      <c r="G36" s="159">
        <f t="shared" ref="G36:Q36" si="8">G34+G35</f>
        <v>3527682</v>
      </c>
      <c r="H36" s="159">
        <f t="shared" si="8"/>
        <v>3613402</v>
      </c>
      <c r="I36" s="159">
        <f t="shared" si="8"/>
        <v>3699262</v>
      </c>
      <c r="J36" s="159">
        <f t="shared" si="8"/>
        <v>3786403</v>
      </c>
      <c r="K36" s="159">
        <f t="shared" si="8"/>
        <v>3874427</v>
      </c>
      <c r="L36" s="159">
        <f t="shared" si="8"/>
        <v>3963194</v>
      </c>
      <c r="M36" s="159">
        <f t="shared" si="8"/>
        <v>4052991</v>
      </c>
      <c r="N36" s="159">
        <f t="shared" si="8"/>
        <v>4140414</v>
      </c>
      <c r="O36" s="159">
        <f t="shared" si="8"/>
        <v>4226132</v>
      </c>
      <c r="P36" s="159">
        <f t="shared" si="8"/>
        <v>4311514</v>
      </c>
      <c r="Q36" s="159">
        <f t="shared" si="8"/>
        <v>4396874</v>
      </c>
      <c r="R36" s="159"/>
      <c r="S36" s="159"/>
      <c r="T36" s="159"/>
      <c r="V36" s="1"/>
    </row>
    <row r="37" spans="3:22" x14ac:dyDescent="0.3">
      <c r="C37" s="160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V37" s="1"/>
    </row>
    <row r="38" spans="3:22" x14ac:dyDescent="0.3">
      <c r="C38" s="160" t="s">
        <v>194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V38" s="1"/>
    </row>
    <row r="39" spans="3:22" x14ac:dyDescent="0.3">
      <c r="C39" s="160" t="s">
        <v>195</v>
      </c>
      <c r="F39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V39" s="1"/>
    </row>
    <row r="40" spans="3:22" x14ac:dyDescent="0.3">
      <c r="C40" s="160" t="s">
        <v>196</v>
      </c>
      <c r="F40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V40" s="1"/>
    </row>
    <row r="41" spans="3:22" x14ac:dyDescent="0.3">
      <c r="C41" s="160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F769B-0254-49B0-A41C-7C2440386B32}">
  <dimension ref="A2:BM179"/>
  <sheetViews>
    <sheetView showGridLines="0" zoomScale="83" zoomScaleNormal="83" workbookViewId="0">
      <selection activeCell="A137" sqref="A137:A169"/>
    </sheetView>
  </sheetViews>
  <sheetFormatPr defaultRowHeight="14.4" x14ac:dyDescent="0.3"/>
  <cols>
    <col min="1" max="1" width="29.6640625" style="284" customWidth="1"/>
    <col min="2" max="7" width="8.88671875" style="284"/>
    <col min="8" max="8" width="0.6640625" style="284" customWidth="1"/>
    <col min="9" max="14" width="8.88671875" style="284"/>
    <col min="15" max="15" width="0.6640625" style="284" customWidth="1"/>
    <col min="16" max="21" width="8.88671875" style="284"/>
    <col min="22" max="22" width="0.6640625" style="284" customWidth="1"/>
    <col min="23" max="28" width="8.88671875" style="284"/>
    <col min="29" max="29" width="12.5546875" style="284" customWidth="1"/>
    <col min="30" max="30" width="9.44140625" style="286" customWidth="1"/>
    <col min="31" max="31" width="11.88671875" style="284" customWidth="1"/>
    <col min="32" max="34" width="8.88671875" style="284"/>
    <col min="35" max="35" width="17.6640625" style="284" customWidth="1"/>
    <col min="36" max="36" width="6.109375" customWidth="1"/>
    <col min="37" max="37" width="4.5546875" customWidth="1"/>
    <col min="38" max="38" width="3" customWidth="1"/>
    <col min="39" max="39" width="10.44140625" style="284" customWidth="1"/>
    <col min="40" max="40" width="6.6640625" style="284" customWidth="1"/>
    <col min="41" max="44" width="8.88671875" style="284"/>
    <col min="45" max="45" width="0.6640625" style="284" customWidth="1"/>
    <col min="46" max="51" width="8.88671875" style="284"/>
    <col min="52" max="52" width="0.6640625" style="284" customWidth="1"/>
    <col min="53" max="53" width="9.33203125" style="284" customWidth="1"/>
    <col min="54" max="54" width="8.88671875" style="284"/>
    <col min="55" max="55" width="9.6640625" style="284" customWidth="1"/>
    <col min="56" max="58" width="8.88671875" style="284"/>
    <col min="59" max="59" width="0.6640625" style="284" customWidth="1"/>
    <col min="60" max="16384" width="8.88671875" style="284"/>
  </cols>
  <sheetData>
    <row r="2" spans="1:65" x14ac:dyDescent="0.3">
      <c r="A2" s="283" t="s">
        <v>243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</row>
    <row r="3" spans="1:65" x14ac:dyDescent="0.3"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M3" s="356" t="s">
        <v>260</v>
      </c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  <c r="BG3" s="356"/>
      <c r="BH3" s="356"/>
      <c r="BI3" s="356"/>
      <c r="BJ3" s="356"/>
      <c r="BK3" s="356"/>
      <c r="BL3" s="356"/>
      <c r="BM3" s="356"/>
    </row>
    <row r="4" spans="1:65" x14ac:dyDescent="0.3">
      <c r="A4" s="287" t="s">
        <v>254</v>
      </c>
      <c r="B4" s="358" t="s">
        <v>25</v>
      </c>
      <c r="C4" s="358"/>
      <c r="D4" s="358" t="s">
        <v>26</v>
      </c>
      <c r="E4" s="358"/>
      <c r="F4" s="358" t="s">
        <v>27</v>
      </c>
      <c r="G4" s="358"/>
      <c r="H4" s="289"/>
      <c r="I4" s="358" t="s">
        <v>28</v>
      </c>
      <c r="J4" s="358"/>
      <c r="K4" s="358" t="s">
        <v>29</v>
      </c>
      <c r="L4" s="358"/>
      <c r="M4" s="358" t="s">
        <v>30</v>
      </c>
      <c r="N4" s="358"/>
      <c r="O4" s="289"/>
      <c r="P4" s="358" t="s">
        <v>31</v>
      </c>
      <c r="Q4" s="358"/>
      <c r="R4" s="358" t="s">
        <v>32</v>
      </c>
      <c r="S4" s="358"/>
      <c r="T4" s="358" t="s">
        <v>33</v>
      </c>
      <c r="U4" s="358"/>
      <c r="V4" s="289"/>
      <c r="W4" s="358" t="s">
        <v>34</v>
      </c>
      <c r="X4" s="358"/>
      <c r="Y4" s="358" t="s">
        <v>35</v>
      </c>
      <c r="Z4" s="358"/>
      <c r="AA4" s="358" t="s">
        <v>36</v>
      </c>
      <c r="AB4" s="358"/>
      <c r="AC4" s="288" t="s">
        <v>244</v>
      </c>
      <c r="AD4" s="288" t="s">
        <v>245</v>
      </c>
      <c r="AE4" s="289" t="s">
        <v>246</v>
      </c>
      <c r="AF4" s="289" t="s">
        <v>247</v>
      </c>
      <c r="AG4" s="289"/>
      <c r="AH4" s="289"/>
      <c r="AI4" s="289"/>
      <c r="AM4" s="357" t="s">
        <v>25</v>
      </c>
      <c r="AN4" s="357"/>
      <c r="AO4" s="357" t="s">
        <v>26</v>
      </c>
      <c r="AP4" s="357"/>
      <c r="AQ4" s="357" t="s">
        <v>27</v>
      </c>
      <c r="AR4" s="357"/>
      <c r="AS4" s="290"/>
      <c r="AT4" s="357" t="s">
        <v>28</v>
      </c>
      <c r="AU4" s="357"/>
      <c r="AV4" s="357" t="s">
        <v>29</v>
      </c>
      <c r="AW4" s="357"/>
      <c r="AX4" s="357" t="s">
        <v>30</v>
      </c>
      <c r="AY4" s="357"/>
      <c r="AZ4" s="290"/>
      <c r="BA4" s="357" t="s">
        <v>31</v>
      </c>
      <c r="BB4" s="357"/>
      <c r="BC4" s="357" t="s">
        <v>32</v>
      </c>
      <c r="BD4" s="357"/>
      <c r="BE4" s="357" t="s">
        <v>33</v>
      </c>
      <c r="BF4" s="357"/>
      <c r="BG4" s="290"/>
      <c r="BH4" s="357" t="s">
        <v>34</v>
      </c>
      <c r="BI4" s="357"/>
      <c r="BJ4" s="357" t="s">
        <v>35</v>
      </c>
      <c r="BK4" s="357"/>
      <c r="BL4" s="357" t="s">
        <v>36</v>
      </c>
      <c r="BM4" s="357"/>
    </row>
    <row r="5" spans="1:65" x14ac:dyDescent="0.3">
      <c r="A5" s="291" t="s">
        <v>325</v>
      </c>
      <c r="B5" s="354">
        <v>33</v>
      </c>
      <c r="C5" s="355"/>
      <c r="D5" s="354">
        <v>33</v>
      </c>
      <c r="E5" s="355"/>
      <c r="F5" s="354">
        <v>33</v>
      </c>
      <c r="G5" s="355"/>
      <c r="H5" s="292"/>
      <c r="I5" s="354">
        <v>33</v>
      </c>
      <c r="J5" s="355"/>
      <c r="K5" s="354">
        <v>33</v>
      </c>
      <c r="L5" s="355"/>
      <c r="M5" s="354">
        <v>34</v>
      </c>
      <c r="N5" s="355"/>
      <c r="O5" s="292"/>
      <c r="P5" s="354">
        <v>33</v>
      </c>
      <c r="Q5" s="355"/>
      <c r="R5" s="354">
        <v>33</v>
      </c>
      <c r="S5" s="355"/>
      <c r="T5" s="354">
        <v>33</v>
      </c>
      <c r="U5" s="355"/>
      <c r="V5" s="292"/>
      <c r="W5" s="354">
        <v>33</v>
      </c>
      <c r="X5" s="355"/>
      <c r="Y5" s="354">
        <v>33</v>
      </c>
      <c r="Z5" s="355"/>
      <c r="AA5" s="354">
        <v>33</v>
      </c>
      <c r="AB5" s="355"/>
      <c r="AC5" s="293">
        <v>40</v>
      </c>
      <c r="AD5" s="294">
        <f>SUM(B5:AB5)</f>
        <v>397</v>
      </c>
      <c r="AE5" s="295">
        <f>AD5*AC5</f>
        <v>15880</v>
      </c>
      <c r="AF5" s="296"/>
      <c r="AG5" s="296"/>
      <c r="AH5" s="296"/>
      <c r="AI5" s="297"/>
      <c r="AM5" s="349">
        <f>B5*$AC5</f>
        <v>1320</v>
      </c>
      <c r="AN5" s="349"/>
      <c r="AO5" s="349">
        <f t="shared" ref="AO5:AO19" si="0">D5*$AC5</f>
        <v>1320</v>
      </c>
      <c r="AP5" s="349"/>
      <c r="AQ5" s="349">
        <f t="shared" ref="AQ5:AQ19" si="1">F5*$AC5</f>
        <v>1320</v>
      </c>
      <c r="AR5" s="349"/>
      <c r="AS5" s="298"/>
      <c r="AT5" s="349">
        <f>I5*$AC5</f>
        <v>1320</v>
      </c>
      <c r="AU5" s="349"/>
      <c r="AV5" s="349">
        <f t="shared" ref="AV5:AV19" si="2">K5*$AC5</f>
        <v>1320</v>
      </c>
      <c r="AW5" s="349"/>
      <c r="AX5" s="349">
        <f t="shared" ref="AX5:AX19" si="3">M5*$AC5</f>
        <v>1360</v>
      </c>
      <c r="AY5" s="349"/>
      <c r="AZ5" s="298"/>
      <c r="BA5" s="349">
        <f>P5*$AC5</f>
        <v>1320</v>
      </c>
      <c r="BB5" s="349"/>
      <c r="BC5" s="349">
        <f t="shared" ref="BC5:BC19" si="4">R5*$AC5</f>
        <v>1320</v>
      </c>
      <c r="BD5" s="349"/>
      <c r="BE5" s="349">
        <f t="shared" ref="BE5:BE19" si="5">T5*$AC5</f>
        <v>1320</v>
      </c>
      <c r="BF5" s="349"/>
      <c r="BG5" s="298"/>
      <c r="BH5" s="349">
        <f>W5*$AC5</f>
        <v>1320</v>
      </c>
      <c r="BI5" s="349"/>
      <c r="BJ5" s="349">
        <f t="shared" ref="BJ5:BJ19" si="6">Y5*$AC5</f>
        <v>1320</v>
      </c>
      <c r="BK5" s="349"/>
      <c r="BL5" s="349">
        <f t="shared" ref="BL5:BL19" si="7">AA5*$AC5</f>
        <v>1320</v>
      </c>
      <c r="BM5" s="349"/>
    </row>
    <row r="6" spans="1:65" x14ac:dyDescent="0.3">
      <c r="A6" s="291" t="s">
        <v>326</v>
      </c>
      <c r="B6" s="350">
        <v>33</v>
      </c>
      <c r="C6" s="353"/>
      <c r="D6" s="350">
        <v>34</v>
      </c>
      <c r="E6" s="353"/>
      <c r="F6" s="350">
        <v>33</v>
      </c>
      <c r="G6" s="353"/>
      <c r="H6" s="292"/>
      <c r="I6" s="350">
        <v>33</v>
      </c>
      <c r="J6" s="353"/>
      <c r="K6" s="350">
        <v>33</v>
      </c>
      <c r="L6" s="353"/>
      <c r="M6" s="350">
        <v>33</v>
      </c>
      <c r="N6" s="353"/>
      <c r="O6" s="292"/>
      <c r="P6" s="350">
        <v>33</v>
      </c>
      <c r="Q6" s="353"/>
      <c r="R6" s="350">
        <v>33</v>
      </c>
      <c r="S6" s="353"/>
      <c r="T6" s="350">
        <v>33</v>
      </c>
      <c r="U6" s="353"/>
      <c r="V6" s="292"/>
      <c r="W6" s="350">
        <v>33</v>
      </c>
      <c r="X6" s="353"/>
      <c r="Y6" s="350">
        <v>33</v>
      </c>
      <c r="Z6" s="353"/>
      <c r="AA6" s="350">
        <v>33</v>
      </c>
      <c r="AB6" s="353"/>
      <c r="AC6" s="293">
        <v>45</v>
      </c>
      <c r="AD6" s="299">
        <f t="shared" ref="AD6:AD19" si="8">SUM(B6:AB6)</f>
        <v>397</v>
      </c>
      <c r="AE6" s="300">
        <f t="shared" ref="AE6:AE19" si="9">AD6*AC6</f>
        <v>17865</v>
      </c>
      <c r="AF6" s="301"/>
      <c r="AG6" s="301"/>
      <c r="AH6" s="301"/>
      <c r="AI6" s="302"/>
      <c r="AM6" s="349">
        <f t="shared" ref="AM6:AM19" si="10">B6*$AC6</f>
        <v>1485</v>
      </c>
      <c r="AN6" s="349"/>
      <c r="AO6" s="349">
        <f t="shared" si="0"/>
        <v>1530</v>
      </c>
      <c r="AP6" s="349"/>
      <c r="AQ6" s="349">
        <f t="shared" si="1"/>
        <v>1485</v>
      </c>
      <c r="AR6" s="349"/>
      <c r="AS6" s="298"/>
      <c r="AT6" s="349">
        <f t="shared" ref="AT6:AT19" si="11">I6*$AC6</f>
        <v>1485</v>
      </c>
      <c r="AU6" s="349"/>
      <c r="AV6" s="349">
        <f t="shared" si="2"/>
        <v>1485</v>
      </c>
      <c r="AW6" s="349"/>
      <c r="AX6" s="349">
        <f t="shared" si="3"/>
        <v>1485</v>
      </c>
      <c r="AY6" s="349"/>
      <c r="AZ6" s="298"/>
      <c r="BA6" s="349">
        <f t="shared" ref="BA6:BA19" si="12">P6*$AC6</f>
        <v>1485</v>
      </c>
      <c r="BB6" s="349"/>
      <c r="BC6" s="349">
        <f t="shared" si="4"/>
        <v>1485</v>
      </c>
      <c r="BD6" s="349"/>
      <c r="BE6" s="349">
        <f t="shared" si="5"/>
        <v>1485</v>
      </c>
      <c r="BF6" s="349"/>
      <c r="BG6" s="298"/>
      <c r="BH6" s="349">
        <f t="shared" ref="BH6:BH19" si="13">W6*$AC6</f>
        <v>1485</v>
      </c>
      <c r="BI6" s="349"/>
      <c r="BJ6" s="349">
        <f t="shared" si="6"/>
        <v>1485</v>
      </c>
      <c r="BK6" s="349"/>
      <c r="BL6" s="349">
        <f t="shared" si="7"/>
        <v>1485</v>
      </c>
      <c r="BM6" s="349"/>
    </row>
    <row r="7" spans="1:65" x14ac:dyDescent="0.3">
      <c r="A7" s="291" t="s">
        <v>327</v>
      </c>
      <c r="B7" s="350">
        <v>34</v>
      </c>
      <c r="C7" s="353"/>
      <c r="D7" s="350">
        <v>34</v>
      </c>
      <c r="E7" s="353"/>
      <c r="F7" s="350">
        <v>34</v>
      </c>
      <c r="G7" s="353"/>
      <c r="H7" s="292"/>
      <c r="I7" s="350">
        <v>34</v>
      </c>
      <c r="J7" s="353"/>
      <c r="K7" s="350">
        <v>34</v>
      </c>
      <c r="L7" s="353"/>
      <c r="M7" s="350">
        <v>34</v>
      </c>
      <c r="N7" s="353"/>
      <c r="O7" s="292"/>
      <c r="P7" s="350">
        <v>34</v>
      </c>
      <c r="Q7" s="353"/>
      <c r="R7" s="350">
        <v>34</v>
      </c>
      <c r="S7" s="353"/>
      <c r="T7" s="350">
        <v>34</v>
      </c>
      <c r="U7" s="353"/>
      <c r="V7" s="292"/>
      <c r="W7" s="350">
        <v>34</v>
      </c>
      <c r="X7" s="353"/>
      <c r="Y7" s="350">
        <v>34</v>
      </c>
      <c r="Z7" s="353"/>
      <c r="AA7" s="350">
        <v>34</v>
      </c>
      <c r="AB7" s="353"/>
      <c r="AC7" s="293">
        <v>45</v>
      </c>
      <c r="AD7" s="299">
        <f t="shared" si="8"/>
        <v>408</v>
      </c>
      <c r="AE7" s="300">
        <f t="shared" si="9"/>
        <v>18360</v>
      </c>
      <c r="AF7" s="301"/>
      <c r="AG7" s="301"/>
      <c r="AH7" s="301"/>
      <c r="AI7" s="302"/>
      <c r="AM7" s="349">
        <f t="shared" si="10"/>
        <v>1530</v>
      </c>
      <c r="AN7" s="349"/>
      <c r="AO7" s="349">
        <f t="shared" si="0"/>
        <v>1530</v>
      </c>
      <c r="AP7" s="349"/>
      <c r="AQ7" s="349">
        <f t="shared" si="1"/>
        <v>1530</v>
      </c>
      <c r="AR7" s="349"/>
      <c r="AS7" s="298"/>
      <c r="AT7" s="349">
        <f t="shared" si="11"/>
        <v>1530</v>
      </c>
      <c r="AU7" s="349"/>
      <c r="AV7" s="349">
        <f t="shared" si="2"/>
        <v>1530</v>
      </c>
      <c r="AW7" s="349"/>
      <c r="AX7" s="349">
        <f t="shared" si="3"/>
        <v>1530</v>
      </c>
      <c r="AY7" s="349"/>
      <c r="AZ7" s="298"/>
      <c r="BA7" s="349">
        <f t="shared" si="12"/>
        <v>1530</v>
      </c>
      <c r="BB7" s="349"/>
      <c r="BC7" s="349">
        <f t="shared" si="4"/>
        <v>1530</v>
      </c>
      <c r="BD7" s="349"/>
      <c r="BE7" s="349">
        <f t="shared" si="5"/>
        <v>1530</v>
      </c>
      <c r="BF7" s="349"/>
      <c r="BG7" s="298"/>
      <c r="BH7" s="349">
        <f t="shared" si="13"/>
        <v>1530</v>
      </c>
      <c r="BI7" s="349"/>
      <c r="BJ7" s="349">
        <f t="shared" si="6"/>
        <v>1530</v>
      </c>
      <c r="BK7" s="349"/>
      <c r="BL7" s="349">
        <f t="shared" si="7"/>
        <v>1530</v>
      </c>
      <c r="BM7" s="349"/>
    </row>
    <row r="8" spans="1:65" x14ac:dyDescent="0.3">
      <c r="A8" s="291" t="s">
        <v>328</v>
      </c>
      <c r="B8" s="350">
        <v>32</v>
      </c>
      <c r="C8" s="353"/>
      <c r="D8" s="350">
        <v>32</v>
      </c>
      <c r="E8" s="353"/>
      <c r="F8" s="350">
        <v>33</v>
      </c>
      <c r="G8" s="353"/>
      <c r="H8" s="292"/>
      <c r="I8" s="350">
        <v>33</v>
      </c>
      <c r="J8" s="353"/>
      <c r="K8" s="350">
        <v>32</v>
      </c>
      <c r="L8" s="353"/>
      <c r="M8" s="350">
        <v>32</v>
      </c>
      <c r="N8" s="353"/>
      <c r="O8" s="292"/>
      <c r="P8" s="350">
        <v>32</v>
      </c>
      <c r="Q8" s="353"/>
      <c r="R8" s="350">
        <v>33</v>
      </c>
      <c r="S8" s="353"/>
      <c r="T8" s="350">
        <v>33</v>
      </c>
      <c r="U8" s="353"/>
      <c r="V8" s="292"/>
      <c r="W8" s="350">
        <v>33</v>
      </c>
      <c r="X8" s="353"/>
      <c r="Y8" s="350">
        <v>33</v>
      </c>
      <c r="Z8" s="353"/>
      <c r="AA8" s="350">
        <v>33</v>
      </c>
      <c r="AB8" s="353"/>
      <c r="AC8" s="293">
        <v>55</v>
      </c>
      <c r="AD8" s="299">
        <f t="shared" si="8"/>
        <v>391</v>
      </c>
      <c r="AE8" s="300">
        <f t="shared" si="9"/>
        <v>21505</v>
      </c>
      <c r="AF8" s="301"/>
      <c r="AG8" s="301"/>
      <c r="AH8" s="301"/>
      <c r="AI8" s="302"/>
      <c r="AM8" s="349">
        <f t="shared" si="10"/>
        <v>1760</v>
      </c>
      <c r="AN8" s="349"/>
      <c r="AO8" s="349">
        <f t="shared" si="0"/>
        <v>1760</v>
      </c>
      <c r="AP8" s="349"/>
      <c r="AQ8" s="349">
        <f t="shared" si="1"/>
        <v>1815</v>
      </c>
      <c r="AR8" s="349"/>
      <c r="AS8" s="298"/>
      <c r="AT8" s="349">
        <f t="shared" si="11"/>
        <v>1815</v>
      </c>
      <c r="AU8" s="349"/>
      <c r="AV8" s="349">
        <f t="shared" si="2"/>
        <v>1760</v>
      </c>
      <c r="AW8" s="349"/>
      <c r="AX8" s="349">
        <f t="shared" si="3"/>
        <v>1760</v>
      </c>
      <c r="AY8" s="349"/>
      <c r="AZ8" s="298"/>
      <c r="BA8" s="349">
        <f t="shared" si="12"/>
        <v>1760</v>
      </c>
      <c r="BB8" s="349"/>
      <c r="BC8" s="349">
        <f t="shared" si="4"/>
        <v>1815</v>
      </c>
      <c r="BD8" s="349"/>
      <c r="BE8" s="349">
        <f t="shared" si="5"/>
        <v>1815</v>
      </c>
      <c r="BF8" s="349"/>
      <c r="BG8" s="298"/>
      <c r="BH8" s="349">
        <f t="shared" si="13"/>
        <v>1815</v>
      </c>
      <c r="BI8" s="349"/>
      <c r="BJ8" s="349">
        <f t="shared" si="6"/>
        <v>1815</v>
      </c>
      <c r="BK8" s="349"/>
      <c r="BL8" s="349">
        <f t="shared" si="7"/>
        <v>1815</v>
      </c>
      <c r="BM8" s="349"/>
    </row>
    <row r="9" spans="1:65" x14ac:dyDescent="0.3">
      <c r="A9" s="291" t="s">
        <v>329</v>
      </c>
      <c r="B9" s="350">
        <v>32</v>
      </c>
      <c r="C9" s="353"/>
      <c r="D9" s="350">
        <v>32</v>
      </c>
      <c r="E9" s="353"/>
      <c r="F9" s="350">
        <v>32</v>
      </c>
      <c r="G9" s="353"/>
      <c r="H9" s="292"/>
      <c r="I9" s="350">
        <v>33</v>
      </c>
      <c r="J9" s="353"/>
      <c r="K9" s="350">
        <v>32</v>
      </c>
      <c r="L9" s="353"/>
      <c r="M9" s="350">
        <v>34</v>
      </c>
      <c r="N9" s="353"/>
      <c r="O9" s="292"/>
      <c r="P9" s="350">
        <v>33</v>
      </c>
      <c r="Q9" s="353"/>
      <c r="R9" s="350">
        <v>33</v>
      </c>
      <c r="S9" s="353"/>
      <c r="T9" s="350">
        <v>33</v>
      </c>
      <c r="U9" s="353"/>
      <c r="V9" s="292"/>
      <c r="W9" s="350">
        <v>33</v>
      </c>
      <c r="X9" s="353"/>
      <c r="Y9" s="350">
        <v>33</v>
      </c>
      <c r="Z9" s="353"/>
      <c r="AA9" s="350">
        <v>33</v>
      </c>
      <c r="AB9" s="353"/>
      <c r="AC9" s="293">
        <v>55</v>
      </c>
      <c r="AD9" s="299">
        <f t="shared" si="8"/>
        <v>393</v>
      </c>
      <c r="AE9" s="300">
        <f t="shared" si="9"/>
        <v>21615</v>
      </c>
      <c r="AF9" s="301"/>
      <c r="AG9" s="301"/>
      <c r="AH9" s="301"/>
      <c r="AI9" s="302"/>
      <c r="AM9" s="349">
        <f t="shared" si="10"/>
        <v>1760</v>
      </c>
      <c r="AN9" s="349"/>
      <c r="AO9" s="349">
        <f t="shared" si="0"/>
        <v>1760</v>
      </c>
      <c r="AP9" s="349"/>
      <c r="AQ9" s="349">
        <f t="shared" si="1"/>
        <v>1760</v>
      </c>
      <c r="AR9" s="349"/>
      <c r="AS9" s="298"/>
      <c r="AT9" s="349">
        <f t="shared" si="11"/>
        <v>1815</v>
      </c>
      <c r="AU9" s="349"/>
      <c r="AV9" s="349">
        <f t="shared" si="2"/>
        <v>1760</v>
      </c>
      <c r="AW9" s="349"/>
      <c r="AX9" s="349">
        <f t="shared" si="3"/>
        <v>1870</v>
      </c>
      <c r="AY9" s="349"/>
      <c r="AZ9" s="298"/>
      <c r="BA9" s="349">
        <f t="shared" si="12"/>
        <v>1815</v>
      </c>
      <c r="BB9" s="349"/>
      <c r="BC9" s="349">
        <f t="shared" si="4"/>
        <v>1815</v>
      </c>
      <c r="BD9" s="349"/>
      <c r="BE9" s="349">
        <f t="shared" si="5"/>
        <v>1815</v>
      </c>
      <c r="BF9" s="349"/>
      <c r="BG9" s="298"/>
      <c r="BH9" s="349">
        <f t="shared" si="13"/>
        <v>1815</v>
      </c>
      <c r="BI9" s="349"/>
      <c r="BJ9" s="349">
        <f t="shared" si="6"/>
        <v>1815</v>
      </c>
      <c r="BK9" s="349"/>
      <c r="BL9" s="349">
        <f t="shared" si="7"/>
        <v>1815</v>
      </c>
      <c r="BM9" s="349"/>
    </row>
    <row r="10" spans="1:65" x14ac:dyDescent="0.3">
      <c r="A10" s="291" t="s">
        <v>330</v>
      </c>
      <c r="B10" s="350">
        <v>36</v>
      </c>
      <c r="C10" s="353"/>
      <c r="D10" s="350">
        <v>36</v>
      </c>
      <c r="E10" s="353"/>
      <c r="F10" s="350">
        <v>36</v>
      </c>
      <c r="G10" s="353"/>
      <c r="H10" s="292"/>
      <c r="I10" s="350">
        <v>36</v>
      </c>
      <c r="J10" s="353"/>
      <c r="K10" s="350">
        <v>36</v>
      </c>
      <c r="L10" s="353"/>
      <c r="M10" s="350">
        <v>36</v>
      </c>
      <c r="N10" s="353"/>
      <c r="O10" s="292"/>
      <c r="P10" s="350">
        <v>36</v>
      </c>
      <c r="Q10" s="353"/>
      <c r="R10" s="350">
        <v>36</v>
      </c>
      <c r="S10" s="353"/>
      <c r="T10" s="350">
        <v>36</v>
      </c>
      <c r="U10" s="353"/>
      <c r="V10" s="292"/>
      <c r="W10" s="350">
        <v>36</v>
      </c>
      <c r="X10" s="353"/>
      <c r="Y10" s="350">
        <v>36</v>
      </c>
      <c r="Z10" s="353"/>
      <c r="AA10" s="350">
        <v>37</v>
      </c>
      <c r="AB10" s="353"/>
      <c r="AC10" s="293">
        <v>60</v>
      </c>
      <c r="AD10" s="299">
        <f t="shared" si="8"/>
        <v>433</v>
      </c>
      <c r="AE10" s="300">
        <f t="shared" si="9"/>
        <v>25980</v>
      </c>
      <c r="AF10" s="301"/>
      <c r="AG10" s="301"/>
      <c r="AH10" s="301"/>
      <c r="AI10" s="302"/>
      <c r="AM10" s="349">
        <f t="shared" si="10"/>
        <v>2160</v>
      </c>
      <c r="AN10" s="349"/>
      <c r="AO10" s="349">
        <f t="shared" si="0"/>
        <v>2160</v>
      </c>
      <c r="AP10" s="349"/>
      <c r="AQ10" s="349">
        <f t="shared" si="1"/>
        <v>2160</v>
      </c>
      <c r="AR10" s="349"/>
      <c r="AS10" s="298"/>
      <c r="AT10" s="349">
        <f t="shared" si="11"/>
        <v>2160</v>
      </c>
      <c r="AU10" s="349"/>
      <c r="AV10" s="349">
        <f t="shared" si="2"/>
        <v>2160</v>
      </c>
      <c r="AW10" s="349"/>
      <c r="AX10" s="349">
        <f t="shared" si="3"/>
        <v>2160</v>
      </c>
      <c r="AY10" s="349"/>
      <c r="AZ10" s="298"/>
      <c r="BA10" s="349">
        <f t="shared" si="12"/>
        <v>2160</v>
      </c>
      <c r="BB10" s="349"/>
      <c r="BC10" s="349">
        <f t="shared" si="4"/>
        <v>2160</v>
      </c>
      <c r="BD10" s="349"/>
      <c r="BE10" s="349">
        <f t="shared" si="5"/>
        <v>2160</v>
      </c>
      <c r="BF10" s="349"/>
      <c r="BG10" s="298"/>
      <c r="BH10" s="349">
        <f t="shared" si="13"/>
        <v>2160</v>
      </c>
      <c r="BI10" s="349"/>
      <c r="BJ10" s="349">
        <f t="shared" si="6"/>
        <v>2160</v>
      </c>
      <c r="BK10" s="349"/>
      <c r="BL10" s="349">
        <f t="shared" si="7"/>
        <v>2220</v>
      </c>
      <c r="BM10" s="349"/>
    </row>
    <row r="11" spans="1:65" x14ac:dyDescent="0.3">
      <c r="A11" s="291" t="s">
        <v>331</v>
      </c>
      <c r="B11" s="350">
        <v>34</v>
      </c>
      <c r="C11" s="353"/>
      <c r="D11" s="350">
        <v>34</v>
      </c>
      <c r="E11" s="353"/>
      <c r="F11" s="350">
        <v>34</v>
      </c>
      <c r="G11" s="353"/>
      <c r="H11" s="292"/>
      <c r="I11" s="350">
        <v>34</v>
      </c>
      <c r="J11" s="353"/>
      <c r="K11" s="350">
        <v>34</v>
      </c>
      <c r="L11" s="353"/>
      <c r="M11" s="350">
        <v>34</v>
      </c>
      <c r="N11" s="353"/>
      <c r="O11" s="292"/>
      <c r="P11" s="350">
        <v>34</v>
      </c>
      <c r="Q11" s="353"/>
      <c r="R11" s="350">
        <v>34</v>
      </c>
      <c r="S11" s="353"/>
      <c r="T11" s="350">
        <v>34</v>
      </c>
      <c r="U11" s="353"/>
      <c r="V11" s="292"/>
      <c r="W11" s="350">
        <v>34</v>
      </c>
      <c r="X11" s="353"/>
      <c r="Y11" s="350">
        <v>34</v>
      </c>
      <c r="Z11" s="353"/>
      <c r="AA11" s="350">
        <v>34</v>
      </c>
      <c r="AB11" s="353"/>
      <c r="AC11" s="293">
        <v>55</v>
      </c>
      <c r="AD11" s="299">
        <f t="shared" si="8"/>
        <v>408</v>
      </c>
      <c r="AE11" s="300">
        <f t="shared" si="9"/>
        <v>22440</v>
      </c>
      <c r="AF11" s="301"/>
      <c r="AG11" s="301"/>
      <c r="AH11" s="301"/>
      <c r="AI11" s="302"/>
      <c r="AM11" s="349">
        <f t="shared" si="10"/>
        <v>1870</v>
      </c>
      <c r="AN11" s="349"/>
      <c r="AO11" s="349">
        <f t="shared" si="0"/>
        <v>1870</v>
      </c>
      <c r="AP11" s="349"/>
      <c r="AQ11" s="349">
        <f t="shared" si="1"/>
        <v>1870</v>
      </c>
      <c r="AR11" s="349"/>
      <c r="AS11" s="298"/>
      <c r="AT11" s="349">
        <f t="shared" si="11"/>
        <v>1870</v>
      </c>
      <c r="AU11" s="349"/>
      <c r="AV11" s="349">
        <f t="shared" si="2"/>
        <v>1870</v>
      </c>
      <c r="AW11" s="349"/>
      <c r="AX11" s="349">
        <f t="shared" si="3"/>
        <v>1870</v>
      </c>
      <c r="AY11" s="349"/>
      <c r="AZ11" s="298"/>
      <c r="BA11" s="349">
        <f t="shared" si="12"/>
        <v>1870</v>
      </c>
      <c r="BB11" s="349"/>
      <c r="BC11" s="349">
        <f t="shared" si="4"/>
        <v>1870</v>
      </c>
      <c r="BD11" s="349"/>
      <c r="BE11" s="349">
        <f t="shared" si="5"/>
        <v>1870</v>
      </c>
      <c r="BF11" s="349"/>
      <c r="BG11" s="298"/>
      <c r="BH11" s="349">
        <f t="shared" si="13"/>
        <v>1870</v>
      </c>
      <c r="BI11" s="349"/>
      <c r="BJ11" s="349">
        <f t="shared" si="6"/>
        <v>1870</v>
      </c>
      <c r="BK11" s="349"/>
      <c r="BL11" s="349">
        <f t="shared" si="7"/>
        <v>1870</v>
      </c>
      <c r="BM11" s="349"/>
    </row>
    <row r="12" spans="1:65" x14ac:dyDescent="0.3">
      <c r="A12" s="291" t="s">
        <v>332</v>
      </c>
      <c r="B12" s="350">
        <v>33</v>
      </c>
      <c r="C12" s="353"/>
      <c r="D12" s="350">
        <v>33</v>
      </c>
      <c r="E12" s="353"/>
      <c r="F12" s="350">
        <v>33</v>
      </c>
      <c r="G12" s="353"/>
      <c r="H12" s="292"/>
      <c r="I12" s="350">
        <v>33</v>
      </c>
      <c r="J12" s="353"/>
      <c r="K12" s="350">
        <v>33</v>
      </c>
      <c r="L12" s="353"/>
      <c r="M12" s="350">
        <v>33</v>
      </c>
      <c r="N12" s="353"/>
      <c r="O12" s="292"/>
      <c r="P12" s="350">
        <v>33</v>
      </c>
      <c r="Q12" s="353"/>
      <c r="R12" s="350">
        <v>33</v>
      </c>
      <c r="S12" s="353"/>
      <c r="T12" s="350">
        <v>33</v>
      </c>
      <c r="U12" s="353"/>
      <c r="V12" s="292"/>
      <c r="W12" s="350">
        <v>33</v>
      </c>
      <c r="X12" s="353"/>
      <c r="Y12" s="350">
        <v>33</v>
      </c>
      <c r="Z12" s="353"/>
      <c r="AA12" s="350">
        <v>33</v>
      </c>
      <c r="AB12" s="353"/>
      <c r="AC12" s="293">
        <v>65</v>
      </c>
      <c r="AD12" s="299">
        <f t="shared" si="8"/>
        <v>396</v>
      </c>
      <c r="AE12" s="300">
        <f t="shared" si="9"/>
        <v>25740</v>
      </c>
      <c r="AF12" s="301"/>
      <c r="AG12" s="301"/>
      <c r="AH12" s="301"/>
      <c r="AI12" s="302"/>
      <c r="AM12" s="349">
        <f t="shared" si="10"/>
        <v>2145</v>
      </c>
      <c r="AN12" s="349"/>
      <c r="AO12" s="349">
        <f t="shared" si="0"/>
        <v>2145</v>
      </c>
      <c r="AP12" s="349"/>
      <c r="AQ12" s="349">
        <f t="shared" si="1"/>
        <v>2145</v>
      </c>
      <c r="AR12" s="349"/>
      <c r="AS12" s="298"/>
      <c r="AT12" s="349">
        <f t="shared" si="11"/>
        <v>2145</v>
      </c>
      <c r="AU12" s="349"/>
      <c r="AV12" s="349">
        <f t="shared" si="2"/>
        <v>2145</v>
      </c>
      <c r="AW12" s="349"/>
      <c r="AX12" s="349">
        <f t="shared" si="3"/>
        <v>2145</v>
      </c>
      <c r="AY12" s="349"/>
      <c r="AZ12" s="298"/>
      <c r="BA12" s="349">
        <f t="shared" si="12"/>
        <v>2145</v>
      </c>
      <c r="BB12" s="349"/>
      <c r="BC12" s="349">
        <f t="shared" si="4"/>
        <v>2145</v>
      </c>
      <c r="BD12" s="349"/>
      <c r="BE12" s="349">
        <f t="shared" si="5"/>
        <v>2145</v>
      </c>
      <c r="BF12" s="349"/>
      <c r="BG12" s="298"/>
      <c r="BH12" s="349">
        <f t="shared" si="13"/>
        <v>2145</v>
      </c>
      <c r="BI12" s="349"/>
      <c r="BJ12" s="349">
        <f t="shared" si="6"/>
        <v>2145</v>
      </c>
      <c r="BK12" s="349"/>
      <c r="BL12" s="349">
        <f t="shared" si="7"/>
        <v>2145</v>
      </c>
      <c r="BM12" s="349"/>
    </row>
    <row r="13" spans="1:65" x14ac:dyDescent="0.3">
      <c r="A13" s="291" t="s">
        <v>333</v>
      </c>
      <c r="B13" s="350">
        <v>34</v>
      </c>
      <c r="C13" s="353"/>
      <c r="D13" s="350">
        <v>34</v>
      </c>
      <c r="E13" s="353"/>
      <c r="F13" s="350">
        <v>34</v>
      </c>
      <c r="G13" s="353"/>
      <c r="H13" s="292"/>
      <c r="I13" s="350">
        <v>34</v>
      </c>
      <c r="J13" s="353"/>
      <c r="K13" s="350">
        <v>34</v>
      </c>
      <c r="L13" s="353"/>
      <c r="M13" s="350">
        <v>34</v>
      </c>
      <c r="N13" s="353"/>
      <c r="O13" s="292"/>
      <c r="P13" s="350">
        <v>34</v>
      </c>
      <c r="Q13" s="353"/>
      <c r="R13" s="350">
        <v>34</v>
      </c>
      <c r="S13" s="353"/>
      <c r="T13" s="350">
        <v>34</v>
      </c>
      <c r="U13" s="353"/>
      <c r="V13" s="292"/>
      <c r="W13" s="350">
        <v>34</v>
      </c>
      <c r="X13" s="353"/>
      <c r="Y13" s="350">
        <v>34</v>
      </c>
      <c r="Z13" s="353"/>
      <c r="AA13" s="350">
        <v>34</v>
      </c>
      <c r="AB13" s="353"/>
      <c r="AC13" s="293">
        <v>70</v>
      </c>
      <c r="AD13" s="299">
        <f t="shared" si="8"/>
        <v>408</v>
      </c>
      <c r="AE13" s="300">
        <f t="shared" si="9"/>
        <v>28560</v>
      </c>
      <c r="AF13" s="301"/>
      <c r="AG13" s="301"/>
      <c r="AH13" s="301"/>
      <c r="AI13" s="302"/>
      <c r="AM13" s="349">
        <f t="shared" si="10"/>
        <v>2380</v>
      </c>
      <c r="AN13" s="349"/>
      <c r="AO13" s="349">
        <f t="shared" si="0"/>
        <v>2380</v>
      </c>
      <c r="AP13" s="349"/>
      <c r="AQ13" s="349">
        <f t="shared" si="1"/>
        <v>2380</v>
      </c>
      <c r="AR13" s="349"/>
      <c r="AS13" s="298"/>
      <c r="AT13" s="349">
        <f t="shared" si="11"/>
        <v>2380</v>
      </c>
      <c r="AU13" s="349"/>
      <c r="AV13" s="349">
        <f t="shared" si="2"/>
        <v>2380</v>
      </c>
      <c r="AW13" s="349"/>
      <c r="AX13" s="349">
        <f t="shared" si="3"/>
        <v>2380</v>
      </c>
      <c r="AY13" s="349"/>
      <c r="AZ13" s="298"/>
      <c r="BA13" s="349">
        <f t="shared" si="12"/>
        <v>2380</v>
      </c>
      <c r="BB13" s="349"/>
      <c r="BC13" s="349">
        <f t="shared" si="4"/>
        <v>2380</v>
      </c>
      <c r="BD13" s="349"/>
      <c r="BE13" s="349">
        <f t="shared" si="5"/>
        <v>2380</v>
      </c>
      <c r="BF13" s="349"/>
      <c r="BG13" s="298"/>
      <c r="BH13" s="349">
        <f t="shared" si="13"/>
        <v>2380</v>
      </c>
      <c r="BI13" s="349"/>
      <c r="BJ13" s="349">
        <f t="shared" si="6"/>
        <v>2380</v>
      </c>
      <c r="BK13" s="349"/>
      <c r="BL13" s="349">
        <f t="shared" si="7"/>
        <v>2380</v>
      </c>
      <c r="BM13" s="349"/>
    </row>
    <row r="14" spans="1:65" x14ac:dyDescent="0.3">
      <c r="A14" s="291" t="s">
        <v>334</v>
      </c>
      <c r="B14" s="350">
        <v>35</v>
      </c>
      <c r="C14" s="353"/>
      <c r="D14" s="350">
        <v>35</v>
      </c>
      <c r="E14" s="353"/>
      <c r="F14" s="350">
        <v>35</v>
      </c>
      <c r="G14" s="353"/>
      <c r="H14" s="292"/>
      <c r="I14" s="350">
        <v>35</v>
      </c>
      <c r="J14" s="353"/>
      <c r="K14" s="350">
        <v>35</v>
      </c>
      <c r="L14" s="353"/>
      <c r="M14" s="350">
        <v>35</v>
      </c>
      <c r="N14" s="353"/>
      <c r="O14" s="292"/>
      <c r="P14" s="350">
        <v>35</v>
      </c>
      <c r="Q14" s="353"/>
      <c r="R14" s="350">
        <v>35</v>
      </c>
      <c r="S14" s="353"/>
      <c r="T14" s="350">
        <v>35</v>
      </c>
      <c r="U14" s="353"/>
      <c r="V14" s="292"/>
      <c r="W14" s="350">
        <v>35</v>
      </c>
      <c r="X14" s="353"/>
      <c r="Y14" s="350">
        <v>35</v>
      </c>
      <c r="Z14" s="353"/>
      <c r="AA14" s="350">
        <v>35</v>
      </c>
      <c r="AB14" s="353"/>
      <c r="AC14" s="293">
        <v>70</v>
      </c>
      <c r="AD14" s="299">
        <f t="shared" si="8"/>
        <v>420</v>
      </c>
      <c r="AE14" s="300">
        <f t="shared" si="9"/>
        <v>29400</v>
      </c>
      <c r="AF14" s="301"/>
      <c r="AG14" s="301"/>
      <c r="AH14" s="301"/>
      <c r="AI14" s="302"/>
      <c r="AM14" s="349">
        <f t="shared" si="10"/>
        <v>2450</v>
      </c>
      <c r="AN14" s="349"/>
      <c r="AO14" s="349">
        <f t="shared" si="0"/>
        <v>2450</v>
      </c>
      <c r="AP14" s="349"/>
      <c r="AQ14" s="349">
        <f t="shared" si="1"/>
        <v>2450</v>
      </c>
      <c r="AR14" s="349"/>
      <c r="AS14" s="298"/>
      <c r="AT14" s="349">
        <f t="shared" si="11"/>
        <v>2450</v>
      </c>
      <c r="AU14" s="349"/>
      <c r="AV14" s="349">
        <f t="shared" si="2"/>
        <v>2450</v>
      </c>
      <c r="AW14" s="349"/>
      <c r="AX14" s="349">
        <f t="shared" si="3"/>
        <v>2450</v>
      </c>
      <c r="AY14" s="349"/>
      <c r="AZ14" s="298"/>
      <c r="BA14" s="349">
        <f t="shared" si="12"/>
        <v>2450</v>
      </c>
      <c r="BB14" s="349"/>
      <c r="BC14" s="349">
        <f t="shared" si="4"/>
        <v>2450</v>
      </c>
      <c r="BD14" s="349"/>
      <c r="BE14" s="349">
        <f t="shared" si="5"/>
        <v>2450</v>
      </c>
      <c r="BF14" s="349"/>
      <c r="BG14" s="298"/>
      <c r="BH14" s="349">
        <f t="shared" si="13"/>
        <v>2450</v>
      </c>
      <c r="BI14" s="349"/>
      <c r="BJ14" s="349">
        <f t="shared" si="6"/>
        <v>2450</v>
      </c>
      <c r="BK14" s="349"/>
      <c r="BL14" s="349">
        <f t="shared" si="7"/>
        <v>2450</v>
      </c>
      <c r="BM14" s="349"/>
    </row>
    <row r="15" spans="1:65" x14ac:dyDescent="0.3">
      <c r="A15" s="291" t="s">
        <v>335</v>
      </c>
      <c r="B15" s="350">
        <v>35</v>
      </c>
      <c r="C15" s="353"/>
      <c r="D15" s="350">
        <v>35</v>
      </c>
      <c r="E15" s="353"/>
      <c r="F15" s="350">
        <v>35</v>
      </c>
      <c r="G15" s="353"/>
      <c r="H15" s="292"/>
      <c r="I15" s="350">
        <v>35</v>
      </c>
      <c r="J15" s="353"/>
      <c r="K15" s="350">
        <v>35</v>
      </c>
      <c r="L15" s="353"/>
      <c r="M15" s="350">
        <v>35</v>
      </c>
      <c r="N15" s="353"/>
      <c r="O15" s="292"/>
      <c r="P15" s="350">
        <v>35</v>
      </c>
      <c r="Q15" s="353"/>
      <c r="R15" s="350">
        <v>35</v>
      </c>
      <c r="S15" s="353"/>
      <c r="T15" s="350">
        <v>35</v>
      </c>
      <c r="U15" s="353"/>
      <c r="V15" s="292"/>
      <c r="W15" s="350">
        <v>35</v>
      </c>
      <c r="X15" s="353"/>
      <c r="Y15" s="350">
        <v>35</v>
      </c>
      <c r="Z15" s="353"/>
      <c r="AA15" s="350">
        <v>35</v>
      </c>
      <c r="AB15" s="353"/>
      <c r="AC15" s="293">
        <v>85</v>
      </c>
      <c r="AD15" s="299">
        <f t="shared" si="8"/>
        <v>420</v>
      </c>
      <c r="AE15" s="300">
        <f t="shared" si="9"/>
        <v>35700</v>
      </c>
      <c r="AF15" s="301"/>
      <c r="AG15" s="301"/>
      <c r="AH15" s="301"/>
      <c r="AI15" s="302"/>
      <c r="AM15" s="349">
        <f t="shared" si="10"/>
        <v>2975</v>
      </c>
      <c r="AN15" s="349"/>
      <c r="AO15" s="349">
        <f t="shared" si="0"/>
        <v>2975</v>
      </c>
      <c r="AP15" s="349"/>
      <c r="AQ15" s="349">
        <f t="shared" si="1"/>
        <v>2975</v>
      </c>
      <c r="AR15" s="349"/>
      <c r="AS15" s="298"/>
      <c r="AT15" s="349">
        <f t="shared" si="11"/>
        <v>2975</v>
      </c>
      <c r="AU15" s="349"/>
      <c r="AV15" s="349">
        <f t="shared" si="2"/>
        <v>2975</v>
      </c>
      <c r="AW15" s="349"/>
      <c r="AX15" s="349">
        <f t="shared" si="3"/>
        <v>2975</v>
      </c>
      <c r="AY15" s="349"/>
      <c r="AZ15" s="298"/>
      <c r="BA15" s="349">
        <f t="shared" si="12"/>
        <v>2975</v>
      </c>
      <c r="BB15" s="349"/>
      <c r="BC15" s="349">
        <f t="shared" si="4"/>
        <v>2975</v>
      </c>
      <c r="BD15" s="349"/>
      <c r="BE15" s="349">
        <f t="shared" si="5"/>
        <v>2975</v>
      </c>
      <c r="BF15" s="349"/>
      <c r="BG15" s="298"/>
      <c r="BH15" s="349">
        <f t="shared" si="13"/>
        <v>2975</v>
      </c>
      <c r="BI15" s="349"/>
      <c r="BJ15" s="349">
        <f t="shared" si="6"/>
        <v>2975</v>
      </c>
      <c r="BK15" s="349"/>
      <c r="BL15" s="349">
        <f t="shared" si="7"/>
        <v>2975</v>
      </c>
      <c r="BM15" s="349"/>
    </row>
    <row r="16" spans="1:65" x14ac:dyDescent="0.3">
      <c r="A16" s="291" t="s">
        <v>336</v>
      </c>
      <c r="B16" s="350">
        <v>41</v>
      </c>
      <c r="C16" s="353"/>
      <c r="D16" s="350">
        <v>41</v>
      </c>
      <c r="E16" s="353"/>
      <c r="F16" s="350">
        <v>41</v>
      </c>
      <c r="G16" s="353"/>
      <c r="H16" s="292"/>
      <c r="I16" s="350">
        <v>41</v>
      </c>
      <c r="J16" s="353"/>
      <c r="K16" s="350">
        <v>41</v>
      </c>
      <c r="L16" s="353"/>
      <c r="M16" s="350">
        <v>41</v>
      </c>
      <c r="N16" s="353"/>
      <c r="O16" s="292"/>
      <c r="P16" s="350">
        <v>42</v>
      </c>
      <c r="Q16" s="353"/>
      <c r="R16" s="350">
        <v>41</v>
      </c>
      <c r="S16" s="353"/>
      <c r="T16" s="350">
        <v>41</v>
      </c>
      <c r="U16" s="353"/>
      <c r="V16" s="292"/>
      <c r="W16" s="350">
        <v>41</v>
      </c>
      <c r="X16" s="353"/>
      <c r="Y16" s="350">
        <v>41</v>
      </c>
      <c r="Z16" s="353"/>
      <c r="AA16" s="350">
        <v>41</v>
      </c>
      <c r="AB16" s="353"/>
      <c r="AC16" s="293">
        <v>85</v>
      </c>
      <c r="AD16" s="299">
        <f t="shared" si="8"/>
        <v>493</v>
      </c>
      <c r="AE16" s="300">
        <f t="shared" si="9"/>
        <v>41905</v>
      </c>
      <c r="AF16" s="301"/>
      <c r="AG16" s="301"/>
      <c r="AH16" s="301"/>
      <c r="AI16" s="302"/>
      <c r="AM16" s="349">
        <f t="shared" si="10"/>
        <v>3485</v>
      </c>
      <c r="AN16" s="349"/>
      <c r="AO16" s="349">
        <f t="shared" si="0"/>
        <v>3485</v>
      </c>
      <c r="AP16" s="349"/>
      <c r="AQ16" s="349">
        <f t="shared" si="1"/>
        <v>3485</v>
      </c>
      <c r="AR16" s="349"/>
      <c r="AS16" s="298"/>
      <c r="AT16" s="349">
        <f t="shared" si="11"/>
        <v>3485</v>
      </c>
      <c r="AU16" s="349"/>
      <c r="AV16" s="349">
        <f t="shared" si="2"/>
        <v>3485</v>
      </c>
      <c r="AW16" s="349"/>
      <c r="AX16" s="349">
        <f t="shared" si="3"/>
        <v>3485</v>
      </c>
      <c r="AY16" s="349"/>
      <c r="AZ16" s="298"/>
      <c r="BA16" s="349">
        <f t="shared" si="12"/>
        <v>3570</v>
      </c>
      <c r="BB16" s="349"/>
      <c r="BC16" s="349">
        <f t="shared" si="4"/>
        <v>3485</v>
      </c>
      <c r="BD16" s="349"/>
      <c r="BE16" s="349">
        <f t="shared" si="5"/>
        <v>3485</v>
      </c>
      <c r="BF16" s="349"/>
      <c r="BG16" s="298"/>
      <c r="BH16" s="349">
        <f t="shared" si="13"/>
        <v>3485</v>
      </c>
      <c r="BI16" s="349"/>
      <c r="BJ16" s="349">
        <f t="shared" si="6"/>
        <v>3485</v>
      </c>
      <c r="BK16" s="349"/>
      <c r="BL16" s="349">
        <f t="shared" si="7"/>
        <v>3485</v>
      </c>
      <c r="BM16" s="349"/>
    </row>
    <row r="17" spans="1:65" x14ac:dyDescent="0.3">
      <c r="A17" s="291" t="s">
        <v>337</v>
      </c>
      <c r="B17" s="350">
        <v>33</v>
      </c>
      <c r="C17" s="353"/>
      <c r="D17" s="350">
        <v>33</v>
      </c>
      <c r="E17" s="353"/>
      <c r="F17" s="350">
        <v>32</v>
      </c>
      <c r="G17" s="353"/>
      <c r="H17" s="292"/>
      <c r="I17" s="350">
        <v>32</v>
      </c>
      <c r="J17" s="353"/>
      <c r="K17" s="350">
        <v>33</v>
      </c>
      <c r="L17" s="353"/>
      <c r="M17" s="350">
        <v>32</v>
      </c>
      <c r="N17" s="353"/>
      <c r="O17" s="292"/>
      <c r="P17" s="350">
        <v>32</v>
      </c>
      <c r="Q17" s="353"/>
      <c r="R17" s="350">
        <v>32</v>
      </c>
      <c r="S17" s="353"/>
      <c r="T17" s="350">
        <v>33</v>
      </c>
      <c r="U17" s="353"/>
      <c r="V17" s="292"/>
      <c r="W17" s="350">
        <v>33</v>
      </c>
      <c r="X17" s="353"/>
      <c r="Y17" s="350">
        <v>33</v>
      </c>
      <c r="Z17" s="353"/>
      <c r="AA17" s="350">
        <v>33</v>
      </c>
      <c r="AB17" s="353"/>
      <c r="AC17" s="293">
        <v>90</v>
      </c>
      <c r="AD17" s="299">
        <f t="shared" si="8"/>
        <v>391</v>
      </c>
      <c r="AE17" s="300">
        <f t="shared" si="9"/>
        <v>35190</v>
      </c>
      <c r="AF17" s="301"/>
      <c r="AG17" s="301"/>
      <c r="AH17" s="301"/>
      <c r="AI17" s="302"/>
      <c r="AM17" s="349">
        <f t="shared" si="10"/>
        <v>2970</v>
      </c>
      <c r="AN17" s="349"/>
      <c r="AO17" s="349">
        <f t="shared" si="0"/>
        <v>2970</v>
      </c>
      <c r="AP17" s="349"/>
      <c r="AQ17" s="349">
        <f t="shared" si="1"/>
        <v>2880</v>
      </c>
      <c r="AR17" s="349"/>
      <c r="AS17" s="298"/>
      <c r="AT17" s="349">
        <f t="shared" si="11"/>
        <v>2880</v>
      </c>
      <c r="AU17" s="349"/>
      <c r="AV17" s="349">
        <f t="shared" si="2"/>
        <v>2970</v>
      </c>
      <c r="AW17" s="349"/>
      <c r="AX17" s="349">
        <f t="shared" si="3"/>
        <v>2880</v>
      </c>
      <c r="AY17" s="349"/>
      <c r="AZ17" s="298"/>
      <c r="BA17" s="349">
        <f t="shared" si="12"/>
        <v>2880</v>
      </c>
      <c r="BB17" s="349"/>
      <c r="BC17" s="349">
        <f t="shared" si="4"/>
        <v>2880</v>
      </c>
      <c r="BD17" s="349"/>
      <c r="BE17" s="349">
        <f t="shared" si="5"/>
        <v>2970</v>
      </c>
      <c r="BF17" s="349"/>
      <c r="BG17" s="298"/>
      <c r="BH17" s="349">
        <f t="shared" si="13"/>
        <v>2970</v>
      </c>
      <c r="BI17" s="349"/>
      <c r="BJ17" s="349">
        <f t="shared" si="6"/>
        <v>2970</v>
      </c>
      <c r="BK17" s="349"/>
      <c r="BL17" s="349">
        <f t="shared" si="7"/>
        <v>2970</v>
      </c>
      <c r="BM17" s="349"/>
    </row>
    <row r="18" spans="1:65" x14ac:dyDescent="0.3">
      <c r="A18" s="291" t="s">
        <v>338</v>
      </c>
      <c r="B18" s="350">
        <v>33</v>
      </c>
      <c r="C18" s="353"/>
      <c r="D18" s="350">
        <v>33</v>
      </c>
      <c r="E18" s="353"/>
      <c r="F18" s="350">
        <v>33</v>
      </c>
      <c r="G18" s="353"/>
      <c r="H18" s="292"/>
      <c r="I18" s="350">
        <v>33</v>
      </c>
      <c r="J18" s="353"/>
      <c r="K18" s="350">
        <v>33</v>
      </c>
      <c r="L18" s="353"/>
      <c r="M18" s="350">
        <v>33</v>
      </c>
      <c r="N18" s="353"/>
      <c r="O18" s="292"/>
      <c r="P18" s="350">
        <v>33</v>
      </c>
      <c r="Q18" s="353"/>
      <c r="R18" s="350">
        <v>33</v>
      </c>
      <c r="S18" s="353"/>
      <c r="T18" s="350">
        <v>33</v>
      </c>
      <c r="U18" s="353"/>
      <c r="V18" s="292"/>
      <c r="W18" s="350">
        <v>33</v>
      </c>
      <c r="X18" s="353"/>
      <c r="Y18" s="350">
        <v>34</v>
      </c>
      <c r="Z18" s="353"/>
      <c r="AA18" s="350">
        <v>34</v>
      </c>
      <c r="AB18" s="353"/>
      <c r="AC18" s="293">
        <v>125</v>
      </c>
      <c r="AD18" s="299">
        <f t="shared" si="8"/>
        <v>398</v>
      </c>
      <c r="AE18" s="300">
        <f t="shared" si="9"/>
        <v>49750</v>
      </c>
      <c r="AF18" s="301"/>
      <c r="AG18" s="301"/>
      <c r="AH18" s="301"/>
      <c r="AI18" s="302"/>
      <c r="AM18" s="349">
        <f t="shared" si="10"/>
        <v>4125</v>
      </c>
      <c r="AN18" s="349"/>
      <c r="AO18" s="349">
        <f t="shared" si="0"/>
        <v>4125</v>
      </c>
      <c r="AP18" s="349"/>
      <c r="AQ18" s="349">
        <f t="shared" si="1"/>
        <v>4125</v>
      </c>
      <c r="AR18" s="349"/>
      <c r="AS18" s="298"/>
      <c r="AT18" s="349">
        <f t="shared" si="11"/>
        <v>4125</v>
      </c>
      <c r="AU18" s="349"/>
      <c r="AV18" s="349">
        <f t="shared" si="2"/>
        <v>4125</v>
      </c>
      <c r="AW18" s="349"/>
      <c r="AX18" s="349">
        <f t="shared" si="3"/>
        <v>4125</v>
      </c>
      <c r="AY18" s="349"/>
      <c r="AZ18" s="298"/>
      <c r="BA18" s="349">
        <f t="shared" si="12"/>
        <v>4125</v>
      </c>
      <c r="BB18" s="349"/>
      <c r="BC18" s="349">
        <f t="shared" si="4"/>
        <v>4125</v>
      </c>
      <c r="BD18" s="349"/>
      <c r="BE18" s="349">
        <f t="shared" si="5"/>
        <v>4125</v>
      </c>
      <c r="BF18" s="349"/>
      <c r="BG18" s="298"/>
      <c r="BH18" s="349">
        <f t="shared" si="13"/>
        <v>4125</v>
      </c>
      <c r="BI18" s="349"/>
      <c r="BJ18" s="349">
        <f t="shared" si="6"/>
        <v>4250</v>
      </c>
      <c r="BK18" s="349"/>
      <c r="BL18" s="349">
        <f t="shared" si="7"/>
        <v>4250</v>
      </c>
      <c r="BM18" s="349"/>
    </row>
    <row r="19" spans="1:65" x14ac:dyDescent="0.3">
      <c r="A19" s="291" t="s">
        <v>339</v>
      </c>
      <c r="B19" s="350">
        <v>39</v>
      </c>
      <c r="C19" s="353"/>
      <c r="D19" s="350">
        <v>39</v>
      </c>
      <c r="E19" s="353"/>
      <c r="F19" s="350">
        <v>39</v>
      </c>
      <c r="G19" s="353"/>
      <c r="H19" s="292"/>
      <c r="I19" s="350">
        <v>39</v>
      </c>
      <c r="J19" s="353"/>
      <c r="K19" s="350">
        <v>39</v>
      </c>
      <c r="L19" s="353"/>
      <c r="M19" s="350">
        <v>39</v>
      </c>
      <c r="N19" s="353"/>
      <c r="O19" s="292"/>
      <c r="P19" s="350">
        <v>39</v>
      </c>
      <c r="Q19" s="353"/>
      <c r="R19" s="350">
        <v>39</v>
      </c>
      <c r="S19" s="353"/>
      <c r="T19" s="350">
        <v>39</v>
      </c>
      <c r="U19" s="353"/>
      <c r="V19" s="292"/>
      <c r="W19" s="350">
        <v>39</v>
      </c>
      <c r="X19" s="353"/>
      <c r="Y19" s="350">
        <v>39</v>
      </c>
      <c r="Z19" s="353"/>
      <c r="AA19" s="350">
        <v>39</v>
      </c>
      <c r="AB19" s="353"/>
      <c r="AC19" s="293">
        <v>225</v>
      </c>
      <c r="AD19" s="299">
        <f t="shared" si="8"/>
        <v>468</v>
      </c>
      <c r="AE19" s="300">
        <f t="shared" si="9"/>
        <v>105300</v>
      </c>
      <c r="AF19" s="301"/>
      <c r="AG19" s="301"/>
      <c r="AH19" s="301"/>
      <c r="AI19" s="302"/>
      <c r="AM19" s="349">
        <f t="shared" si="10"/>
        <v>8775</v>
      </c>
      <c r="AN19" s="349"/>
      <c r="AO19" s="349">
        <f t="shared" si="0"/>
        <v>8775</v>
      </c>
      <c r="AP19" s="349"/>
      <c r="AQ19" s="349">
        <f t="shared" si="1"/>
        <v>8775</v>
      </c>
      <c r="AR19" s="349"/>
      <c r="AS19" s="298"/>
      <c r="AT19" s="349">
        <f t="shared" si="11"/>
        <v>8775</v>
      </c>
      <c r="AU19" s="349"/>
      <c r="AV19" s="349">
        <f t="shared" si="2"/>
        <v>8775</v>
      </c>
      <c r="AW19" s="349"/>
      <c r="AX19" s="349">
        <f t="shared" si="3"/>
        <v>8775</v>
      </c>
      <c r="AY19" s="349"/>
      <c r="AZ19" s="298"/>
      <c r="BA19" s="349">
        <f t="shared" si="12"/>
        <v>8775</v>
      </c>
      <c r="BB19" s="349"/>
      <c r="BC19" s="349">
        <f t="shared" si="4"/>
        <v>8775</v>
      </c>
      <c r="BD19" s="349"/>
      <c r="BE19" s="349">
        <f t="shared" si="5"/>
        <v>8775</v>
      </c>
      <c r="BF19" s="349"/>
      <c r="BG19" s="298"/>
      <c r="BH19" s="349">
        <f t="shared" si="13"/>
        <v>8775</v>
      </c>
      <c r="BI19" s="349"/>
      <c r="BJ19" s="349">
        <f t="shared" si="6"/>
        <v>8775</v>
      </c>
      <c r="BK19" s="349"/>
      <c r="BL19" s="349">
        <f t="shared" si="7"/>
        <v>8775</v>
      </c>
      <c r="BM19" s="349"/>
    </row>
    <row r="20" spans="1:65" x14ac:dyDescent="0.3">
      <c r="A20" s="291" t="s">
        <v>340</v>
      </c>
      <c r="B20" s="354">
        <v>33</v>
      </c>
      <c r="C20" s="355"/>
      <c r="D20" s="354">
        <v>33</v>
      </c>
      <c r="E20" s="355"/>
      <c r="F20" s="354">
        <v>33</v>
      </c>
      <c r="G20" s="355"/>
      <c r="H20" s="292"/>
      <c r="I20" s="354">
        <v>33</v>
      </c>
      <c r="J20" s="355"/>
      <c r="K20" s="354">
        <v>33</v>
      </c>
      <c r="L20" s="355"/>
      <c r="M20" s="354">
        <v>34</v>
      </c>
      <c r="N20" s="355"/>
      <c r="O20" s="292"/>
      <c r="P20" s="354">
        <v>33</v>
      </c>
      <c r="Q20" s="355"/>
      <c r="R20" s="354">
        <v>33</v>
      </c>
      <c r="S20" s="355"/>
      <c r="T20" s="354">
        <v>33</v>
      </c>
      <c r="U20" s="355"/>
      <c r="V20" s="292"/>
      <c r="W20" s="354">
        <v>33</v>
      </c>
      <c r="X20" s="355"/>
      <c r="Y20" s="354">
        <v>33</v>
      </c>
      <c r="Z20" s="355"/>
      <c r="AA20" s="354">
        <v>33</v>
      </c>
      <c r="AB20" s="355"/>
      <c r="AC20" s="293">
        <v>40</v>
      </c>
      <c r="AD20" s="294">
        <f>SUM(B20:AB20)</f>
        <v>397</v>
      </c>
      <c r="AE20" s="295">
        <f>AD20*AC20</f>
        <v>15880</v>
      </c>
      <c r="AF20" s="296"/>
      <c r="AG20" s="296"/>
      <c r="AH20" s="296"/>
      <c r="AI20" s="297"/>
      <c r="AM20" s="349">
        <f>B20*$AC20</f>
        <v>1320</v>
      </c>
      <c r="AN20" s="349"/>
      <c r="AO20" s="349">
        <f t="shared" ref="AO20:AO34" si="14">D20*$AC20</f>
        <v>1320</v>
      </c>
      <c r="AP20" s="349"/>
      <c r="AQ20" s="349">
        <f t="shared" ref="AQ20:AQ34" si="15">F20*$AC20</f>
        <v>1320</v>
      </c>
      <c r="AR20" s="349"/>
      <c r="AS20" s="298"/>
      <c r="AT20" s="349">
        <f>I20*$AC20</f>
        <v>1320</v>
      </c>
      <c r="AU20" s="349"/>
      <c r="AV20" s="349">
        <f t="shared" ref="AV20:AV34" si="16">K20*$AC20</f>
        <v>1320</v>
      </c>
      <c r="AW20" s="349"/>
      <c r="AX20" s="349">
        <f t="shared" ref="AX20:AX34" si="17">M20*$AC20</f>
        <v>1360</v>
      </c>
      <c r="AY20" s="349"/>
      <c r="AZ20" s="298"/>
      <c r="BA20" s="349">
        <f>P20*$AC20</f>
        <v>1320</v>
      </c>
      <c r="BB20" s="349"/>
      <c r="BC20" s="349">
        <f t="shared" ref="BC20:BC34" si="18">R20*$AC20</f>
        <v>1320</v>
      </c>
      <c r="BD20" s="349"/>
      <c r="BE20" s="349">
        <f t="shared" ref="BE20:BE34" si="19">T20*$AC20</f>
        <v>1320</v>
      </c>
      <c r="BF20" s="349"/>
      <c r="BG20" s="298"/>
      <c r="BH20" s="349">
        <f>W20*$AC20</f>
        <v>1320</v>
      </c>
      <c r="BI20" s="349"/>
      <c r="BJ20" s="349">
        <f t="shared" ref="BJ20:BJ34" si="20">Y20*$AC20</f>
        <v>1320</v>
      </c>
      <c r="BK20" s="349"/>
      <c r="BL20" s="349">
        <f t="shared" ref="BL20:BL34" si="21">AA20*$AC20</f>
        <v>1320</v>
      </c>
      <c r="BM20" s="349"/>
    </row>
    <row r="21" spans="1:65" x14ac:dyDescent="0.3">
      <c r="A21" s="291" t="s">
        <v>341</v>
      </c>
      <c r="B21" s="350">
        <v>33</v>
      </c>
      <c r="C21" s="353"/>
      <c r="D21" s="350">
        <v>34</v>
      </c>
      <c r="E21" s="353"/>
      <c r="F21" s="350">
        <v>33</v>
      </c>
      <c r="G21" s="353"/>
      <c r="H21" s="292"/>
      <c r="I21" s="350">
        <v>33</v>
      </c>
      <c r="J21" s="353"/>
      <c r="K21" s="350">
        <v>33</v>
      </c>
      <c r="L21" s="353"/>
      <c r="M21" s="350">
        <v>33</v>
      </c>
      <c r="N21" s="353"/>
      <c r="O21" s="292"/>
      <c r="P21" s="350">
        <v>33</v>
      </c>
      <c r="Q21" s="353"/>
      <c r="R21" s="350">
        <v>33</v>
      </c>
      <c r="S21" s="353"/>
      <c r="T21" s="350">
        <v>33</v>
      </c>
      <c r="U21" s="353"/>
      <c r="V21" s="292"/>
      <c r="W21" s="350">
        <v>33</v>
      </c>
      <c r="X21" s="353"/>
      <c r="Y21" s="350">
        <v>33</v>
      </c>
      <c r="Z21" s="353"/>
      <c r="AA21" s="350">
        <v>33</v>
      </c>
      <c r="AB21" s="353"/>
      <c r="AC21" s="293">
        <v>45</v>
      </c>
      <c r="AD21" s="299">
        <f t="shared" ref="AD21:AD34" si="22">SUM(B21:AB21)</f>
        <v>397</v>
      </c>
      <c r="AE21" s="300">
        <f t="shared" ref="AE21:AE34" si="23">AD21*AC21</f>
        <v>17865</v>
      </c>
      <c r="AF21" s="301"/>
      <c r="AG21" s="301"/>
      <c r="AH21" s="301"/>
      <c r="AI21" s="302"/>
      <c r="AM21" s="349">
        <f t="shared" ref="AM21:AM34" si="24">B21*$AC21</f>
        <v>1485</v>
      </c>
      <c r="AN21" s="349"/>
      <c r="AO21" s="349">
        <f t="shared" si="14"/>
        <v>1530</v>
      </c>
      <c r="AP21" s="349"/>
      <c r="AQ21" s="349">
        <f t="shared" si="15"/>
        <v>1485</v>
      </c>
      <c r="AR21" s="349"/>
      <c r="AS21" s="298"/>
      <c r="AT21" s="349">
        <f t="shared" ref="AT21:AT34" si="25">I21*$AC21</f>
        <v>1485</v>
      </c>
      <c r="AU21" s="349"/>
      <c r="AV21" s="349">
        <f t="shared" si="16"/>
        <v>1485</v>
      </c>
      <c r="AW21" s="349"/>
      <c r="AX21" s="349">
        <f t="shared" si="17"/>
        <v>1485</v>
      </c>
      <c r="AY21" s="349"/>
      <c r="AZ21" s="298"/>
      <c r="BA21" s="349">
        <f t="shared" ref="BA21:BA34" si="26">P21*$AC21</f>
        <v>1485</v>
      </c>
      <c r="BB21" s="349"/>
      <c r="BC21" s="349">
        <f t="shared" si="18"/>
        <v>1485</v>
      </c>
      <c r="BD21" s="349"/>
      <c r="BE21" s="349">
        <f t="shared" si="19"/>
        <v>1485</v>
      </c>
      <c r="BF21" s="349"/>
      <c r="BG21" s="298"/>
      <c r="BH21" s="349">
        <f t="shared" ref="BH21:BH34" si="27">W21*$AC21</f>
        <v>1485</v>
      </c>
      <c r="BI21" s="349"/>
      <c r="BJ21" s="349">
        <f t="shared" si="20"/>
        <v>1485</v>
      </c>
      <c r="BK21" s="349"/>
      <c r="BL21" s="349">
        <f t="shared" si="21"/>
        <v>1485</v>
      </c>
      <c r="BM21" s="349"/>
    </row>
    <row r="22" spans="1:65" x14ac:dyDescent="0.3">
      <c r="A22" s="291" t="s">
        <v>342</v>
      </c>
      <c r="B22" s="350">
        <v>34</v>
      </c>
      <c r="C22" s="353"/>
      <c r="D22" s="350">
        <v>34</v>
      </c>
      <c r="E22" s="353"/>
      <c r="F22" s="350">
        <v>34</v>
      </c>
      <c r="G22" s="353"/>
      <c r="H22" s="292"/>
      <c r="I22" s="350">
        <v>34</v>
      </c>
      <c r="J22" s="353"/>
      <c r="K22" s="350">
        <v>34</v>
      </c>
      <c r="L22" s="353"/>
      <c r="M22" s="350">
        <v>34</v>
      </c>
      <c r="N22" s="353"/>
      <c r="O22" s="292"/>
      <c r="P22" s="350">
        <v>34</v>
      </c>
      <c r="Q22" s="353"/>
      <c r="R22" s="350">
        <v>34</v>
      </c>
      <c r="S22" s="353"/>
      <c r="T22" s="350">
        <v>34</v>
      </c>
      <c r="U22" s="353"/>
      <c r="V22" s="292"/>
      <c r="W22" s="350">
        <v>34</v>
      </c>
      <c r="X22" s="353"/>
      <c r="Y22" s="350">
        <v>34</v>
      </c>
      <c r="Z22" s="353"/>
      <c r="AA22" s="350">
        <v>34</v>
      </c>
      <c r="AB22" s="353"/>
      <c r="AC22" s="293">
        <v>45</v>
      </c>
      <c r="AD22" s="299">
        <f t="shared" si="22"/>
        <v>408</v>
      </c>
      <c r="AE22" s="300">
        <f t="shared" si="23"/>
        <v>18360</v>
      </c>
      <c r="AF22" s="301"/>
      <c r="AG22" s="301"/>
      <c r="AH22" s="301"/>
      <c r="AI22" s="302"/>
      <c r="AM22" s="349">
        <f t="shared" si="24"/>
        <v>1530</v>
      </c>
      <c r="AN22" s="349"/>
      <c r="AO22" s="349">
        <f t="shared" si="14"/>
        <v>1530</v>
      </c>
      <c r="AP22" s="349"/>
      <c r="AQ22" s="349">
        <f t="shared" si="15"/>
        <v>1530</v>
      </c>
      <c r="AR22" s="349"/>
      <c r="AS22" s="298"/>
      <c r="AT22" s="349">
        <f t="shared" si="25"/>
        <v>1530</v>
      </c>
      <c r="AU22" s="349"/>
      <c r="AV22" s="349">
        <f t="shared" si="16"/>
        <v>1530</v>
      </c>
      <c r="AW22" s="349"/>
      <c r="AX22" s="349">
        <f t="shared" si="17"/>
        <v>1530</v>
      </c>
      <c r="AY22" s="349"/>
      <c r="AZ22" s="298"/>
      <c r="BA22" s="349">
        <f t="shared" si="26"/>
        <v>1530</v>
      </c>
      <c r="BB22" s="349"/>
      <c r="BC22" s="349">
        <f t="shared" si="18"/>
        <v>1530</v>
      </c>
      <c r="BD22" s="349"/>
      <c r="BE22" s="349">
        <f t="shared" si="19"/>
        <v>1530</v>
      </c>
      <c r="BF22" s="349"/>
      <c r="BG22" s="298"/>
      <c r="BH22" s="349">
        <f t="shared" si="27"/>
        <v>1530</v>
      </c>
      <c r="BI22" s="349"/>
      <c r="BJ22" s="349">
        <f t="shared" si="20"/>
        <v>1530</v>
      </c>
      <c r="BK22" s="349"/>
      <c r="BL22" s="349">
        <f t="shared" si="21"/>
        <v>1530</v>
      </c>
      <c r="BM22" s="349"/>
    </row>
    <row r="23" spans="1:65" x14ac:dyDescent="0.3">
      <c r="A23" s="291" t="s">
        <v>343</v>
      </c>
      <c r="B23" s="350">
        <v>32</v>
      </c>
      <c r="C23" s="353"/>
      <c r="D23" s="350">
        <v>32</v>
      </c>
      <c r="E23" s="353"/>
      <c r="F23" s="350">
        <v>33</v>
      </c>
      <c r="G23" s="353"/>
      <c r="H23" s="292"/>
      <c r="I23" s="350">
        <v>33</v>
      </c>
      <c r="J23" s="353"/>
      <c r="K23" s="350">
        <v>32</v>
      </c>
      <c r="L23" s="353"/>
      <c r="M23" s="350">
        <v>32</v>
      </c>
      <c r="N23" s="353"/>
      <c r="O23" s="292"/>
      <c r="P23" s="350">
        <v>32</v>
      </c>
      <c r="Q23" s="353"/>
      <c r="R23" s="350">
        <v>33</v>
      </c>
      <c r="S23" s="353"/>
      <c r="T23" s="350">
        <v>33</v>
      </c>
      <c r="U23" s="353"/>
      <c r="V23" s="292"/>
      <c r="W23" s="350">
        <v>33</v>
      </c>
      <c r="X23" s="353"/>
      <c r="Y23" s="350">
        <v>33</v>
      </c>
      <c r="Z23" s="353"/>
      <c r="AA23" s="350">
        <v>33</v>
      </c>
      <c r="AB23" s="353"/>
      <c r="AC23" s="293">
        <v>55</v>
      </c>
      <c r="AD23" s="299">
        <f t="shared" si="22"/>
        <v>391</v>
      </c>
      <c r="AE23" s="300">
        <f t="shared" si="23"/>
        <v>21505</v>
      </c>
      <c r="AF23" s="301"/>
      <c r="AG23" s="301"/>
      <c r="AH23" s="301"/>
      <c r="AI23" s="302"/>
      <c r="AM23" s="349">
        <f t="shared" si="24"/>
        <v>1760</v>
      </c>
      <c r="AN23" s="349"/>
      <c r="AO23" s="349">
        <f t="shared" si="14"/>
        <v>1760</v>
      </c>
      <c r="AP23" s="349"/>
      <c r="AQ23" s="349">
        <f t="shared" si="15"/>
        <v>1815</v>
      </c>
      <c r="AR23" s="349"/>
      <c r="AS23" s="298"/>
      <c r="AT23" s="349">
        <f t="shared" si="25"/>
        <v>1815</v>
      </c>
      <c r="AU23" s="349"/>
      <c r="AV23" s="349">
        <f t="shared" si="16"/>
        <v>1760</v>
      </c>
      <c r="AW23" s="349"/>
      <c r="AX23" s="349">
        <f t="shared" si="17"/>
        <v>1760</v>
      </c>
      <c r="AY23" s="349"/>
      <c r="AZ23" s="298"/>
      <c r="BA23" s="349">
        <f t="shared" si="26"/>
        <v>1760</v>
      </c>
      <c r="BB23" s="349"/>
      <c r="BC23" s="349">
        <f t="shared" si="18"/>
        <v>1815</v>
      </c>
      <c r="BD23" s="349"/>
      <c r="BE23" s="349">
        <f t="shared" si="19"/>
        <v>1815</v>
      </c>
      <c r="BF23" s="349"/>
      <c r="BG23" s="298"/>
      <c r="BH23" s="349">
        <f t="shared" si="27"/>
        <v>1815</v>
      </c>
      <c r="BI23" s="349"/>
      <c r="BJ23" s="349">
        <f t="shared" si="20"/>
        <v>1815</v>
      </c>
      <c r="BK23" s="349"/>
      <c r="BL23" s="349">
        <f t="shared" si="21"/>
        <v>1815</v>
      </c>
      <c r="BM23" s="349"/>
    </row>
    <row r="24" spans="1:65" x14ac:dyDescent="0.3">
      <c r="A24" s="291" t="s">
        <v>344</v>
      </c>
      <c r="B24" s="350">
        <v>32</v>
      </c>
      <c r="C24" s="353"/>
      <c r="D24" s="350">
        <v>32</v>
      </c>
      <c r="E24" s="353"/>
      <c r="F24" s="350">
        <v>32</v>
      </c>
      <c r="G24" s="353"/>
      <c r="H24" s="292"/>
      <c r="I24" s="350">
        <v>33</v>
      </c>
      <c r="J24" s="353"/>
      <c r="K24" s="350">
        <v>32</v>
      </c>
      <c r="L24" s="353"/>
      <c r="M24" s="350">
        <v>34</v>
      </c>
      <c r="N24" s="353"/>
      <c r="O24" s="292"/>
      <c r="P24" s="350">
        <v>33</v>
      </c>
      <c r="Q24" s="353"/>
      <c r="R24" s="350">
        <v>33</v>
      </c>
      <c r="S24" s="353"/>
      <c r="T24" s="350">
        <v>33</v>
      </c>
      <c r="U24" s="353"/>
      <c r="V24" s="292"/>
      <c r="W24" s="350">
        <v>33</v>
      </c>
      <c r="X24" s="353"/>
      <c r="Y24" s="350">
        <v>33</v>
      </c>
      <c r="Z24" s="353"/>
      <c r="AA24" s="350">
        <v>33</v>
      </c>
      <c r="AB24" s="353"/>
      <c r="AC24" s="293">
        <v>55</v>
      </c>
      <c r="AD24" s="299">
        <f t="shared" si="22"/>
        <v>393</v>
      </c>
      <c r="AE24" s="300">
        <f t="shared" si="23"/>
        <v>21615</v>
      </c>
      <c r="AF24" s="301"/>
      <c r="AG24" s="301"/>
      <c r="AH24" s="301"/>
      <c r="AI24" s="302"/>
      <c r="AM24" s="349">
        <f t="shared" si="24"/>
        <v>1760</v>
      </c>
      <c r="AN24" s="349"/>
      <c r="AO24" s="349">
        <f t="shared" si="14"/>
        <v>1760</v>
      </c>
      <c r="AP24" s="349"/>
      <c r="AQ24" s="349">
        <f t="shared" si="15"/>
        <v>1760</v>
      </c>
      <c r="AR24" s="349"/>
      <c r="AS24" s="298"/>
      <c r="AT24" s="349">
        <f t="shared" si="25"/>
        <v>1815</v>
      </c>
      <c r="AU24" s="349"/>
      <c r="AV24" s="349">
        <f t="shared" si="16"/>
        <v>1760</v>
      </c>
      <c r="AW24" s="349"/>
      <c r="AX24" s="349">
        <f t="shared" si="17"/>
        <v>1870</v>
      </c>
      <c r="AY24" s="349"/>
      <c r="AZ24" s="298"/>
      <c r="BA24" s="349">
        <f t="shared" si="26"/>
        <v>1815</v>
      </c>
      <c r="BB24" s="349"/>
      <c r="BC24" s="349">
        <f t="shared" si="18"/>
        <v>1815</v>
      </c>
      <c r="BD24" s="349"/>
      <c r="BE24" s="349">
        <f t="shared" si="19"/>
        <v>1815</v>
      </c>
      <c r="BF24" s="349"/>
      <c r="BG24" s="298"/>
      <c r="BH24" s="349">
        <f t="shared" si="27"/>
        <v>1815</v>
      </c>
      <c r="BI24" s="349"/>
      <c r="BJ24" s="349">
        <f t="shared" si="20"/>
        <v>1815</v>
      </c>
      <c r="BK24" s="349"/>
      <c r="BL24" s="349">
        <f t="shared" si="21"/>
        <v>1815</v>
      </c>
      <c r="BM24" s="349"/>
    </row>
    <row r="25" spans="1:65" x14ac:dyDescent="0.3">
      <c r="A25" s="291" t="s">
        <v>345</v>
      </c>
      <c r="B25" s="350">
        <v>36</v>
      </c>
      <c r="C25" s="353"/>
      <c r="D25" s="350">
        <v>36</v>
      </c>
      <c r="E25" s="353"/>
      <c r="F25" s="350">
        <v>36</v>
      </c>
      <c r="G25" s="353"/>
      <c r="H25" s="292"/>
      <c r="I25" s="350">
        <v>36</v>
      </c>
      <c r="J25" s="353"/>
      <c r="K25" s="350">
        <v>36</v>
      </c>
      <c r="L25" s="353"/>
      <c r="M25" s="350">
        <v>36</v>
      </c>
      <c r="N25" s="353"/>
      <c r="O25" s="292"/>
      <c r="P25" s="350">
        <v>36</v>
      </c>
      <c r="Q25" s="353"/>
      <c r="R25" s="350">
        <v>36</v>
      </c>
      <c r="S25" s="353"/>
      <c r="T25" s="350">
        <v>36</v>
      </c>
      <c r="U25" s="353"/>
      <c r="V25" s="292"/>
      <c r="W25" s="350">
        <v>36</v>
      </c>
      <c r="X25" s="353"/>
      <c r="Y25" s="350">
        <v>36</v>
      </c>
      <c r="Z25" s="353"/>
      <c r="AA25" s="350">
        <v>37</v>
      </c>
      <c r="AB25" s="353"/>
      <c r="AC25" s="293">
        <v>60</v>
      </c>
      <c r="AD25" s="299">
        <f t="shared" si="22"/>
        <v>433</v>
      </c>
      <c r="AE25" s="300">
        <f t="shared" si="23"/>
        <v>25980</v>
      </c>
      <c r="AF25" s="301"/>
      <c r="AG25" s="301"/>
      <c r="AH25" s="301"/>
      <c r="AI25" s="302"/>
      <c r="AM25" s="349">
        <f t="shared" si="24"/>
        <v>2160</v>
      </c>
      <c r="AN25" s="349"/>
      <c r="AO25" s="349">
        <f t="shared" si="14"/>
        <v>2160</v>
      </c>
      <c r="AP25" s="349"/>
      <c r="AQ25" s="349">
        <f t="shared" si="15"/>
        <v>2160</v>
      </c>
      <c r="AR25" s="349"/>
      <c r="AS25" s="298"/>
      <c r="AT25" s="349">
        <f t="shared" si="25"/>
        <v>2160</v>
      </c>
      <c r="AU25" s="349"/>
      <c r="AV25" s="349">
        <f t="shared" si="16"/>
        <v>2160</v>
      </c>
      <c r="AW25" s="349"/>
      <c r="AX25" s="349">
        <f t="shared" si="17"/>
        <v>2160</v>
      </c>
      <c r="AY25" s="349"/>
      <c r="AZ25" s="298"/>
      <c r="BA25" s="349">
        <f t="shared" si="26"/>
        <v>2160</v>
      </c>
      <c r="BB25" s="349"/>
      <c r="BC25" s="349">
        <f t="shared" si="18"/>
        <v>2160</v>
      </c>
      <c r="BD25" s="349"/>
      <c r="BE25" s="349">
        <f t="shared" si="19"/>
        <v>2160</v>
      </c>
      <c r="BF25" s="349"/>
      <c r="BG25" s="298"/>
      <c r="BH25" s="349">
        <f t="shared" si="27"/>
        <v>2160</v>
      </c>
      <c r="BI25" s="349"/>
      <c r="BJ25" s="349">
        <f t="shared" si="20"/>
        <v>2160</v>
      </c>
      <c r="BK25" s="349"/>
      <c r="BL25" s="349">
        <f t="shared" si="21"/>
        <v>2220</v>
      </c>
      <c r="BM25" s="349"/>
    </row>
    <row r="26" spans="1:65" x14ac:dyDescent="0.3">
      <c r="A26" s="291" t="s">
        <v>346</v>
      </c>
      <c r="B26" s="350">
        <v>34</v>
      </c>
      <c r="C26" s="353"/>
      <c r="D26" s="350">
        <v>34</v>
      </c>
      <c r="E26" s="353"/>
      <c r="F26" s="350">
        <v>34</v>
      </c>
      <c r="G26" s="353"/>
      <c r="H26" s="292"/>
      <c r="I26" s="350">
        <v>34</v>
      </c>
      <c r="J26" s="353"/>
      <c r="K26" s="350">
        <v>34</v>
      </c>
      <c r="L26" s="353"/>
      <c r="M26" s="350">
        <v>34</v>
      </c>
      <c r="N26" s="353"/>
      <c r="O26" s="292"/>
      <c r="P26" s="350">
        <v>34</v>
      </c>
      <c r="Q26" s="353"/>
      <c r="R26" s="350">
        <v>34</v>
      </c>
      <c r="S26" s="353"/>
      <c r="T26" s="350">
        <v>34</v>
      </c>
      <c r="U26" s="353"/>
      <c r="V26" s="292"/>
      <c r="W26" s="350">
        <v>34</v>
      </c>
      <c r="X26" s="353"/>
      <c r="Y26" s="350">
        <v>34</v>
      </c>
      <c r="Z26" s="353"/>
      <c r="AA26" s="350">
        <v>34</v>
      </c>
      <c r="AB26" s="353"/>
      <c r="AC26" s="293">
        <v>55</v>
      </c>
      <c r="AD26" s="299">
        <f t="shared" si="22"/>
        <v>408</v>
      </c>
      <c r="AE26" s="300">
        <f t="shared" si="23"/>
        <v>22440</v>
      </c>
      <c r="AF26" s="301"/>
      <c r="AG26" s="301"/>
      <c r="AH26" s="301"/>
      <c r="AI26" s="302"/>
      <c r="AM26" s="349">
        <f t="shared" si="24"/>
        <v>1870</v>
      </c>
      <c r="AN26" s="349"/>
      <c r="AO26" s="349">
        <f t="shared" si="14"/>
        <v>1870</v>
      </c>
      <c r="AP26" s="349"/>
      <c r="AQ26" s="349">
        <f t="shared" si="15"/>
        <v>1870</v>
      </c>
      <c r="AR26" s="349"/>
      <c r="AS26" s="298"/>
      <c r="AT26" s="349">
        <f t="shared" si="25"/>
        <v>1870</v>
      </c>
      <c r="AU26" s="349"/>
      <c r="AV26" s="349">
        <f t="shared" si="16"/>
        <v>1870</v>
      </c>
      <c r="AW26" s="349"/>
      <c r="AX26" s="349">
        <f t="shared" si="17"/>
        <v>1870</v>
      </c>
      <c r="AY26" s="349"/>
      <c r="AZ26" s="298"/>
      <c r="BA26" s="349">
        <f t="shared" si="26"/>
        <v>1870</v>
      </c>
      <c r="BB26" s="349"/>
      <c r="BC26" s="349">
        <f t="shared" si="18"/>
        <v>1870</v>
      </c>
      <c r="BD26" s="349"/>
      <c r="BE26" s="349">
        <f t="shared" si="19"/>
        <v>1870</v>
      </c>
      <c r="BF26" s="349"/>
      <c r="BG26" s="298"/>
      <c r="BH26" s="349">
        <f t="shared" si="27"/>
        <v>1870</v>
      </c>
      <c r="BI26" s="349"/>
      <c r="BJ26" s="349">
        <f t="shared" si="20"/>
        <v>1870</v>
      </c>
      <c r="BK26" s="349"/>
      <c r="BL26" s="349">
        <f t="shared" si="21"/>
        <v>1870</v>
      </c>
      <c r="BM26" s="349"/>
    </row>
    <row r="27" spans="1:65" x14ac:dyDescent="0.3">
      <c r="A27" s="291" t="s">
        <v>347</v>
      </c>
      <c r="B27" s="350">
        <v>33</v>
      </c>
      <c r="C27" s="353"/>
      <c r="D27" s="350">
        <v>33</v>
      </c>
      <c r="E27" s="353"/>
      <c r="F27" s="350">
        <v>33</v>
      </c>
      <c r="G27" s="353"/>
      <c r="H27" s="292"/>
      <c r="I27" s="350">
        <v>33</v>
      </c>
      <c r="J27" s="353"/>
      <c r="K27" s="350">
        <v>33</v>
      </c>
      <c r="L27" s="353"/>
      <c r="M27" s="350">
        <v>33</v>
      </c>
      <c r="N27" s="353"/>
      <c r="O27" s="292"/>
      <c r="P27" s="350">
        <v>33</v>
      </c>
      <c r="Q27" s="353"/>
      <c r="R27" s="350">
        <v>33</v>
      </c>
      <c r="S27" s="353"/>
      <c r="T27" s="350">
        <v>33</v>
      </c>
      <c r="U27" s="353"/>
      <c r="V27" s="292"/>
      <c r="W27" s="350">
        <v>33</v>
      </c>
      <c r="X27" s="353"/>
      <c r="Y27" s="350">
        <v>33</v>
      </c>
      <c r="Z27" s="353"/>
      <c r="AA27" s="350">
        <v>33</v>
      </c>
      <c r="AB27" s="353"/>
      <c r="AC27" s="293">
        <v>65</v>
      </c>
      <c r="AD27" s="299">
        <f t="shared" si="22"/>
        <v>396</v>
      </c>
      <c r="AE27" s="300">
        <f t="shared" si="23"/>
        <v>25740</v>
      </c>
      <c r="AF27" s="301"/>
      <c r="AG27" s="301"/>
      <c r="AH27" s="301"/>
      <c r="AI27" s="302"/>
      <c r="AM27" s="349">
        <f t="shared" si="24"/>
        <v>2145</v>
      </c>
      <c r="AN27" s="349"/>
      <c r="AO27" s="349">
        <f t="shared" si="14"/>
        <v>2145</v>
      </c>
      <c r="AP27" s="349"/>
      <c r="AQ27" s="349">
        <f t="shared" si="15"/>
        <v>2145</v>
      </c>
      <c r="AR27" s="349"/>
      <c r="AS27" s="298"/>
      <c r="AT27" s="349">
        <f t="shared" si="25"/>
        <v>2145</v>
      </c>
      <c r="AU27" s="349"/>
      <c r="AV27" s="349">
        <f t="shared" si="16"/>
        <v>2145</v>
      </c>
      <c r="AW27" s="349"/>
      <c r="AX27" s="349">
        <f t="shared" si="17"/>
        <v>2145</v>
      </c>
      <c r="AY27" s="349"/>
      <c r="AZ27" s="298"/>
      <c r="BA27" s="349">
        <f t="shared" si="26"/>
        <v>2145</v>
      </c>
      <c r="BB27" s="349"/>
      <c r="BC27" s="349">
        <f t="shared" si="18"/>
        <v>2145</v>
      </c>
      <c r="BD27" s="349"/>
      <c r="BE27" s="349">
        <f t="shared" si="19"/>
        <v>2145</v>
      </c>
      <c r="BF27" s="349"/>
      <c r="BG27" s="298"/>
      <c r="BH27" s="349">
        <f t="shared" si="27"/>
        <v>2145</v>
      </c>
      <c r="BI27" s="349"/>
      <c r="BJ27" s="349">
        <f t="shared" si="20"/>
        <v>2145</v>
      </c>
      <c r="BK27" s="349"/>
      <c r="BL27" s="349">
        <f t="shared" si="21"/>
        <v>2145</v>
      </c>
      <c r="BM27" s="349"/>
    </row>
    <row r="28" spans="1:65" x14ac:dyDescent="0.3">
      <c r="A28" s="291" t="s">
        <v>348</v>
      </c>
      <c r="B28" s="350">
        <v>34</v>
      </c>
      <c r="C28" s="353"/>
      <c r="D28" s="350">
        <v>34</v>
      </c>
      <c r="E28" s="353"/>
      <c r="F28" s="350">
        <v>34</v>
      </c>
      <c r="G28" s="353"/>
      <c r="H28" s="292"/>
      <c r="I28" s="350">
        <v>34</v>
      </c>
      <c r="J28" s="353"/>
      <c r="K28" s="350">
        <v>34</v>
      </c>
      <c r="L28" s="353"/>
      <c r="M28" s="350">
        <v>34</v>
      </c>
      <c r="N28" s="353"/>
      <c r="O28" s="292"/>
      <c r="P28" s="350">
        <v>34</v>
      </c>
      <c r="Q28" s="353"/>
      <c r="R28" s="350">
        <v>34</v>
      </c>
      <c r="S28" s="353"/>
      <c r="T28" s="350">
        <v>34</v>
      </c>
      <c r="U28" s="353"/>
      <c r="V28" s="292"/>
      <c r="W28" s="350">
        <v>34</v>
      </c>
      <c r="X28" s="353"/>
      <c r="Y28" s="350">
        <v>34</v>
      </c>
      <c r="Z28" s="353"/>
      <c r="AA28" s="350">
        <v>34</v>
      </c>
      <c r="AB28" s="353"/>
      <c r="AC28" s="293">
        <v>70</v>
      </c>
      <c r="AD28" s="299">
        <f t="shared" si="22"/>
        <v>408</v>
      </c>
      <c r="AE28" s="300">
        <f t="shared" si="23"/>
        <v>28560</v>
      </c>
      <c r="AF28" s="301"/>
      <c r="AG28" s="301"/>
      <c r="AH28" s="301"/>
      <c r="AI28" s="302"/>
      <c r="AM28" s="349">
        <f t="shared" si="24"/>
        <v>2380</v>
      </c>
      <c r="AN28" s="349"/>
      <c r="AO28" s="349">
        <f t="shared" si="14"/>
        <v>2380</v>
      </c>
      <c r="AP28" s="349"/>
      <c r="AQ28" s="349">
        <f t="shared" si="15"/>
        <v>2380</v>
      </c>
      <c r="AR28" s="349"/>
      <c r="AS28" s="298"/>
      <c r="AT28" s="349">
        <f t="shared" si="25"/>
        <v>2380</v>
      </c>
      <c r="AU28" s="349"/>
      <c r="AV28" s="349">
        <f t="shared" si="16"/>
        <v>2380</v>
      </c>
      <c r="AW28" s="349"/>
      <c r="AX28" s="349">
        <f t="shared" si="17"/>
        <v>2380</v>
      </c>
      <c r="AY28" s="349"/>
      <c r="AZ28" s="298"/>
      <c r="BA28" s="349">
        <f t="shared" si="26"/>
        <v>2380</v>
      </c>
      <c r="BB28" s="349"/>
      <c r="BC28" s="349">
        <f t="shared" si="18"/>
        <v>2380</v>
      </c>
      <c r="BD28" s="349"/>
      <c r="BE28" s="349">
        <f t="shared" si="19"/>
        <v>2380</v>
      </c>
      <c r="BF28" s="349"/>
      <c r="BG28" s="298"/>
      <c r="BH28" s="349">
        <f t="shared" si="27"/>
        <v>2380</v>
      </c>
      <c r="BI28" s="349"/>
      <c r="BJ28" s="349">
        <f t="shared" si="20"/>
        <v>2380</v>
      </c>
      <c r="BK28" s="349"/>
      <c r="BL28" s="349">
        <f t="shared" si="21"/>
        <v>2380</v>
      </c>
      <c r="BM28" s="349"/>
    </row>
    <row r="29" spans="1:65" x14ac:dyDescent="0.3">
      <c r="A29" s="291" t="s">
        <v>349</v>
      </c>
      <c r="B29" s="350">
        <v>35</v>
      </c>
      <c r="C29" s="353"/>
      <c r="D29" s="350">
        <v>35</v>
      </c>
      <c r="E29" s="353"/>
      <c r="F29" s="350">
        <v>35</v>
      </c>
      <c r="G29" s="353"/>
      <c r="H29" s="292"/>
      <c r="I29" s="350">
        <v>35</v>
      </c>
      <c r="J29" s="353"/>
      <c r="K29" s="350">
        <v>35</v>
      </c>
      <c r="L29" s="353"/>
      <c r="M29" s="350">
        <v>35</v>
      </c>
      <c r="N29" s="353"/>
      <c r="O29" s="292"/>
      <c r="P29" s="350">
        <v>35</v>
      </c>
      <c r="Q29" s="353"/>
      <c r="R29" s="350">
        <v>35</v>
      </c>
      <c r="S29" s="353"/>
      <c r="T29" s="350">
        <v>35</v>
      </c>
      <c r="U29" s="353"/>
      <c r="V29" s="292"/>
      <c r="W29" s="350">
        <v>35</v>
      </c>
      <c r="X29" s="353"/>
      <c r="Y29" s="350">
        <v>35</v>
      </c>
      <c r="Z29" s="353"/>
      <c r="AA29" s="350">
        <v>35</v>
      </c>
      <c r="AB29" s="353"/>
      <c r="AC29" s="293">
        <v>70</v>
      </c>
      <c r="AD29" s="299">
        <f t="shared" si="22"/>
        <v>420</v>
      </c>
      <c r="AE29" s="300">
        <f t="shared" si="23"/>
        <v>29400</v>
      </c>
      <c r="AF29" s="301"/>
      <c r="AG29" s="301"/>
      <c r="AH29" s="301"/>
      <c r="AI29" s="302"/>
      <c r="AM29" s="349">
        <f t="shared" si="24"/>
        <v>2450</v>
      </c>
      <c r="AN29" s="349"/>
      <c r="AO29" s="349">
        <f t="shared" si="14"/>
        <v>2450</v>
      </c>
      <c r="AP29" s="349"/>
      <c r="AQ29" s="349">
        <f t="shared" si="15"/>
        <v>2450</v>
      </c>
      <c r="AR29" s="349"/>
      <c r="AS29" s="298"/>
      <c r="AT29" s="349">
        <f t="shared" si="25"/>
        <v>2450</v>
      </c>
      <c r="AU29" s="349"/>
      <c r="AV29" s="349">
        <f t="shared" si="16"/>
        <v>2450</v>
      </c>
      <c r="AW29" s="349"/>
      <c r="AX29" s="349">
        <f t="shared" si="17"/>
        <v>2450</v>
      </c>
      <c r="AY29" s="349"/>
      <c r="AZ29" s="298"/>
      <c r="BA29" s="349">
        <f t="shared" si="26"/>
        <v>2450</v>
      </c>
      <c r="BB29" s="349"/>
      <c r="BC29" s="349">
        <f t="shared" si="18"/>
        <v>2450</v>
      </c>
      <c r="BD29" s="349"/>
      <c r="BE29" s="349">
        <f t="shared" si="19"/>
        <v>2450</v>
      </c>
      <c r="BF29" s="349"/>
      <c r="BG29" s="298"/>
      <c r="BH29" s="349">
        <f t="shared" si="27"/>
        <v>2450</v>
      </c>
      <c r="BI29" s="349"/>
      <c r="BJ29" s="349">
        <f t="shared" si="20"/>
        <v>2450</v>
      </c>
      <c r="BK29" s="349"/>
      <c r="BL29" s="349">
        <f t="shared" si="21"/>
        <v>2450</v>
      </c>
      <c r="BM29" s="349"/>
    </row>
    <row r="30" spans="1:65" x14ac:dyDescent="0.3">
      <c r="A30" s="291" t="s">
        <v>350</v>
      </c>
      <c r="B30" s="350">
        <v>35</v>
      </c>
      <c r="C30" s="353"/>
      <c r="D30" s="350">
        <v>35</v>
      </c>
      <c r="E30" s="353"/>
      <c r="F30" s="350">
        <v>35</v>
      </c>
      <c r="G30" s="353"/>
      <c r="H30" s="292"/>
      <c r="I30" s="350">
        <v>35</v>
      </c>
      <c r="J30" s="353"/>
      <c r="K30" s="350">
        <v>35</v>
      </c>
      <c r="L30" s="353"/>
      <c r="M30" s="350">
        <v>35</v>
      </c>
      <c r="N30" s="353"/>
      <c r="O30" s="292"/>
      <c r="P30" s="350">
        <v>35</v>
      </c>
      <c r="Q30" s="353"/>
      <c r="R30" s="350">
        <v>35</v>
      </c>
      <c r="S30" s="353"/>
      <c r="T30" s="350">
        <v>35</v>
      </c>
      <c r="U30" s="353"/>
      <c r="V30" s="292"/>
      <c r="W30" s="350">
        <v>35</v>
      </c>
      <c r="X30" s="353"/>
      <c r="Y30" s="350">
        <v>35</v>
      </c>
      <c r="Z30" s="353"/>
      <c r="AA30" s="350">
        <v>35</v>
      </c>
      <c r="AB30" s="353"/>
      <c r="AC30" s="293">
        <v>85</v>
      </c>
      <c r="AD30" s="299">
        <f t="shared" si="22"/>
        <v>420</v>
      </c>
      <c r="AE30" s="300">
        <f t="shared" si="23"/>
        <v>35700</v>
      </c>
      <c r="AF30" s="301"/>
      <c r="AG30" s="301"/>
      <c r="AH30" s="301"/>
      <c r="AI30" s="302"/>
      <c r="AM30" s="349">
        <f t="shared" si="24"/>
        <v>2975</v>
      </c>
      <c r="AN30" s="349"/>
      <c r="AO30" s="349">
        <f t="shared" si="14"/>
        <v>2975</v>
      </c>
      <c r="AP30" s="349"/>
      <c r="AQ30" s="349">
        <f t="shared" si="15"/>
        <v>2975</v>
      </c>
      <c r="AR30" s="349"/>
      <c r="AS30" s="298"/>
      <c r="AT30" s="349">
        <f t="shared" si="25"/>
        <v>2975</v>
      </c>
      <c r="AU30" s="349"/>
      <c r="AV30" s="349">
        <f t="shared" si="16"/>
        <v>2975</v>
      </c>
      <c r="AW30" s="349"/>
      <c r="AX30" s="349">
        <f t="shared" si="17"/>
        <v>2975</v>
      </c>
      <c r="AY30" s="349"/>
      <c r="AZ30" s="298"/>
      <c r="BA30" s="349">
        <f t="shared" si="26"/>
        <v>2975</v>
      </c>
      <c r="BB30" s="349"/>
      <c r="BC30" s="349">
        <f t="shared" si="18"/>
        <v>2975</v>
      </c>
      <c r="BD30" s="349"/>
      <c r="BE30" s="349">
        <f t="shared" si="19"/>
        <v>2975</v>
      </c>
      <c r="BF30" s="349"/>
      <c r="BG30" s="298"/>
      <c r="BH30" s="349">
        <f t="shared" si="27"/>
        <v>2975</v>
      </c>
      <c r="BI30" s="349"/>
      <c r="BJ30" s="349">
        <f t="shared" si="20"/>
        <v>2975</v>
      </c>
      <c r="BK30" s="349"/>
      <c r="BL30" s="349">
        <f t="shared" si="21"/>
        <v>2975</v>
      </c>
      <c r="BM30" s="349"/>
    </row>
    <row r="31" spans="1:65" x14ac:dyDescent="0.3">
      <c r="A31" s="291" t="s">
        <v>351</v>
      </c>
      <c r="B31" s="350">
        <v>41</v>
      </c>
      <c r="C31" s="353"/>
      <c r="D31" s="350">
        <v>41</v>
      </c>
      <c r="E31" s="353"/>
      <c r="F31" s="350">
        <v>41</v>
      </c>
      <c r="G31" s="353"/>
      <c r="H31" s="292"/>
      <c r="I31" s="350">
        <v>41</v>
      </c>
      <c r="J31" s="353"/>
      <c r="K31" s="350">
        <v>41</v>
      </c>
      <c r="L31" s="353"/>
      <c r="M31" s="350">
        <v>41</v>
      </c>
      <c r="N31" s="353"/>
      <c r="O31" s="292"/>
      <c r="P31" s="350">
        <v>42</v>
      </c>
      <c r="Q31" s="353"/>
      <c r="R31" s="350">
        <v>41</v>
      </c>
      <c r="S31" s="353"/>
      <c r="T31" s="350">
        <v>41</v>
      </c>
      <c r="U31" s="353"/>
      <c r="V31" s="292"/>
      <c r="W31" s="350">
        <v>41</v>
      </c>
      <c r="X31" s="353"/>
      <c r="Y31" s="350">
        <v>41</v>
      </c>
      <c r="Z31" s="353"/>
      <c r="AA31" s="350">
        <v>41</v>
      </c>
      <c r="AB31" s="353"/>
      <c r="AC31" s="293">
        <v>85</v>
      </c>
      <c r="AD31" s="299">
        <f t="shared" si="22"/>
        <v>493</v>
      </c>
      <c r="AE31" s="300">
        <f t="shared" si="23"/>
        <v>41905</v>
      </c>
      <c r="AF31" s="301"/>
      <c r="AG31" s="301"/>
      <c r="AH31" s="301"/>
      <c r="AI31" s="302"/>
      <c r="AM31" s="349">
        <f t="shared" si="24"/>
        <v>3485</v>
      </c>
      <c r="AN31" s="349"/>
      <c r="AO31" s="349">
        <f t="shared" si="14"/>
        <v>3485</v>
      </c>
      <c r="AP31" s="349"/>
      <c r="AQ31" s="349">
        <f t="shared" si="15"/>
        <v>3485</v>
      </c>
      <c r="AR31" s="349"/>
      <c r="AS31" s="298"/>
      <c r="AT31" s="349">
        <f t="shared" si="25"/>
        <v>3485</v>
      </c>
      <c r="AU31" s="349"/>
      <c r="AV31" s="349">
        <f t="shared" si="16"/>
        <v>3485</v>
      </c>
      <c r="AW31" s="349"/>
      <c r="AX31" s="349">
        <f t="shared" si="17"/>
        <v>3485</v>
      </c>
      <c r="AY31" s="349"/>
      <c r="AZ31" s="298"/>
      <c r="BA31" s="349">
        <f t="shared" si="26"/>
        <v>3570</v>
      </c>
      <c r="BB31" s="349"/>
      <c r="BC31" s="349">
        <f t="shared" si="18"/>
        <v>3485</v>
      </c>
      <c r="BD31" s="349"/>
      <c r="BE31" s="349">
        <f t="shared" si="19"/>
        <v>3485</v>
      </c>
      <c r="BF31" s="349"/>
      <c r="BG31" s="298"/>
      <c r="BH31" s="349">
        <f t="shared" si="27"/>
        <v>3485</v>
      </c>
      <c r="BI31" s="349"/>
      <c r="BJ31" s="349">
        <f t="shared" si="20"/>
        <v>3485</v>
      </c>
      <c r="BK31" s="349"/>
      <c r="BL31" s="349">
        <f t="shared" si="21"/>
        <v>3485</v>
      </c>
      <c r="BM31" s="349"/>
    </row>
    <row r="32" spans="1:65" x14ac:dyDescent="0.3">
      <c r="A32" s="291" t="s">
        <v>352</v>
      </c>
      <c r="B32" s="350">
        <v>33</v>
      </c>
      <c r="C32" s="353"/>
      <c r="D32" s="350">
        <v>33</v>
      </c>
      <c r="E32" s="353"/>
      <c r="F32" s="350">
        <v>32</v>
      </c>
      <c r="G32" s="353"/>
      <c r="H32" s="292"/>
      <c r="I32" s="350">
        <v>32</v>
      </c>
      <c r="J32" s="353"/>
      <c r="K32" s="350">
        <v>33</v>
      </c>
      <c r="L32" s="353"/>
      <c r="M32" s="350">
        <v>32</v>
      </c>
      <c r="N32" s="353"/>
      <c r="O32" s="292"/>
      <c r="P32" s="350">
        <v>32</v>
      </c>
      <c r="Q32" s="353"/>
      <c r="R32" s="350">
        <v>32</v>
      </c>
      <c r="S32" s="353"/>
      <c r="T32" s="350">
        <v>33</v>
      </c>
      <c r="U32" s="353"/>
      <c r="V32" s="292"/>
      <c r="W32" s="350">
        <v>33</v>
      </c>
      <c r="X32" s="353"/>
      <c r="Y32" s="350">
        <v>33</v>
      </c>
      <c r="Z32" s="353"/>
      <c r="AA32" s="350">
        <v>33</v>
      </c>
      <c r="AB32" s="353"/>
      <c r="AC32" s="293">
        <v>90</v>
      </c>
      <c r="AD32" s="299">
        <f t="shared" si="22"/>
        <v>391</v>
      </c>
      <c r="AE32" s="300">
        <f t="shared" si="23"/>
        <v>35190</v>
      </c>
      <c r="AF32" s="301"/>
      <c r="AG32" s="301"/>
      <c r="AH32" s="301"/>
      <c r="AI32" s="302"/>
      <c r="AM32" s="349">
        <f t="shared" si="24"/>
        <v>2970</v>
      </c>
      <c r="AN32" s="349"/>
      <c r="AO32" s="349">
        <f t="shared" si="14"/>
        <v>2970</v>
      </c>
      <c r="AP32" s="349"/>
      <c r="AQ32" s="349">
        <f t="shared" si="15"/>
        <v>2880</v>
      </c>
      <c r="AR32" s="349"/>
      <c r="AS32" s="298"/>
      <c r="AT32" s="349">
        <f t="shared" si="25"/>
        <v>2880</v>
      </c>
      <c r="AU32" s="349"/>
      <c r="AV32" s="349">
        <f t="shared" si="16"/>
        <v>2970</v>
      </c>
      <c r="AW32" s="349"/>
      <c r="AX32" s="349">
        <f t="shared" si="17"/>
        <v>2880</v>
      </c>
      <c r="AY32" s="349"/>
      <c r="AZ32" s="298"/>
      <c r="BA32" s="349">
        <f t="shared" si="26"/>
        <v>2880</v>
      </c>
      <c r="BB32" s="349"/>
      <c r="BC32" s="349">
        <f t="shared" si="18"/>
        <v>2880</v>
      </c>
      <c r="BD32" s="349"/>
      <c r="BE32" s="349">
        <f t="shared" si="19"/>
        <v>2970</v>
      </c>
      <c r="BF32" s="349"/>
      <c r="BG32" s="298"/>
      <c r="BH32" s="349">
        <f t="shared" si="27"/>
        <v>2970</v>
      </c>
      <c r="BI32" s="349"/>
      <c r="BJ32" s="349">
        <f t="shared" si="20"/>
        <v>2970</v>
      </c>
      <c r="BK32" s="349"/>
      <c r="BL32" s="349">
        <f t="shared" si="21"/>
        <v>2970</v>
      </c>
      <c r="BM32" s="349"/>
    </row>
    <row r="33" spans="1:65" x14ac:dyDescent="0.3">
      <c r="A33" s="291" t="s">
        <v>353</v>
      </c>
      <c r="B33" s="350">
        <v>33</v>
      </c>
      <c r="C33" s="353"/>
      <c r="D33" s="350">
        <v>33</v>
      </c>
      <c r="E33" s="353"/>
      <c r="F33" s="350">
        <v>33</v>
      </c>
      <c r="G33" s="353"/>
      <c r="H33" s="292"/>
      <c r="I33" s="350">
        <v>33</v>
      </c>
      <c r="J33" s="353"/>
      <c r="K33" s="350">
        <v>33</v>
      </c>
      <c r="L33" s="353"/>
      <c r="M33" s="350">
        <v>33</v>
      </c>
      <c r="N33" s="353"/>
      <c r="O33" s="292"/>
      <c r="P33" s="350">
        <v>33</v>
      </c>
      <c r="Q33" s="353"/>
      <c r="R33" s="350">
        <v>33</v>
      </c>
      <c r="S33" s="353"/>
      <c r="T33" s="350">
        <v>33</v>
      </c>
      <c r="U33" s="353"/>
      <c r="V33" s="292"/>
      <c r="W33" s="350">
        <v>33</v>
      </c>
      <c r="X33" s="353"/>
      <c r="Y33" s="350">
        <v>34</v>
      </c>
      <c r="Z33" s="353"/>
      <c r="AA33" s="350">
        <v>34</v>
      </c>
      <c r="AB33" s="353"/>
      <c r="AC33" s="293">
        <v>125</v>
      </c>
      <c r="AD33" s="299">
        <f t="shared" si="22"/>
        <v>398</v>
      </c>
      <c r="AE33" s="300">
        <f t="shared" si="23"/>
        <v>49750</v>
      </c>
      <c r="AF33" s="301"/>
      <c r="AG33" s="301"/>
      <c r="AH33" s="301"/>
      <c r="AI33" s="302"/>
      <c r="AM33" s="349">
        <f t="shared" si="24"/>
        <v>4125</v>
      </c>
      <c r="AN33" s="349"/>
      <c r="AO33" s="349">
        <f t="shared" si="14"/>
        <v>4125</v>
      </c>
      <c r="AP33" s="349"/>
      <c r="AQ33" s="349">
        <f t="shared" si="15"/>
        <v>4125</v>
      </c>
      <c r="AR33" s="349"/>
      <c r="AS33" s="298"/>
      <c r="AT33" s="349">
        <f t="shared" si="25"/>
        <v>4125</v>
      </c>
      <c r="AU33" s="349"/>
      <c r="AV33" s="349">
        <f t="shared" si="16"/>
        <v>4125</v>
      </c>
      <c r="AW33" s="349"/>
      <c r="AX33" s="349">
        <f t="shared" si="17"/>
        <v>4125</v>
      </c>
      <c r="AY33" s="349"/>
      <c r="AZ33" s="298"/>
      <c r="BA33" s="349">
        <f t="shared" si="26"/>
        <v>4125</v>
      </c>
      <c r="BB33" s="349"/>
      <c r="BC33" s="349">
        <f t="shared" si="18"/>
        <v>4125</v>
      </c>
      <c r="BD33" s="349"/>
      <c r="BE33" s="349">
        <f t="shared" si="19"/>
        <v>4125</v>
      </c>
      <c r="BF33" s="349"/>
      <c r="BG33" s="298"/>
      <c r="BH33" s="349">
        <f t="shared" si="27"/>
        <v>4125</v>
      </c>
      <c r="BI33" s="349"/>
      <c r="BJ33" s="349">
        <f t="shared" si="20"/>
        <v>4250</v>
      </c>
      <c r="BK33" s="349"/>
      <c r="BL33" s="349">
        <f t="shared" si="21"/>
        <v>4250</v>
      </c>
      <c r="BM33" s="349"/>
    </row>
    <row r="34" spans="1:65" x14ac:dyDescent="0.3">
      <c r="A34" s="291" t="s">
        <v>354</v>
      </c>
      <c r="B34" s="350">
        <v>39</v>
      </c>
      <c r="C34" s="353"/>
      <c r="D34" s="350">
        <v>39</v>
      </c>
      <c r="E34" s="353"/>
      <c r="F34" s="350">
        <v>39</v>
      </c>
      <c r="G34" s="353"/>
      <c r="H34" s="292"/>
      <c r="I34" s="350">
        <v>39</v>
      </c>
      <c r="J34" s="353"/>
      <c r="K34" s="350">
        <v>39</v>
      </c>
      <c r="L34" s="353"/>
      <c r="M34" s="350">
        <v>39</v>
      </c>
      <c r="N34" s="353"/>
      <c r="O34" s="292"/>
      <c r="P34" s="350">
        <v>39</v>
      </c>
      <c r="Q34" s="353"/>
      <c r="R34" s="350">
        <v>39</v>
      </c>
      <c r="S34" s="353"/>
      <c r="T34" s="350">
        <v>39</v>
      </c>
      <c r="U34" s="353"/>
      <c r="V34" s="292"/>
      <c r="W34" s="350">
        <v>39</v>
      </c>
      <c r="X34" s="353"/>
      <c r="Y34" s="350">
        <v>39</v>
      </c>
      <c r="Z34" s="353"/>
      <c r="AA34" s="350">
        <v>39</v>
      </c>
      <c r="AB34" s="353"/>
      <c r="AC34" s="293">
        <v>225</v>
      </c>
      <c r="AD34" s="299">
        <f t="shared" si="22"/>
        <v>468</v>
      </c>
      <c r="AE34" s="300">
        <f t="shared" si="23"/>
        <v>105300</v>
      </c>
      <c r="AF34" s="301"/>
      <c r="AG34" s="301"/>
      <c r="AH34" s="301"/>
      <c r="AI34" s="302"/>
      <c r="AM34" s="349">
        <f t="shared" si="24"/>
        <v>8775</v>
      </c>
      <c r="AN34" s="349"/>
      <c r="AO34" s="349">
        <f t="shared" si="14"/>
        <v>8775</v>
      </c>
      <c r="AP34" s="349"/>
      <c r="AQ34" s="349">
        <f t="shared" si="15"/>
        <v>8775</v>
      </c>
      <c r="AR34" s="349"/>
      <c r="AS34" s="298"/>
      <c r="AT34" s="349">
        <f t="shared" si="25"/>
        <v>8775</v>
      </c>
      <c r="AU34" s="349"/>
      <c r="AV34" s="349">
        <f t="shared" si="16"/>
        <v>8775</v>
      </c>
      <c r="AW34" s="349"/>
      <c r="AX34" s="349">
        <f t="shared" si="17"/>
        <v>8775</v>
      </c>
      <c r="AY34" s="349"/>
      <c r="AZ34" s="298"/>
      <c r="BA34" s="349">
        <f t="shared" si="26"/>
        <v>8775</v>
      </c>
      <c r="BB34" s="349"/>
      <c r="BC34" s="349">
        <f t="shared" si="18"/>
        <v>8775</v>
      </c>
      <c r="BD34" s="349"/>
      <c r="BE34" s="349">
        <f t="shared" si="19"/>
        <v>8775</v>
      </c>
      <c r="BF34" s="349"/>
      <c r="BG34" s="298"/>
      <c r="BH34" s="349">
        <f t="shared" si="27"/>
        <v>8775</v>
      </c>
      <c r="BI34" s="349"/>
      <c r="BJ34" s="349">
        <f t="shared" si="20"/>
        <v>8775</v>
      </c>
      <c r="BK34" s="349"/>
      <c r="BL34" s="349">
        <f t="shared" si="21"/>
        <v>8775</v>
      </c>
      <c r="BM34" s="349"/>
    </row>
    <row r="35" spans="1:65" x14ac:dyDescent="0.3">
      <c r="A35" s="291" t="s">
        <v>355</v>
      </c>
      <c r="B35" s="350">
        <v>33</v>
      </c>
      <c r="C35" s="353"/>
      <c r="D35" s="350">
        <v>33</v>
      </c>
      <c r="E35" s="353"/>
      <c r="F35" s="350">
        <v>32</v>
      </c>
      <c r="G35" s="353"/>
      <c r="H35" s="292"/>
      <c r="I35" s="350">
        <v>32</v>
      </c>
      <c r="J35" s="353"/>
      <c r="K35" s="350">
        <v>33</v>
      </c>
      <c r="L35" s="353"/>
      <c r="M35" s="350">
        <v>32</v>
      </c>
      <c r="N35" s="353"/>
      <c r="O35" s="292"/>
      <c r="P35" s="350">
        <v>32</v>
      </c>
      <c r="Q35" s="353"/>
      <c r="R35" s="350">
        <v>32</v>
      </c>
      <c r="S35" s="353"/>
      <c r="T35" s="350">
        <v>33</v>
      </c>
      <c r="U35" s="353"/>
      <c r="V35" s="292"/>
      <c r="W35" s="350">
        <v>33</v>
      </c>
      <c r="X35" s="353"/>
      <c r="Y35" s="350">
        <v>33</v>
      </c>
      <c r="Z35" s="353"/>
      <c r="AA35" s="350">
        <v>33</v>
      </c>
      <c r="AB35" s="353"/>
      <c r="AC35" s="293">
        <v>90</v>
      </c>
      <c r="AD35" s="299">
        <f t="shared" ref="AD35:AD37" si="28">SUM(B35:AB35)</f>
        <v>391</v>
      </c>
      <c r="AE35" s="300">
        <f t="shared" ref="AE35:AE37" si="29">AD35*AC35</f>
        <v>35190</v>
      </c>
      <c r="AF35" s="301"/>
      <c r="AG35" s="301"/>
      <c r="AH35" s="301"/>
      <c r="AI35" s="302"/>
      <c r="AM35" s="349">
        <f t="shared" ref="AM35:AM37" si="30">B35*$AC35</f>
        <v>2970</v>
      </c>
      <c r="AN35" s="349"/>
      <c r="AO35" s="349">
        <f t="shared" ref="AO35:AO37" si="31">D35*$AC35</f>
        <v>2970</v>
      </c>
      <c r="AP35" s="349"/>
      <c r="AQ35" s="349">
        <f t="shared" ref="AQ35:AQ37" si="32">F35*$AC35</f>
        <v>2880</v>
      </c>
      <c r="AR35" s="349"/>
      <c r="AS35" s="298"/>
      <c r="AT35" s="349">
        <f t="shared" ref="AT35:AT37" si="33">I35*$AC35</f>
        <v>2880</v>
      </c>
      <c r="AU35" s="349"/>
      <c r="AV35" s="349">
        <f t="shared" ref="AV35:AV37" si="34">K35*$AC35</f>
        <v>2970</v>
      </c>
      <c r="AW35" s="349"/>
      <c r="AX35" s="349">
        <f t="shared" ref="AX35:AX37" si="35">M35*$AC35</f>
        <v>2880</v>
      </c>
      <c r="AY35" s="349"/>
      <c r="AZ35" s="298"/>
      <c r="BA35" s="349">
        <f t="shared" ref="BA35:BA37" si="36">P35*$AC35</f>
        <v>2880</v>
      </c>
      <c r="BB35" s="349"/>
      <c r="BC35" s="349">
        <f t="shared" ref="BC35:BC37" si="37">R35*$AC35</f>
        <v>2880</v>
      </c>
      <c r="BD35" s="349"/>
      <c r="BE35" s="349">
        <f t="shared" ref="BE35:BE37" si="38">T35*$AC35</f>
        <v>2970</v>
      </c>
      <c r="BF35" s="349"/>
      <c r="BG35" s="298"/>
      <c r="BH35" s="349">
        <f t="shared" ref="BH35:BH37" si="39">W35*$AC35</f>
        <v>2970</v>
      </c>
      <c r="BI35" s="349"/>
      <c r="BJ35" s="349">
        <f t="shared" ref="BJ35:BJ37" si="40">Y35*$AC35</f>
        <v>2970</v>
      </c>
      <c r="BK35" s="349"/>
      <c r="BL35" s="349">
        <f t="shared" ref="BL35:BL37" si="41">AA35*$AC35</f>
        <v>2970</v>
      </c>
      <c r="BM35" s="349"/>
    </row>
    <row r="36" spans="1:65" x14ac:dyDescent="0.3">
      <c r="A36" s="291" t="s">
        <v>356</v>
      </c>
      <c r="B36" s="350">
        <v>33</v>
      </c>
      <c r="C36" s="353"/>
      <c r="D36" s="350">
        <v>33</v>
      </c>
      <c r="E36" s="353"/>
      <c r="F36" s="350">
        <v>33</v>
      </c>
      <c r="G36" s="353"/>
      <c r="H36" s="292"/>
      <c r="I36" s="350">
        <v>33</v>
      </c>
      <c r="J36" s="353"/>
      <c r="K36" s="350">
        <v>33</v>
      </c>
      <c r="L36" s="353"/>
      <c r="M36" s="350">
        <v>33</v>
      </c>
      <c r="N36" s="353"/>
      <c r="O36" s="292"/>
      <c r="P36" s="350">
        <v>33</v>
      </c>
      <c r="Q36" s="353"/>
      <c r="R36" s="350">
        <v>33</v>
      </c>
      <c r="S36" s="353"/>
      <c r="T36" s="350">
        <v>33</v>
      </c>
      <c r="U36" s="353"/>
      <c r="V36" s="292"/>
      <c r="W36" s="350">
        <v>33</v>
      </c>
      <c r="X36" s="353"/>
      <c r="Y36" s="350">
        <v>34</v>
      </c>
      <c r="Z36" s="353"/>
      <c r="AA36" s="350">
        <v>34</v>
      </c>
      <c r="AB36" s="353"/>
      <c r="AC36" s="293">
        <v>125</v>
      </c>
      <c r="AD36" s="299">
        <f t="shared" si="28"/>
        <v>398</v>
      </c>
      <c r="AE36" s="300">
        <f t="shared" si="29"/>
        <v>49750</v>
      </c>
      <c r="AF36" s="301"/>
      <c r="AG36" s="301"/>
      <c r="AH36" s="301"/>
      <c r="AI36" s="302"/>
      <c r="AM36" s="349">
        <f t="shared" si="30"/>
        <v>4125</v>
      </c>
      <c r="AN36" s="349"/>
      <c r="AO36" s="349">
        <f t="shared" si="31"/>
        <v>4125</v>
      </c>
      <c r="AP36" s="349"/>
      <c r="AQ36" s="349">
        <f t="shared" si="32"/>
        <v>4125</v>
      </c>
      <c r="AR36" s="349"/>
      <c r="AS36" s="298"/>
      <c r="AT36" s="349">
        <f t="shared" si="33"/>
        <v>4125</v>
      </c>
      <c r="AU36" s="349"/>
      <c r="AV36" s="349">
        <f t="shared" si="34"/>
        <v>4125</v>
      </c>
      <c r="AW36" s="349"/>
      <c r="AX36" s="349">
        <f t="shared" si="35"/>
        <v>4125</v>
      </c>
      <c r="AY36" s="349"/>
      <c r="AZ36" s="298"/>
      <c r="BA36" s="349">
        <f t="shared" si="36"/>
        <v>4125</v>
      </c>
      <c r="BB36" s="349"/>
      <c r="BC36" s="349">
        <f t="shared" si="37"/>
        <v>4125</v>
      </c>
      <c r="BD36" s="349"/>
      <c r="BE36" s="349">
        <f t="shared" si="38"/>
        <v>4125</v>
      </c>
      <c r="BF36" s="349"/>
      <c r="BG36" s="298"/>
      <c r="BH36" s="349">
        <f t="shared" si="39"/>
        <v>4125</v>
      </c>
      <c r="BI36" s="349"/>
      <c r="BJ36" s="349">
        <f t="shared" si="40"/>
        <v>4250</v>
      </c>
      <c r="BK36" s="349"/>
      <c r="BL36" s="349">
        <f t="shared" si="41"/>
        <v>4250</v>
      </c>
      <c r="BM36" s="349"/>
    </row>
    <row r="37" spans="1:65" x14ac:dyDescent="0.3">
      <c r="A37" s="291" t="s">
        <v>357</v>
      </c>
      <c r="B37" s="350">
        <v>39</v>
      </c>
      <c r="C37" s="353"/>
      <c r="D37" s="350">
        <v>39</v>
      </c>
      <c r="E37" s="353"/>
      <c r="F37" s="350">
        <v>39</v>
      </c>
      <c r="G37" s="353"/>
      <c r="H37" s="292"/>
      <c r="I37" s="350">
        <v>39</v>
      </c>
      <c r="J37" s="353"/>
      <c r="K37" s="350">
        <v>39</v>
      </c>
      <c r="L37" s="353"/>
      <c r="M37" s="350">
        <v>39</v>
      </c>
      <c r="N37" s="353"/>
      <c r="O37" s="292"/>
      <c r="P37" s="350">
        <v>39</v>
      </c>
      <c r="Q37" s="353"/>
      <c r="R37" s="350">
        <v>39</v>
      </c>
      <c r="S37" s="353"/>
      <c r="T37" s="350">
        <v>39</v>
      </c>
      <c r="U37" s="353"/>
      <c r="V37" s="292"/>
      <c r="W37" s="350">
        <v>39</v>
      </c>
      <c r="X37" s="353"/>
      <c r="Y37" s="350">
        <v>39</v>
      </c>
      <c r="Z37" s="353"/>
      <c r="AA37" s="350">
        <v>39</v>
      </c>
      <c r="AB37" s="353"/>
      <c r="AC37" s="293">
        <v>225</v>
      </c>
      <c r="AD37" s="299">
        <f t="shared" si="28"/>
        <v>468</v>
      </c>
      <c r="AE37" s="300">
        <f t="shared" si="29"/>
        <v>105300</v>
      </c>
      <c r="AF37" s="301"/>
      <c r="AG37" s="301"/>
      <c r="AH37" s="301"/>
      <c r="AI37" s="302"/>
      <c r="AM37" s="349">
        <f t="shared" si="30"/>
        <v>8775</v>
      </c>
      <c r="AN37" s="349"/>
      <c r="AO37" s="349">
        <f t="shared" si="31"/>
        <v>8775</v>
      </c>
      <c r="AP37" s="349"/>
      <c r="AQ37" s="349">
        <f t="shared" si="32"/>
        <v>8775</v>
      </c>
      <c r="AR37" s="349"/>
      <c r="AS37" s="298"/>
      <c r="AT37" s="349">
        <f t="shared" si="33"/>
        <v>8775</v>
      </c>
      <c r="AU37" s="349"/>
      <c r="AV37" s="349">
        <f t="shared" si="34"/>
        <v>8775</v>
      </c>
      <c r="AW37" s="349"/>
      <c r="AX37" s="349">
        <f t="shared" si="35"/>
        <v>8775</v>
      </c>
      <c r="AY37" s="349"/>
      <c r="AZ37" s="298"/>
      <c r="BA37" s="349">
        <f t="shared" si="36"/>
        <v>8775</v>
      </c>
      <c r="BB37" s="349"/>
      <c r="BC37" s="349">
        <f t="shared" si="37"/>
        <v>8775</v>
      </c>
      <c r="BD37" s="349"/>
      <c r="BE37" s="349">
        <f t="shared" si="38"/>
        <v>8775</v>
      </c>
      <c r="BF37" s="349"/>
      <c r="BG37" s="298"/>
      <c r="BH37" s="349">
        <f t="shared" si="39"/>
        <v>8775</v>
      </c>
      <c r="BI37" s="349"/>
      <c r="BJ37" s="349">
        <f t="shared" si="40"/>
        <v>8775</v>
      </c>
      <c r="BK37" s="349"/>
      <c r="BL37" s="349">
        <f t="shared" si="41"/>
        <v>8775</v>
      </c>
      <c r="BM37" s="349"/>
    </row>
    <row r="38" spans="1:65" ht="14.4" customHeight="1" x14ac:dyDescent="0.3">
      <c r="AD38" s="284"/>
    </row>
    <row r="39" spans="1:65" ht="14.4" customHeight="1" x14ac:dyDescent="0.3">
      <c r="AD39" s="284"/>
    </row>
    <row r="40" spans="1:65" x14ac:dyDescent="0.3">
      <c r="A40" s="284" t="s">
        <v>70</v>
      </c>
      <c r="B40" s="360">
        <f>SUM(B5:B37)</f>
        <v>1139</v>
      </c>
      <c r="C40" s="361"/>
      <c r="D40" s="360">
        <f t="shared" ref="D40" si="42">SUM(D5:D37)</f>
        <v>1141</v>
      </c>
      <c r="E40" s="361"/>
      <c r="F40" s="360">
        <f t="shared" ref="F40" si="43">SUM(F5:F37)</f>
        <v>1138</v>
      </c>
      <c r="G40" s="361"/>
      <c r="H40" s="303"/>
      <c r="I40" s="360">
        <f>SUM(I5:I37)</f>
        <v>1140</v>
      </c>
      <c r="J40" s="361"/>
      <c r="K40" s="360">
        <f t="shared" ref="K40" si="44">SUM(K5:K37)</f>
        <v>1139</v>
      </c>
      <c r="L40" s="361"/>
      <c r="M40" s="360">
        <f t="shared" ref="M40" si="45">SUM(M5:M37)</f>
        <v>1142</v>
      </c>
      <c r="N40" s="361"/>
      <c r="O40" s="303"/>
      <c r="P40" s="360">
        <f>SUM(P5:P37)</f>
        <v>1140</v>
      </c>
      <c r="Q40" s="361"/>
      <c r="R40" s="360">
        <f t="shared" ref="R40" si="46">SUM(R5:R37)</f>
        <v>1140</v>
      </c>
      <c r="S40" s="361"/>
      <c r="T40" s="360">
        <f t="shared" ref="T40" si="47">SUM(T5:T37)</f>
        <v>1143</v>
      </c>
      <c r="U40" s="361"/>
      <c r="V40" s="303"/>
      <c r="W40" s="360">
        <f>SUM(W5:W37)</f>
        <v>1143</v>
      </c>
      <c r="X40" s="361"/>
      <c r="Y40" s="360">
        <f t="shared" ref="Y40" si="48">SUM(Y5:Y37)</f>
        <v>1146</v>
      </c>
      <c r="Z40" s="361"/>
      <c r="AA40" s="360">
        <f t="shared" ref="AA40" si="49">SUM(AA5:AA37)</f>
        <v>1148</v>
      </c>
      <c r="AB40" s="361"/>
      <c r="AC40" s="285"/>
      <c r="AM40" s="359">
        <f>SUM(AM5:AM37)</f>
        <v>98250</v>
      </c>
      <c r="AN40" s="359"/>
      <c r="AO40" s="359">
        <f t="shared" ref="AO40" si="50">SUM(AO5:AO37)</f>
        <v>98340</v>
      </c>
      <c r="AP40" s="359"/>
      <c r="AQ40" s="359">
        <f t="shared" ref="AQ40" si="51">SUM(AQ5:AQ37)</f>
        <v>98090</v>
      </c>
      <c r="AR40" s="359"/>
      <c r="AS40" s="290"/>
      <c r="AT40" s="359">
        <f>SUM(AT5:AT37)</f>
        <v>98200</v>
      </c>
      <c r="AU40" s="359"/>
      <c r="AV40" s="359">
        <f t="shared" ref="AV40" si="52">SUM(AV5:AV37)</f>
        <v>98250</v>
      </c>
      <c r="AW40" s="359"/>
      <c r="AX40" s="359">
        <f t="shared" ref="AX40" si="53">SUM(AX5:AX37)</f>
        <v>98280</v>
      </c>
      <c r="AY40" s="359"/>
      <c r="AZ40" s="290"/>
      <c r="BA40" s="359">
        <f>SUM(BA5:BA37)</f>
        <v>98260</v>
      </c>
      <c r="BB40" s="359"/>
      <c r="BC40" s="359">
        <f t="shared" ref="BC40" si="54">SUM(BC5:BC37)</f>
        <v>98200</v>
      </c>
      <c r="BD40" s="359"/>
      <c r="BE40" s="359">
        <f t="shared" ref="BE40" si="55">SUM(BE5:BE37)</f>
        <v>98470</v>
      </c>
      <c r="BF40" s="359"/>
      <c r="BG40" s="290"/>
      <c r="BH40" s="359">
        <f>SUM(BH5:BH37)</f>
        <v>98470</v>
      </c>
      <c r="BI40" s="359"/>
      <c r="BJ40" s="359">
        <f t="shared" ref="BJ40" si="56">SUM(BJ5:BJ37)</f>
        <v>98845</v>
      </c>
      <c r="BK40" s="359"/>
      <c r="BL40" s="359">
        <f t="shared" ref="BL40" si="57">SUM(BL5:BL37)</f>
        <v>98965</v>
      </c>
      <c r="BM40" s="359"/>
    </row>
    <row r="41" spans="1:65" x14ac:dyDescent="0.3">
      <c r="AD41" s="284"/>
    </row>
    <row r="42" spans="1:65" x14ac:dyDescent="0.3">
      <c r="A42" s="304" t="s">
        <v>248</v>
      </c>
      <c r="B42" s="362">
        <f>AM40</f>
        <v>98250</v>
      </c>
      <c r="C42" s="363"/>
      <c r="D42" s="362">
        <f t="shared" ref="D42" si="58">AO40</f>
        <v>98340</v>
      </c>
      <c r="E42" s="363"/>
      <c r="F42" s="362">
        <f t="shared" ref="F42" si="59">AQ40</f>
        <v>98090</v>
      </c>
      <c r="G42" s="363"/>
      <c r="H42" s="303"/>
      <c r="I42" s="362">
        <f>AT40</f>
        <v>98200</v>
      </c>
      <c r="J42" s="363"/>
      <c r="K42" s="362">
        <f t="shared" ref="K42" si="60">AV40</f>
        <v>98250</v>
      </c>
      <c r="L42" s="363"/>
      <c r="M42" s="362">
        <f t="shared" ref="M42" si="61">AX40</f>
        <v>98280</v>
      </c>
      <c r="N42" s="363"/>
      <c r="O42" s="303"/>
      <c r="P42" s="362">
        <f>BA40</f>
        <v>98260</v>
      </c>
      <c r="Q42" s="363"/>
      <c r="R42" s="362">
        <f t="shared" ref="R42" si="62">BC40</f>
        <v>98200</v>
      </c>
      <c r="S42" s="363"/>
      <c r="T42" s="362">
        <f t="shared" ref="T42" si="63">BE40</f>
        <v>98470</v>
      </c>
      <c r="U42" s="363"/>
      <c r="V42" s="303"/>
      <c r="W42" s="362">
        <f>BH40</f>
        <v>98470</v>
      </c>
      <c r="X42" s="363"/>
      <c r="Y42" s="362">
        <f t="shared" ref="Y42" si="64">BJ40</f>
        <v>98845</v>
      </c>
      <c r="Z42" s="363"/>
      <c r="AA42" s="362">
        <f t="shared" ref="AA42" si="65">BL40</f>
        <v>98965</v>
      </c>
      <c r="AB42" s="363"/>
      <c r="AC42" s="285"/>
    </row>
    <row r="43" spans="1:65" s="304" customFormat="1" x14ac:dyDescent="0.3">
      <c r="AJ43"/>
      <c r="AK43"/>
      <c r="AL43"/>
    </row>
    <row r="44" spans="1:65" x14ac:dyDescent="0.3">
      <c r="AD44" s="284"/>
    </row>
    <row r="45" spans="1:65" s="305" customFormat="1" ht="3.6" customHeight="1" x14ac:dyDescent="0.3">
      <c r="AJ45"/>
      <c r="AK45"/>
      <c r="AL45"/>
    </row>
    <row r="46" spans="1:65" x14ac:dyDescent="0.3">
      <c r="AD46" s="284"/>
    </row>
    <row r="47" spans="1:65" x14ac:dyDescent="0.3">
      <c r="A47" s="283" t="s">
        <v>249</v>
      </c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</row>
    <row r="48" spans="1:65" x14ac:dyDescent="0.3"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M48" s="356" t="s">
        <v>259</v>
      </c>
      <c r="AN48" s="356"/>
      <c r="AO48" s="356"/>
      <c r="AP48" s="356"/>
      <c r="AQ48" s="356"/>
      <c r="AR48" s="356"/>
      <c r="AS48" s="356"/>
      <c r="AT48" s="356"/>
      <c r="AU48" s="356"/>
      <c r="AV48" s="356"/>
      <c r="AW48" s="356"/>
      <c r="AX48" s="356"/>
      <c r="AY48" s="356"/>
      <c r="AZ48" s="356"/>
      <c r="BA48" s="356"/>
      <c r="BB48" s="356"/>
      <c r="BC48" s="356"/>
      <c r="BD48" s="356"/>
      <c r="BE48" s="356"/>
      <c r="BF48" s="356"/>
      <c r="BG48" s="356"/>
      <c r="BH48" s="356"/>
      <c r="BI48" s="356"/>
      <c r="BJ48" s="356"/>
      <c r="BK48" s="356"/>
      <c r="BL48" s="356"/>
      <c r="BM48" s="356"/>
    </row>
    <row r="49" spans="1:65" x14ac:dyDescent="0.3">
      <c r="A49" s="287" t="s">
        <v>254</v>
      </c>
      <c r="B49" s="358" t="s">
        <v>25</v>
      </c>
      <c r="C49" s="358"/>
      <c r="D49" s="358" t="s">
        <v>26</v>
      </c>
      <c r="E49" s="358"/>
      <c r="F49" s="358" t="s">
        <v>27</v>
      </c>
      <c r="G49" s="358"/>
      <c r="H49" s="289"/>
      <c r="I49" s="358" t="s">
        <v>28</v>
      </c>
      <c r="J49" s="358"/>
      <c r="K49" s="358" t="s">
        <v>29</v>
      </c>
      <c r="L49" s="358"/>
      <c r="M49" s="358" t="s">
        <v>30</v>
      </c>
      <c r="N49" s="358"/>
      <c r="O49" s="289"/>
      <c r="P49" s="358" t="s">
        <v>31</v>
      </c>
      <c r="Q49" s="358"/>
      <c r="R49" s="358" t="s">
        <v>32</v>
      </c>
      <c r="S49" s="358"/>
      <c r="T49" s="358" t="s">
        <v>33</v>
      </c>
      <c r="U49" s="358"/>
      <c r="V49" s="289"/>
      <c r="W49" s="358" t="s">
        <v>34</v>
      </c>
      <c r="X49" s="358"/>
      <c r="Y49" s="358" t="s">
        <v>35</v>
      </c>
      <c r="Z49" s="358"/>
      <c r="AA49" s="358" t="s">
        <v>36</v>
      </c>
      <c r="AB49" s="358"/>
      <c r="AC49" s="288" t="s">
        <v>244</v>
      </c>
      <c r="AD49" s="288" t="s">
        <v>245</v>
      </c>
      <c r="AE49" s="289" t="s">
        <v>246</v>
      </c>
      <c r="AF49" s="289" t="s">
        <v>247</v>
      </c>
      <c r="AG49" s="289"/>
      <c r="AH49" s="289"/>
      <c r="AI49" s="289"/>
      <c r="AM49" s="357" t="s">
        <v>25</v>
      </c>
      <c r="AN49" s="357"/>
      <c r="AO49" s="357" t="s">
        <v>26</v>
      </c>
      <c r="AP49" s="357"/>
      <c r="AQ49" s="357" t="s">
        <v>27</v>
      </c>
      <c r="AR49" s="357"/>
      <c r="AS49" s="290"/>
      <c r="AT49" s="357" t="s">
        <v>28</v>
      </c>
      <c r="AU49" s="357"/>
      <c r="AV49" s="357" t="s">
        <v>29</v>
      </c>
      <c r="AW49" s="357"/>
      <c r="AX49" s="357" t="s">
        <v>30</v>
      </c>
      <c r="AY49" s="357"/>
      <c r="AZ49" s="290"/>
      <c r="BA49" s="357" t="s">
        <v>31</v>
      </c>
      <c r="BB49" s="357"/>
      <c r="BC49" s="357" t="s">
        <v>32</v>
      </c>
      <c r="BD49" s="357"/>
      <c r="BE49" s="357" t="s">
        <v>33</v>
      </c>
      <c r="BF49" s="357"/>
      <c r="BG49" s="290"/>
      <c r="BH49" s="357" t="s">
        <v>34</v>
      </c>
      <c r="BI49" s="357"/>
      <c r="BJ49" s="357" t="s">
        <v>35</v>
      </c>
      <c r="BK49" s="357"/>
      <c r="BL49" s="357" t="s">
        <v>36</v>
      </c>
      <c r="BM49" s="357"/>
    </row>
    <row r="50" spans="1:65" x14ac:dyDescent="0.3">
      <c r="A50" s="291" t="s">
        <v>325</v>
      </c>
      <c r="B50" s="354">
        <v>33</v>
      </c>
      <c r="C50" s="355"/>
      <c r="D50" s="354">
        <v>33</v>
      </c>
      <c r="E50" s="355"/>
      <c r="F50" s="354">
        <v>33</v>
      </c>
      <c r="G50" s="355"/>
      <c r="H50" s="292"/>
      <c r="I50" s="354">
        <v>33</v>
      </c>
      <c r="J50" s="355"/>
      <c r="K50" s="354">
        <v>33</v>
      </c>
      <c r="L50" s="355"/>
      <c r="M50" s="354">
        <v>34</v>
      </c>
      <c r="N50" s="355"/>
      <c r="O50" s="292"/>
      <c r="P50" s="354">
        <v>33</v>
      </c>
      <c r="Q50" s="355"/>
      <c r="R50" s="354">
        <v>33</v>
      </c>
      <c r="S50" s="355"/>
      <c r="T50" s="354">
        <v>33</v>
      </c>
      <c r="U50" s="355"/>
      <c r="V50" s="292"/>
      <c r="W50" s="354">
        <v>33</v>
      </c>
      <c r="X50" s="355"/>
      <c r="Y50" s="354">
        <v>33</v>
      </c>
      <c r="Z50" s="355"/>
      <c r="AA50" s="354">
        <v>33</v>
      </c>
      <c r="AB50" s="355"/>
      <c r="AC50" s="293">
        <v>40</v>
      </c>
      <c r="AD50" s="294">
        <f>SUM(B50:AB50)</f>
        <v>397</v>
      </c>
      <c r="AE50" s="295">
        <f>AD50*AC50</f>
        <v>15880</v>
      </c>
      <c r="AF50" s="296"/>
      <c r="AG50" s="296"/>
      <c r="AH50" s="296"/>
      <c r="AI50" s="297"/>
      <c r="AM50" s="349">
        <f>B50*$AC50</f>
        <v>1320</v>
      </c>
      <c r="AN50" s="349"/>
      <c r="AO50" s="349">
        <f t="shared" ref="AO50:AO64" si="66">D50*$AC50</f>
        <v>1320</v>
      </c>
      <c r="AP50" s="349"/>
      <c r="AQ50" s="349">
        <f t="shared" ref="AQ50:AQ64" si="67">F50*$AC50</f>
        <v>1320</v>
      </c>
      <c r="AR50" s="349"/>
      <c r="AS50" s="298"/>
      <c r="AT50" s="349">
        <f>I50*$AC50</f>
        <v>1320</v>
      </c>
      <c r="AU50" s="349"/>
      <c r="AV50" s="349">
        <f t="shared" ref="AV50:AV64" si="68">K50*$AC50</f>
        <v>1320</v>
      </c>
      <c r="AW50" s="349"/>
      <c r="AX50" s="349">
        <f t="shared" ref="AX50:AX64" si="69">M50*$AC50</f>
        <v>1360</v>
      </c>
      <c r="AY50" s="349"/>
      <c r="AZ50" s="298"/>
      <c r="BA50" s="349">
        <f>P50*$AC50</f>
        <v>1320</v>
      </c>
      <c r="BB50" s="349"/>
      <c r="BC50" s="349">
        <f t="shared" ref="BC50:BC64" si="70">R50*$AC50</f>
        <v>1320</v>
      </c>
      <c r="BD50" s="349"/>
      <c r="BE50" s="349">
        <f t="shared" ref="BE50:BE64" si="71">T50*$AC50</f>
        <v>1320</v>
      </c>
      <c r="BF50" s="349"/>
      <c r="BG50" s="298"/>
      <c r="BH50" s="349">
        <f>W50*$AC50</f>
        <v>1320</v>
      </c>
      <c r="BI50" s="349"/>
      <c r="BJ50" s="349">
        <f t="shared" ref="BJ50:BJ64" si="72">Y50*$AC50</f>
        <v>1320</v>
      </c>
      <c r="BK50" s="349"/>
      <c r="BL50" s="349">
        <f t="shared" ref="BL50:BL64" si="73">AA50*$AC50</f>
        <v>1320</v>
      </c>
      <c r="BM50" s="349"/>
    </row>
    <row r="51" spans="1:65" x14ac:dyDescent="0.3">
      <c r="A51" s="291" t="s">
        <v>326</v>
      </c>
      <c r="B51" s="350">
        <v>33</v>
      </c>
      <c r="C51" s="353"/>
      <c r="D51" s="350">
        <v>34</v>
      </c>
      <c r="E51" s="353"/>
      <c r="F51" s="350">
        <v>33</v>
      </c>
      <c r="G51" s="353"/>
      <c r="H51" s="292"/>
      <c r="I51" s="350">
        <v>33</v>
      </c>
      <c r="J51" s="353"/>
      <c r="K51" s="350">
        <v>33</v>
      </c>
      <c r="L51" s="353"/>
      <c r="M51" s="350">
        <v>33</v>
      </c>
      <c r="N51" s="353"/>
      <c r="O51" s="292"/>
      <c r="P51" s="350">
        <v>33</v>
      </c>
      <c r="Q51" s="353"/>
      <c r="R51" s="350">
        <v>33</v>
      </c>
      <c r="S51" s="353"/>
      <c r="T51" s="350">
        <v>33</v>
      </c>
      <c r="U51" s="353"/>
      <c r="V51" s="292"/>
      <c r="W51" s="350">
        <v>33</v>
      </c>
      <c r="X51" s="353"/>
      <c r="Y51" s="350">
        <v>33</v>
      </c>
      <c r="Z51" s="353"/>
      <c r="AA51" s="350">
        <v>33</v>
      </c>
      <c r="AB51" s="353"/>
      <c r="AC51" s="293">
        <v>45</v>
      </c>
      <c r="AD51" s="299">
        <f t="shared" ref="AD51:AD64" si="74">SUM(B51:AB51)</f>
        <v>397</v>
      </c>
      <c r="AE51" s="300">
        <f t="shared" ref="AE51:AE64" si="75">AD51*AC51</f>
        <v>17865</v>
      </c>
      <c r="AF51" s="301"/>
      <c r="AG51" s="301"/>
      <c r="AH51" s="301"/>
      <c r="AI51" s="302"/>
      <c r="AM51" s="349">
        <f t="shared" ref="AM51:AM64" si="76">B51*$AC51</f>
        <v>1485</v>
      </c>
      <c r="AN51" s="349"/>
      <c r="AO51" s="349">
        <f t="shared" si="66"/>
        <v>1530</v>
      </c>
      <c r="AP51" s="349"/>
      <c r="AQ51" s="349">
        <f t="shared" si="67"/>
        <v>1485</v>
      </c>
      <c r="AR51" s="349"/>
      <c r="AS51" s="298"/>
      <c r="AT51" s="349">
        <f t="shared" ref="AT51:AT64" si="77">I51*$AC51</f>
        <v>1485</v>
      </c>
      <c r="AU51" s="349"/>
      <c r="AV51" s="349">
        <f t="shared" si="68"/>
        <v>1485</v>
      </c>
      <c r="AW51" s="349"/>
      <c r="AX51" s="349">
        <f t="shared" si="69"/>
        <v>1485</v>
      </c>
      <c r="AY51" s="349"/>
      <c r="AZ51" s="298"/>
      <c r="BA51" s="349">
        <f t="shared" ref="BA51:BA64" si="78">P51*$AC51</f>
        <v>1485</v>
      </c>
      <c r="BB51" s="349"/>
      <c r="BC51" s="349">
        <f t="shared" si="70"/>
        <v>1485</v>
      </c>
      <c r="BD51" s="349"/>
      <c r="BE51" s="349">
        <f t="shared" si="71"/>
        <v>1485</v>
      </c>
      <c r="BF51" s="349"/>
      <c r="BG51" s="298"/>
      <c r="BH51" s="349">
        <f t="shared" ref="BH51:BH64" si="79">W51*$AC51</f>
        <v>1485</v>
      </c>
      <c r="BI51" s="349"/>
      <c r="BJ51" s="349">
        <f t="shared" si="72"/>
        <v>1485</v>
      </c>
      <c r="BK51" s="349"/>
      <c r="BL51" s="349">
        <f t="shared" si="73"/>
        <v>1485</v>
      </c>
      <c r="BM51" s="349"/>
    </row>
    <row r="52" spans="1:65" x14ac:dyDescent="0.3">
      <c r="A52" s="291" t="s">
        <v>327</v>
      </c>
      <c r="B52" s="350">
        <v>34</v>
      </c>
      <c r="C52" s="353"/>
      <c r="D52" s="350">
        <v>34</v>
      </c>
      <c r="E52" s="353"/>
      <c r="F52" s="350">
        <v>34</v>
      </c>
      <c r="G52" s="353"/>
      <c r="H52" s="292"/>
      <c r="I52" s="350">
        <v>34</v>
      </c>
      <c r="J52" s="353"/>
      <c r="K52" s="350">
        <v>34</v>
      </c>
      <c r="L52" s="353"/>
      <c r="M52" s="350">
        <v>34</v>
      </c>
      <c r="N52" s="353"/>
      <c r="O52" s="292"/>
      <c r="P52" s="350">
        <v>34</v>
      </c>
      <c r="Q52" s="353"/>
      <c r="R52" s="350">
        <v>34</v>
      </c>
      <c r="S52" s="353"/>
      <c r="T52" s="350">
        <v>34</v>
      </c>
      <c r="U52" s="353"/>
      <c r="V52" s="292"/>
      <c r="W52" s="350">
        <v>34</v>
      </c>
      <c r="X52" s="353"/>
      <c r="Y52" s="350">
        <v>34</v>
      </c>
      <c r="Z52" s="353"/>
      <c r="AA52" s="350">
        <v>34</v>
      </c>
      <c r="AB52" s="353"/>
      <c r="AC52" s="293">
        <v>45</v>
      </c>
      <c r="AD52" s="299">
        <f t="shared" si="74"/>
        <v>408</v>
      </c>
      <c r="AE52" s="300">
        <f t="shared" si="75"/>
        <v>18360</v>
      </c>
      <c r="AF52" s="301"/>
      <c r="AG52" s="301"/>
      <c r="AH52" s="301"/>
      <c r="AI52" s="302"/>
      <c r="AM52" s="349">
        <f t="shared" si="76"/>
        <v>1530</v>
      </c>
      <c r="AN52" s="349"/>
      <c r="AO52" s="349">
        <f t="shared" si="66"/>
        <v>1530</v>
      </c>
      <c r="AP52" s="349"/>
      <c r="AQ52" s="349">
        <f t="shared" si="67"/>
        <v>1530</v>
      </c>
      <c r="AR52" s="349"/>
      <c r="AS52" s="298"/>
      <c r="AT52" s="349">
        <f t="shared" si="77"/>
        <v>1530</v>
      </c>
      <c r="AU52" s="349"/>
      <c r="AV52" s="349">
        <f t="shared" si="68"/>
        <v>1530</v>
      </c>
      <c r="AW52" s="349"/>
      <c r="AX52" s="349">
        <f t="shared" si="69"/>
        <v>1530</v>
      </c>
      <c r="AY52" s="349"/>
      <c r="AZ52" s="298"/>
      <c r="BA52" s="349">
        <f t="shared" si="78"/>
        <v>1530</v>
      </c>
      <c r="BB52" s="349"/>
      <c r="BC52" s="349">
        <f t="shared" si="70"/>
        <v>1530</v>
      </c>
      <c r="BD52" s="349"/>
      <c r="BE52" s="349">
        <f t="shared" si="71"/>
        <v>1530</v>
      </c>
      <c r="BF52" s="349"/>
      <c r="BG52" s="298"/>
      <c r="BH52" s="349">
        <f t="shared" si="79"/>
        <v>1530</v>
      </c>
      <c r="BI52" s="349"/>
      <c r="BJ52" s="349">
        <f t="shared" si="72"/>
        <v>1530</v>
      </c>
      <c r="BK52" s="349"/>
      <c r="BL52" s="349">
        <f t="shared" si="73"/>
        <v>1530</v>
      </c>
      <c r="BM52" s="349"/>
    </row>
    <row r="53" spans="1:65" x14ac:dyDescent="0.3">
      <c r="A53" s="291" t="s">
        <v>328</v>
      </c>
      <c r="B53" s="350">
        <v>32</v>
      </c>
      <c r="C53" s="353"/>
      <c r="D53" s="350">
        <v>32</v>
      </c>
      <c r="E53" s="353"/>
      <c r="F53" s="350">
        <v>33</v>
      </c>
      <c r="G53" s="353"/>
      <c r="H53" s="292"/>
      <c r="I53" s="350">
        <v>33</v>
      </c>
      <c r="J53" s="353"/>
      <c r="K53" s="350">
        <v>32</v>
      </c>
      <c r="L53" s="353"/>
      <c r="M53" s="350">
        <v>32</v>
      </c>
      <c r="N53" s="353"/>
      <c r="O53" s="292"/>
      <c r="P53" s="350">
        <v>32</v>
      </c>
      <c r="Q53" s="353"/>
      <c r="R53" s="350">
        <v>33</v>
      </c>
      <c r="S53" s="353"/>
      <c r="T53" s="350">
        <v>33</v>
      </c>
      <c r="U53" s="353"/>
      <c r="V53" s="292"/>
      <c r="W53" s="350">
        <v>33</v>
      </c>
      <c r="X53" s="353"/>
      <c r="Y53" s="350">
        <v>33</v>
      </c>
      <c r="Z53" s="353"/>
      <c r="AA53" s="350">
        <v>33</v>
      </c>
      <c r="AB53" s="353"/>
      <c r="AC53" s="293">
        <v>55</v>
      </c>
      <c r="AD53" s="299">
        <f t="shared" si="74"/>
        <v>391</v>
      </c>
      <c r="AE53" s="300">
        <f t="shared" si="75"/>
        <v>21505</v>
      </c>
      <c r="AF53" s="301"/>
      <c r="AG53" s="301"/>
      <c r="AH53" s="301"/>
      <c r="AI53" s="302"/>
      <c r="AM53" s="349">
        <f t="shared" si="76"/>
        <v>1760</v>
      </c>
      <c r="AN53" s="349"/>
      <c r="AO53" s="349">
        <f t="shared" si="66"/>
        <v>1760</v>
      </c>
      <c r="AP53" s="349"/>
      <c r="AQ53" s="349">
        <f t="shared" si="67"/>
        <v>1815</v>
      </c>
      <c r="AR53" s="349"/>
      <c r="AS53" s="298"/>
      <c r="AT53" s="349">
        <f t="shared" si="77"/>
        <v>1815</v>
      </c>
      <c r="AU53" s="349"/>
      <c r="AV53" s="349">
        <f t="shared" si="68"/>
        <v>1760</v>
      </c>
      <c r="AW53" s="349"/>
      <c r="AX53" s="349">
        <f t="shared" si="69"/>
        <v>1760</v>
      </c>
      <c r="AY53" s="349"/>
      <c r="AZ53" s="298"/>
      <c r="BA53" s="349">
        <f t="shared" si="78"/>
        <v>1760</v>
      </c>
      <c r="BB53" s="349"/>
      <c r="BC53" s="349">
        <f t="shared" si="70"/>
        <v>1815</v>
      </c>
      <c r="BD53" s="349"/>
      <c r="BE53" s="349">
        <f t="shared" si="71"/>
        <v>1815</v>
      </c>
      <c r="BF53" s="349"/>
      <c r="BG53" s="298"/>
      <c r="BH53" s="349">
        <f t="shared" si="79"/>
        <v>1815</v>
      </c>
      <c r="BI53" s="349"/>
      <c r="BJ53" s="349">
        <f t="shared" si="72"/>
        <v>1815</v>
      </c>
      <c r="BK53" s="349"/>
      <c r="BL53" s="349">
        <f t="shared" si="73"/>
        <v>1815</v>
      </c>
      <c r="BM53" s="349"/>
    </row>
    <row r="54" spans="1:65" x14ac:dyDescent="0.3">
      <c r="A54" s="291" t="s">
        <v>329</v>
      </c>
      <c r="B54" s="350">
        <v>32</v>
      </c>
      <c r="C54" s="353"/>
      <c r="D54" s="350">
        <v>32</v>
      </c>
      <c r="E54" s="353"/>
      <c r="F54" s="350">
        <v>32</v>
      </c>
      <c r="G54" s="353"/>
      <c r="H54" s="292"/>
      <c r="I54" s="350">
        <v>33</v>
      </c>
      <c r="J54" s="353"/>
      <c r="K54" s="350">
        <v>32</v>
      </c>
      <c r="L54" s="353"/>
      <c r="M54" s="350">
        <v>34</v>
      </c>
      <c r="N54" s="353"/>
      <c r="O54" s="292"/>
      <c r="P54" s="350">
        <v>33</v>
      </c>
      <c r="Q54" s="353"/>
      <c r="R54" s="350">
        <v>33</v>
      </c>
      <c r="S54" s="353"/>
      <c r="T54" s="350">
        <v>33</v>
      </c>
      <c r="U54" s="353"/>
      <c r="V54" s="292"/>
      <c r="W54" s="350">
        <v>33</v>
      </c>
      <c r="X54" s="353"/>
      <c r="Y54" s="350">
        <v>33</v>
      </c>
      <c r="Z54" s="353"/>
      <c r="AA54" s="350">
        <v>33</v>
      </c>
      <c r="AB54" s="353"/>
      <c r="AC54" s="293">
        <v>55</v>
      </c>
      <c r="AD54" s="299">
        <f t="shared" si="74"/>
        <v>393</v>
      </c>
      <c r="AE54" s="300">
        <f t="shared" si="75"/>
        <v>21615</v>
      </c>
      <c r="AF54" s="301"/>
      <c r="AG54" s="301"/>
      <c r="AH54" s="301"/>
      <c r="AI54" s="302"/>
      <c r="AM54" s="349">
        <f t="shared" si="76"/>
        <v>1760</v>
      </c>
      <c r="AN54" s="349"/>
      <c r="AO54" s="349">
        <f t="shared" si="66"/>
        <v>1760</v>
      </c>
      <c r="AP54" s="349"/>
      <c r="AQ54" s="349">
        <f t="shared" si="67"/>
        <v>1760</v>
      </c>
      <c r="AR54" s="349"/>
      <c r="AS54" s="298"/>
      <c r="AT54" s="349">
        <f t="shared" si="77"/>
        <v>1815</v>
      </c>
      <c r="AU54" s="349"/>
      <c r="AV54" s="349">
        <f t="shared" si="68"/>
        <v>1760</v>
      </c>
      <c r="AW54" s="349"/>
      <c r="AX54" s="349">
        <f t="shared" si="69"/>
        <v>1870</v>
      </c>
      <c r="AY54" s="349"/>
      <c r="AZ54" s="298"/>
      <c r="BA54" s="349">
        <f t="shared" si="78"/>
        <v>1815</v>
      </c>
      <c r="BB54" s="349"/>
      <c r="BC54" s="349">
        <f t="shared" si="70"/>
        <v>1815</v>
      </c>
      <c r="BD54" s="349"/>
      <c r="BE54" s="349">
        <f t="shared" si="71"/>
        <v>1815</v>
      </c>
      <c r="BF54" s="349"/>
      <c r="BG54" s="298"/>
      <c r="BH54" s="349">
        <f t="shared" si="79"/>
        <v>1815</v>
      </c>
      <c r="BI54" s="349"/>
      <c r="BJ54" s="349">
        <f t="shared" si="72"/>
        <v>1815</v>
      </c>
      <c r="BK54" s="349"/>
      <c r="BL54" s="349">
        <f t="shared" si="73"/>
        <v>1815</v>
      </c>
      <c r="BM54" s="349"/>
    </row>
    <row r="55" spans="1:65" x14ac:dyDescent="0.3">
      <c r="A55" s="291" t="s">
        <v>330</v>
      </c>
      <c r="B55" s="350">
        <v>36</v>
      </c>
      <c r="C55" s="353"/>
      <c r="D55" s="350">
        <v>36</v>
      </c>
      <c r="E55" s="353"/>
      <c r="F55" s="350">
        <v>36</v>
      </c>
      <c r="G55" s="353"/>
      <c r="H55" s="292"/>
      <c r="I55" s="350">
        <v>36</v>
      </c>
      <c r="J55" s="353"/>
      <c r="K55" s="350">
        <v>36</v>
      </c>
      <c r="L55" s="353"/>
      <c r="M55" s="350">
        <v>36</v>
      </c>
      <c r="N55" s="353"/>
      <c r="O55" s="292"/>
      <c r="P55" s="350">
        <v>36</v>
      </c>
      <c r="Q55" s="353"/>
      <c r="R55" s="350">
        <v>36</v>
      </c>
      <c r="S55" s="353"/>
      <c r="T55" s="350">
        <v>36</v>
      </c>
      <c r="U55" s="353"/>
      <c r="V55" s="292"/>
      <c r="W55" s="350">
        <v>36</v>
      </c>
      <c r="X55" s="353"/>
      <c r="Y55" s="350">
        <v>36</v>
      </c>
      <c r="Z55" s="353"/>
      <c r="AA55" s="350">
        <v>37</v>
      </c>
      <c r="AB55" s="353"/>
      <c r="AC55" s="293">
        <v>60</v>
      </c>
      <c r="AD55" s="299">
        <f t="shared" si="74"/>
        <v>433</v>
      </c>
      <c r="AE55" s="300">
        <f t="shared" si="75"/>
        <v>25980</v>
      </c>
      <c r="AF55" s="301"/>
      <c r="AG55" s="301"/>
      <c r="AH55" s="301"/>
      <c r="AI55" s="302"/>
      <c r="AM55" s="349">
        <f t="shared" si="76"/>
        <v>2160</v>
      </c>
      <c r="AN55" s="349"/>
      <c r="AO55" s="349">
        <f t="shared" si="66"/>
        <v>2160</v>
      </c>
      <c r="AP55" s="349"/>
      <c r="AQ55" s="349">
        <f t="shared" si="67"/>
        <v>2160</v>
      </c>
      <c r="AR55" s="349"/>
      <c r="AS55" s="298"/>
      <c r="AT55" s="349">
        <f t="shared" si="77"/>
        <v>2160</v>
      </c>
      <c r="AU55" s="349"/>
      <c r="AV55" s="349">
        <f t="shared" si="68"/>
        <v>2160</v>
      </c>
      <c r="AW55" s="349"/>
      <c r="AX55" s="349">
        <f t="shared" si="69"/>
        <v>2160</v>
      </c>
      <c r="AY55" s="349"/>
      <c r="AZ55" s="298"/>
      <c r="BA55" s="349">
        <f t="shared" si="78"/>
        <v>2160</v>
      </c>
      <c r="BB55" s="349"/>
      <c r="BC55" s="349">
        <f t="shared" si="70"/>
        <v>2160</v>
      </c>
      <c r="BD55" s="349"/>
      <c r="BE55" s="349">
        <f t="shared" si="71"/>
        <v>2160</v>
      </c>
      <c r="BF55" s="349"/>
      <c r="BG55" s="298"/>
      <c r="BH55" s="349">
        <f t="shared" si="79"/>
        <v>2160</v>
      </c>
      <c r="BI55" s="349"/>
      <c r="BJ55" s="349">
        <f t="shared" si="72"/>
        <v>2160</v>
      </c>
      <c r="BK55" s="349"/>
      <c r="BL55" s="349">
        <f t="shared" si="73"/>
        <v>2220</v>
      </c>
      <c r="BM55" s="349"/>
    </row>
    <row r="56" spans="1:65" x14ac:dyDescent="0.3">
      <c r="A56" s="291" t="s">
        <v>331</v>
      </c>
      <c r="B56" s="350">
        <v>34</v>
      </c>
      <c r="C56" s="353"/>
      <c r="D56" s="350">
        <v>34</v>
      </c>
      <c r="E56" s="353"/>
      <c r="F56" s="350">
        <v>34</v>
      </c>
      <c r="G56" s="353"/>
      <c r="H56" s="292"/>
      <c r="I56" s="350">
        <v>34</v>
      </c>
      <c r="J56" s="353"/>
      <c r="K56" s="350">
        <v>34</v>
      </c>
      <c r="L56" s="353"/>
      <c r="M56" s="350">
        <v>34</v>
      </c>
      <c r="N56" s="353"/>
      <c r="O56" s="292"/>
      <c r="P56" s="350">
        <v>34</v>
      </c>
      <c r="Q56" s="353"/>
      <c r="R56" s="350">
        <v>34</v>
      </c>
      <c r="S56" s="353"/>
      <c r="T56" s="350">
        <v>34</v>
      </c>
      <c r="U56" s="353"/>
      <c r="V56" s="292"/>
      <c r="W56" s="350">
        <v>34</v>
      </c>
      <c r="X56" s="353"/>
      <c r="Y56" s="350">
        <v>34</v>
      </c>
      <c r="Z56" s="353"/>
      <c r="AA56" s="350">
        <v>34</v>
      </c>
      <c r="AB56" s="353"/>
      <c r="AC56" s="293">
        <v>55</v>
      </c>
      <c r="AD56" s="299">
        <f t="shared" si="74"/>
        <v>408</v>
      </c>
      <c r="AE56" s="300">
        <f t="shared" si="75"/>
        <v>22440</v>
      </c>
      <c r="AF56" s="301"/>
      <c r="AG56" s="301"/>
      <c r="AH56" s="301"/>
      <c r="AI56" s="302"/>
      <c r="AM56" s="349">
        <f t="shared" si="76"/>
        <v>1870</v>
      </c>
      <c r="AN56" s="349"/>
      <c r="AO56" s="349">
        <f t="shared" si="66"/>
        <v>1870</v>
      </c>
      <c r="AP56" s="349"/>
      <c r="AQ56" s="349">
        <f t="shared" si="67"/>
        <v>1870</v>
      </c>
      <c r="AR56" s="349"/>
      <c r="AS56" s="298"/>
      <c r="AT56" s="349">
        <f t="shared" si="77"/>
        <v>1870</v>
      </c>
      <c r="AU56" s="349"/>
      <c r="AV56" s="349">
        <f t="shared" si="68"/>
        <v>1870</v>
      </c>
      <c r="AW56" s="349"/>
      <c r="AX56" s="349">
        <f t="shared" si="69"/>
        <v>1870</v>
      </c>
      <c r="AY56" s="349"/>
      <c r="AZ56" s="298"/>
      <c r="BA56" s="349">
        <f t="shared" si="78"/>
        <v>1870</v>
      </c>
      <c r="BB56" s="349"/>
      <c r="BC56" s="349">
        <f t="shared" si="70"/>
        <v>1870</v>
      </c>
      <c r="BD56" s="349"/>
      <c r="BE56" s="349">
        <f t="shared" si="71"/>
        <v>1870</v>
      </c>
      <c r="BF56" s="349"/>
      <c r="BG56" s="298"/>
      <c r="BH56" s="349">
        <f t="shared" si="79"/>
        <v>1870</v>
      </c>
      <c r="BI56" s="349"/>
      <c r="BJ56" s="349">
        <f t="shared" si="72"/>
        <v>1870</v>
      </c>
      <c r="BK56" s="349"/>
      <c r="BL56" s="349">
        <f t="shared" si="73"/>
        <v>1870</v>
      </c>
      <c r="BM56" s="349"/>
    </row>
    <row r="57" spans="1:65" x14ac:dyDescent="0.3">
      <c r="A57" s="291" t="s">
        <v>332</v>
      </c>
      <c r="B57" s="350">
        <v>33</v>
      </c>
      <c r="C57" s="353"/>
      <c r="D57" s="350">
        <v>33</v>
      </c>
      <c r="E57" s="353"/>
      <c r="F57" s="350">
        <v>33</v>
      </c>
      <c r="G57" s="353"/>
      <c r="H57" s="292"/>
      <c r="I57" s="350">
        <v>33</v>
      </c>
      <c r="J57" s="353"/>
      <c r="K57" s="350">
        <v>33</v>
      </c>
      <c r="L57" s="353"/>
      <c r="M57" s="350">
        <v>33</v>
      </c>
      <c r="N57" s="353"/>
      <c r="O57" s="292"/>
      <c r="P57" s="350">
        <v>33</v>
      </c>
      <c r="Q57" s="353"/>
      <c r="R57" s="350">
        <v>33</v>
      </c>
      <c r="S57" s="353"/>
      <c r="T57" s="350">
        <v>33</v>
      </c>
      <c r="U57" s="353"/>
      <c r="V57" s="292"/>
      <c r="W57" s="350">
        <v>33</v>
      </c>
      <c r="X57" s="353"/>
      <c r="Y57" s="350">
        <v>33</v>
      </c>
      <c r="Z57" s="353"/>
      <c r="AA57" s="350">
        <v>33</v>
      </c>
      <c r="AB57" s="353"/>
      <c r="AC57" s="293">
        <v>65</v>
      </c>
      <c r="AD57" s="299">
        <f t="shared" si="74"/>
        <v>396</v>
      </c>
      <c r="AE57" s="300">
        <f t="shared" si="75"/>
        <v>25740</v>
      </c>
      <c r="AF57" s="301"/>
      <c r="AG57" s="301"/>
      <c r="AH57" s="301"/>
      <c r="AI57" s="302"/>
      <c r="AM57" s="349">
        <f t="shared" si="76"/>
        <v>2145</v>
      </c>
      <c r="AN57" s="349"/>
      <c r="AO57" s="349">
        <f t="shared" si="66"/>
        <v>2145</v>
      </c>
      <c r="AP57" s="349"/>
      <c r="AQ57" s="349">
        <f t="shared" si="67"/>
        <v>2145</v>
      </c>
      <c r="AR57" s="349"/>
      <c r="AS57" s="298"/>
      <c r="AT57" s="349">
        <f t="shared" si="77"/>
        <v>2145</v>
      </c>
      <c r="AU57" s="349"/>
      <c r="AV57" s="349">
        <f t="shared" si="68"/>
        <v>2145</v>
      </c>
      <c r="AW57" s="349"/>
      <c r="AX57" s="349">
        <f t="shared" si="69"/>
        <v>2145</v>
      </c>
      <c r="AY57" s="349"/>
      <c r="AZ57" s="298"/>
      <c r="BA57" s="349">
        <f t="shared" si="78"/>
        <v>2145</v>
      </c>
      <c r="BB57" s="349"/>
      <c r="BC57" s="349">
        <f t="shared" si="70"/>
        <v>2145</v>
      </c>
      <c r="BD57" s="349"/>
      <c r="BE57" s="349">
        <f t="shared" si="71"/>
        <v>2145</v>
      </c>
      <c r="BF57" s="349"/>
      <c r="BG57" s="298"/>
      <c r="BH57" s="349">
        <f t="shared" si="79"/>
        <v>2145</v>
      </c>
      <c r="BI57" s="349"/>
      <c r="BJ57" s="349">
        <f t="shared" si="72"/>
        <v>2145</v>
      </c>
      <c r="BK57" s="349"/>
      <c r="BL57" s="349">
        <f t="shared" si="73"/>
        <v>2145</v>
      </c>
      <c r="BM57" s="349"/>
    </row>
    <row r="58" spans="1:65" x14ac:dyDescent="0.3">
      <c r="A58" s="291" t="s">
        <v>333</v>
      </c>
      <c r="B58" s="350">
        <v>34</v>
      </c>
      <c r="C58" s="353"/>
      <c r="D58" s="350">
        <v>34</v>
      </c>
      <c r="E58" s="353"/>
      <c r="F58" s="350">
        <v>34</v>
      </c>
      <c r="G58" s="353"/>
      <c r="H58" s="292"/>
      <c r="I58" s="350">
        <v>34</v>
      </c>
      <c r="J58" s="353"/>
      <c r="K58" s="350">
        <v>34</v>
      </c>
      <c r="L58" s="353"/>
      <c r="M58" s="350">
        <v>34</v>
      </c>
      <c r="N58" s="353"/>
      <c r="O58" s="292"/>
      <c r="P58" s="350">
        <v>34</v>
      </c>
      <c r="Q58" s="353"/>
      <c r="R58" s="350">
        <v>34</v>
      </c>
      <c r="S58" s="353"/>
      <c r="T58" s="350">
        <v>34</v>
      </c>
      <c r="U58" s="353"/>
      <c r="V58" s="292"/>
      <c r="W58" s="350">
        <v>34</v>
      </c>
      <c r="X58" s="353"/>
      <c r="Y58" s="350">
        <v>34</v>
      </c>
      <c r="Z58" s="353"/>
      <c r="AA58" s="350">
        <v>34</v>
      </c>
      <c r="AB58" s="353"/>
      <c r="AC58" s="293">
        <v>70</v>
      </c>
      <c r="AD58" s="299">
        <f t="shared" si="74"/>
        <v>408</v>
      </c>
      <c r="AE58" s="300">
        <f t="shared" si="75"/>
        <v>28560</v>
      </c>
      <c r="AF58" s="301"/>
      <c r="AG58" s="301"/>
      <c r="AH58" s="301"/>
      <c r="AI58" s="302"/>
      <c r="AM58" s="349">
        <f t="shared" si="76"/>
        <v>2380</v>
      </c>
      <c r="AN58" s="349"/>
      <c r="AO58" s="349">
        <f t="shared" si="66"/>
        <v>2380</v>
      </c>
      <c r="AP58" s="349"/>
      <c r="AQ58" s="349">
        <f t="shared" si="67"/>
        <v>2380</v>
      </c>
      <c r="AR58" s="349"/>
      <c r="AS58" s="298"/>
      <c r="AT58" s="349">
        <f t="shared" si="77"/>
        <v>2380</v>
      </c>
      <c r="AU58" s="349"/>
      <c r="AV58" s="349">
        <f t="shared" si="68"/>
        <v>2380</v>
      </c>
      <c r="AW58" s="349"/>
      <c r="AX58" s="349">
        <f t="shared" si="69"/>
        <v>2380</v>
      </c>
      <c r="AY58" s="349"/>
      <c r="AZ58" s="298"/>
      <c r="BA58" s="349">
        <f t="shared" si="78"/>
        <v>2380</v>
      </c>
      <c r="BB58" s="349"/>
      <c r="BC58" s="349">
        <f t="shared" si="70"/>
        <v>2380</v>
      </c>
      <c r="BD58" s="349"/>
      <c r="BE58" s="349">
        <f t="shared" si="71"/>
        <v>2380</v>
      </c>
      <c r="BF58" s="349"/>
      <c r="BG58" s="298"/>
      <c r="BH58" s="349">
        <f t="shared" si="79"/>
        <v>2380</v>
      </c>
      <c r="BI58" s="349"/>
      <c r="BJ58" s="349">
        <f t="shared" si="72"/>
        <v>2380</v>
      </c>
      <c r="BK58" s="349"/>
      <c r="BL58" s="349">
        <f t="shared" si="73"/>
        <v>2380</v>
      </c>
      <c r="BM58" s="349"/>
    </row>
    <row r="59" spans="1:65" x14ac:dyDescent="0.3">
      <c r="A59" s="291" t="s">
        <v>334</v>
      </c>
      <c r="B59" s="350">
        <v>35</v>
      </c>
      <c r="C59" s="353"/>
      <c r="D59" s="350">
        <v>35</v>
      </c>
      <c r="E59" s="353"/>
      <c r="F59" s="350">
        <v>35</v>
      </c>
      <c r="G59" s="353"/>
      <c r="H59" s="292"/>
      <c r="I59" s="350">
        <v>35</v>
      </c>
      <c r="J59" s="353"/>
      <c r="K59" s="350">
        <v>35</v>
      </c>
      <c r="L59" s="353"/>
      <c r="M59" s="350">
        <v>35</v>
      </c>
      <c r="N59" s="353"/>
      <c r="O59" s="292"/>
      <c r="P59" s="350">
        <v>35</v>
      </c>
      <c r="Q59" s="353"/>
      <c r="R59" s="350">
        <v>35</v>
      </c>
      <c r="S59" s="353"/>
      <c r="T59" s="350">
        <v>35</v>
      </c>
      <c r="U59" s="353"/>
      <c r="V59" s="292"/>
      <c r="W59" s="350">
        <v>35</v>
      </c>
      <c r="X59" s="353"/>
      <c r="Y59" s="350">
        <v>35</v>
      </c>
      <c r="Z59" s="353"/>
      <c r="AA59" s="350">
        <v>35</v>
      </c>
      <c r="AB59" s="353"/>
      <c r="AC59" s="293">
        <v>70</v>
      </c>
      <c r="AD59" s="299">
        <f t="shared" si="74"/>
        <v>420</v>
      </c>
      <c r="AE59" s="300">
        <f t="shared" si="75"/>
        <v>29400</v>
      </c>
      <c r="AF59" s="301"/>
      <c r="AG59" s="301"/>
      <c r="AH59" s="301"/>
      <c r="AI59" s="302"/>
      <c r="AM59" s="349">
        <f t="shared" si="76"/>
        <v>2450</v>
      </c>
      <c r="AN59" s="349"/>
      <c r="AO59" s="349">
        <f t="shared" si="66"/>
        <v>2450</v>
      </c>
      <c r="AP59" s="349"/>
      <c r="AQ59" s="349">
        <f t="shared" si="67"/>
        <v>2450</v>
      </c>
      <c r="AR59" s="349"/>
      <c r="AS59" s="298"/>
      <c r="AT59" s="349">
        <f t="shared" si="77"/>
        <v>2450</v>
      </c>
      <c r="AU59" s="349"/>
      <c r="AV59" s="349">
        <f t="shared" si="68"/>
        <v>2450</v>
      </c>
      <c r="AW59" s="349"/>
      <c r="AX59" s="349">
        <f t="shared" si="69"/>
        <v>2450</v>
      </c>
      <c r="AY59" s="349"/>
      <c r="AZ59" s="298"/>
      <c r="BA59" s="349">
        <f t="shared" si="78"/>
        <v>2450</v>
      </c>
      <c r="BB59" s="349"/>
      <c r="BC59" s="349">
        <f t="shared" si="70"/>
        <v>2450</v>
      </c>
      <c r="BD59" s="349"/>
      <c r="BE59" s="349">
        <f t="shared" si="71"/>
        <v>2450</v>
      </c>
      <c r="BF59" s="349"/>
      <c r="BG59" s="298"/>
      <c r="BH59" s="349">
        <f t="shared" si="79"/>
        <v>2450</v>
      </c>
      <c r="BI59" s="349"/>
      <c r="BJ59" s="349">
        <f t="shared" si="72"/>
        <v>2450</v>
      </c>
      <c r="BK59" s="349"/>
      <c r="BL59" s="349">
        <f t="shared" si="73"/>
        <v>2450</v>
      </c>
      <c r="BM59" s="349"/>
    </row>
    <row r="60" spans="1:65" x14ac:dyDescent="0.3">
      <c r="A60" s="291" t="s">
        <v>335</v>
      </c>
      <c r="B60" s="350">
        <v>35</v>
      </c>
      <c r="C60" s="353"/>
      <c r="D60" s="350">
        <v>35</v>
      </c>
      <c r="E60" s="353"/>
      <c r="F60" s="350">
        <v>35</v>
      </c>
      <c r="G60" s="353"/>
      <c r="H60" s="292"/>
      <c r="I60" s="350">
        <v>35</v>
      </c>
      <c r="J60" s="353"/>
      <c r="K60" s="350">
        <v>35</v>
      </c>
      <c r="L60" s="353"/>
      <c r="M60" s="350">
        <v>35</v>
      </c>
      <c r="N60" s="353"/>
      <c r="O60" s="292"/>
      <c r="P60" s="350">
        <v>35</v>
      </c>
      <c r="Q60" s="353"/>
      <c r="R60" s="350">
        <v>35</v>
      </c>
      <c r="S60" s="353"/>
      <c r="T60" s="350">
        <v>35</v>
      </c>
      <c r="U60" s="353"/>
      <c r="V60" s="292"/>
      <c r="W60" s="350">
        <v>35</v>
      </c>
      <c r="X60" s="353"/>
      <c r="Y60" s="350">
        <v>35</v>
      </c>
      <c r="Z60" s="353"/>
      <c r="AA60" s="350">
        <v>35</v>
      </c>
      <c r="AB60" s="353"/>
      <c r="AC60" s="293">
        <v>85</v>
      </c>
      <c r="AD60" s="299">
        <f t="shared" si="74"/>
        <v>420</v>
      </c>
      <c r="AE60" s="300">
        <f t="shared" si="75"/>
        <v>35700</v>
      </c>
      <c r="AF60" s="301"/>
      <c r="AG60" s="301"/>
      <c r="AH60" s="301"/>
      <c r="AI60" s="302"/>
      <c r="AM60" s="349">
        <f t="shared" si="76"/>
        <v>2975</v>
      </c>
      <c r="AN60" s="349"/>
      <c r="AO60" s="349">
        <f t="shared" si="66"/>
        <v>2975</v>
      </c>
      <c r="AP60" s="349"/>
      <c r="AQ60" s="349">
        <f t="shared" si="67"/>
        <v>2975</v>
      </c>
      <c r="AR60" s="349"/>
      <c r="AS60" s="298"/>
      <c r="AT60" s="349">
        <f t="shared" si="77"/>
        <v>2975</v>
      </c>
      <c r="AU60" s="349"/>
      <c r="AV60" s="349">
        <f t="shared" si="68"/>
        <v>2975</v>
      </c>
      <c r="AW60" s="349"/>
      <c r="AX60" s="349">
        <f t="shared" si="69"/>
        <v>2975</v>
      </c>
      <c r="AY60" s="349"/>
      <c r="AZ60" s="298"/>
      <c r="BA60" s="349">
        <f t="shared" si="78"/>
        <v>2975</v>
      </c>
      <c r="BB60" s="349"/>
      <c r="BC60" s="349">
        <f t="shared" si="70"/>
        <v>2975</v>
      </c>
      <c r="BD60" s="349"/>
      <c r="BE60" s="349">
        <f t="shared" si="71"/>
        <v>2975</v>
      </c>
      <c r="BF60" s="349"/>
      <c r="BG60" s="298"/>
      <c r="BH60" s="349">
        <f t="shared" si="79"/>
        <v>2975</v>
      </c>
      <c r="BI60" s="349"/>
      <c r="BJ60" s="349">
        <f t="shared" si="72"/>
        <v>2975</v>
      </c>
      <c r="BK60" s="349"/>
      <c r="BL60" s="349">
        <f t="shared" si="73"/>
        <v>2975</v>
      </c>
      <c r="BM60" s="349"/>
    </row>
    <row r="61" spans="1:65" x14ac:dyDescent="0.3">
      <c r="A61" s="291" t="s">
        <v>336</v>
      </c>
      <c r="B61" s="350">
        <v>41</v>
      </c>
      <c r="C61" s="353"/>
      <c r="D61" s="350">
        <v>41</v>
      </c>
      <c r="E61" s="353"/>
      <c r="F61" s="350">
        <v>41</v>
      </c>
      <c r="G61" s="353"/>
      <c r="H61" s="292"/>
      <c r="I61" s="350">
        <v>41</v>
      </c>
      <c r="J61" s="353"/>
      <c r="K61" s="350">
        <v>41</v>
      </c>
      <c r="L61" s="353"/>
      <c r="M61" s="350">
        <v>41</v>
      </c>
      <c r="N61" s="353"/>
      <c r="O61" s="292"/>
      <c r="P61" s="350">
        <v>42</v>
      </c>
      <c r="Q61" s="353"/>
      <c r="R61" s="350">
        <v>41</v>
      </c>
      <c r="S61" s="353"/>
      <c r="T61" s="350">
        <v>41</v>
      </c>
      <c r="U61" s="353"/>
      <c r="V61" s="292"/>
      <c r="W61" s="350">
        <v>41</v>
      </c>
      <c r="X61" s="353"/>
      <c r="Y61" s="350">
        <v>41</v>
      </c>
      <c r="Z61" s="353"/>
      <c r="AA61" s="350">
        <v>41</v>
      </c>
      <c r="AB61" s="353"/>
      <c r="AC61" s="293">
        <v>85</v>
      </c>
      <c r="AD61" s="299">
        <f t="shared" si="74"/>
        <v>493</v>
      </c>
      <c r="AE61" s="300">
        <f t="shared" si="75"/>
        <v>41905</v>
      </c>
      <c r="AF61" s="301"/>
      <c r="AG61" s="301"/>
      <c r="AH61" s="301"/>
      <c r="AI61" s="302"/>
      <c r="AM61" s="349">
        <f t="shared" si="76"/>
        <v>3485</v>
      </c>
      <c r="AN61" s="349"/>
      <c r="AO61" s="349">
        <f t="shared" si="66"/>
        <v>3485</v>
      </c>
      <c r="AP61" s="349"/>
      <c r="AQ61" s="349">
        <f t="shared" si="67"/>
        <v>3485</v>
      </c>
      <c r="AR61" s="349"/>
      <c r="AS61" s="298"/>
      <c r="AT61" s="349">
        <f t="shared" si="77"/>
        <v>3485</v>
      </c>
      <c r="AU61" s="349"/>
      <c r="AV61" s="349">
        <f t="shared" si="68"/>
        <v>3485</v>
      </c>
      <c r="AW61" s="349"/>
      <c r="AX61" s="349">
        <f t="shared" si="69"/>
        <v>3485</v>
      </c>
      <c r="AY61" s="349"/>
      <c r="AZ61" s="298"/>
      <c r="BA61" s="349">
        <f t="shared" si="78"/>
        <v>3570</v>
      </c>
      <c r="BB61" s="349"/>
      <c r="BC61" s="349">
        <f t="shared" si="70"/>
        <v>3485</v>
      </c>
      <c r="BD61" s="349"/>
      <c r="BE61" s="349">
        <f t="shared" si="71"/>
        <v>3485</v>
      </c>
      <c r="BF61" s="349"/>
      <c r="BG61" s="298"/>
      <c r="BH61" s="349">
        <f t="shared" si="79"/>
        <v>3485</v>
      </c>
      <c r="BI61" s="349"/>
      <c r="BJ61" s="349">
        <f t="shared" si="72"/>
        <v>3485</v>
      </c>
      <c r="BK61" s="349"/>
      <c r="BL61" s="349">
        <f t="shared" si="73"/>
        <v>3485</v>
      </c>
      <c r="BM61" s="349"/>
    </row>
    <row r="62" spans="1:65" x14ac:dyDescent="0.3">
      <c r="A62" s="291" t="s">
        <v>337</v>
      </c>
      <c r="B62" s="350">
        <v>33</v>
      </c>
      <c r="C62" s="353"/>
      <c r="D62" s="350">
        <v>33</v>
      </c>
      <c r="E62" s="353"/>
      <c r="F62" s="350">
        <v>32</v>
      </c>
      <c r="G62" s="353"/>
      <c r="H62" s="292"/>
      <c r="I62" s="350">
        <v>32</v>
      </c>
      <c r="J62" s="353"/>
      <c r="K62" s="350">
        <v>33</v>
      </c>
      <c r="L62" s="353"/>
      <c r="M62" s="350">
        <v>32</v>
      </c>
      <c r="N62" s="353"/>
      <c r="O62" s="292"/>
      <c r="P62" s="350">
        <v>32</v>
      </c>
      <c r="Q62" s="353"/>
      <c r="R62" s="350">
        <v>32</v>
      </c>
      <c r="S62" s="353"/>
      <c r="T62" s="350">
        <v>33</v>
      </c>
      <c r="U62" s="353"/>
      <c r="V62" s="292"/>
      <c r="W62" s="350">
        <v>33</v>
      </c>
      <c r="X62" s="353"/>
      <c r="Y62" s="350">
        <v>33</v>
      </c>
      <c r="Z62" s="353"/>
      <c r="AA62" s="350">
        <v>33</v>
      </c>
      <c r="AB62" s="353"/>
      <c r="AC62" s="293">
        <v>90</v>
      </c>
      <c r="AD62" s="299">
        <f t="shared" si="74"/>
        <v>391</v>
      </c>
      <c r="AE62" s="300">
        <f t="shared" si="75"/>
        <v>35190</v>
      </c>
      <c r="AF62" s="301"/>
      <c r="AG62" s="301"/>
      <c r="AH62" s="301"/>
      <c r="AI62" s="302"/>
      <c r="AM62" s="349">
        <f t="shared" si="76"/>
        <v>2970</v>
      </c>
      <c r="AN62" s="349"/>
      <c r="AO62" s="349">
        <f t="shared" si="66"/>
        <v>2970</v>
      </c>
      <c r="AP62" s="349"/>
      <c r="AQ62" s="349">
        <f t="shared" si="67"/>
        <v>2880</v>
      </c>
      <c r="AR62" s="349"/>
      <c r="AS62" s="298"/>
      <c r="AT62" s="349">
        <f t="shared" si="77"/>
        <v>2880</v>
      </c>
      <c r="AU62" s="349"/>
      <c r="AV62" s="349">
        <f t="shared" si="68"/>
        <v>2970</v>
      </c>
      <c r="AW62" s="349"/>
      <c r="AX62" s="349">
        <f t="shared" si="69"/>
        <v>2880</v>
      </c>
      <c r="AY62" s="349"/>
      <c r="AZ62" s="298"/>
      <c r="BA62" s="349">
        <f t="shared" si="78"/>
        <v>2880</v>
      </c>
      <c r="BB62" s="349"/>
      <c r="BC62" s="349">
        <f t="shared" si="70"/>
        <v>2880</v>
      </c>
      <c r="BD62" s="349"/>
      <c r="BE62" s="349">
        <f t="shared" si="71"/>
        <v>2970</v>
      </c>
      <c r="BF62" s="349"/>
      <c r="BG62" s="298"/>
      <c r="BH62" s="349">
        <f t="shared" si="79"/>
        <v>2970</v>
      </c>
      <c r="BI62" s="349"/>
      <c r="BJ62" s="349">
        <f t="shared" si="72"/>
        <v>2970</v>
      </c>
      <c r="BK62" s="349"/>
      <c r="BL62" s="349">
        <f t="shared" si="73"/>
        <v>2970</v>
      </c>
      <c r="BM62" s="349"/>
    </row>
    <row r="63" spans="1:65" x14ac:dyDescent="0.3">
      <c r="A63" s="291" t="s">
        <v>338</v>
      </c>
      <c r="B63" s="350">
        <v>33</v>
      </c>
      <c r="C63" s="353"/>
      <c r="D63" s="350">
        <v>33</v>
      </c>
      <c r="E63" s="353"/>
      <c r="F63" s="350">
        <v>33</v>
      </c>
      <c r="G63" s="353"/>
      <c r="H63" s="292"/>
      <c r="I63" s="350">
        <v>33</v>
      </c>
      <c r="J63" s="353"/>
      <c r="K63" s="350">
        <v>33</v>
      </c>
      <c r="L63" s="353"/>
      <c r="M63" s="350">
        <v>33</v>
      </c>
      <c r="N63" s="353"/>
      <c r="O63" s="292"/>
      <c r="P63" s="350">
        <v>33</v>
      </c>
      <c r="Q63" s="353"/>
      <c r="R63" s="350">
        <v>33</v>
      </c>
      <c r="S63" s="353"/>
      <c r="T63" s="350">
        <v>33</v>
      </c>
      <c r="U63" s="353"/>
      <c r="V63" s="292"/>
      <c r="W63" s="350">
        <v>33</v>
      </c>
      <c r="X63" s="353"/>
      <c r="Y63" s="350">
        <v>34</v>
      </c>
      <c r="Z63" s="353"/>
      <c r="AA63" s="350">
        <v>34</v>
      </c>
      <c r="AB63" s="353"/>
      <c r="AC63" s="293">
        <v>125</v>
      </c>
      <c r="AD63" s="299">
        <f t="shared" si="74"/>
        <v>398</v>
      </c>
      <c r="AE63" s="300">
        <f t="shared" si="75"/>
        <v>49750</v>
      </c>
      <c r="AF63" s="301"/>
      <c r="AG63" s="301"/>
      <c r="AH63" s="301"/>
      <c r="AI63" s="302"/>
      <c r="AM63" s="349">
        <f t="shared" si="76"/>
        <v>4125</v>
      </c>
      <c r="AN63" s="349"/>
      <c r="AO63" s="349"/>
      <c r="AP63" s="349"/>
      <c r="AQ63" s="349">
        <f t="shared" si="67"/>
        <v>4125</v>
      </c>
      <c r="AR63" s="349"/>
      <c r="AS63" s="298"/>
      <c r="AT63" s="349">
        <f t="shared" si="77"/>
        <v>4125</v>
      </c>
      <c r="AU63" s="349"/>
      <c r="AV63" s="349">
        <f t="shared" si="68"/>
        <v>4125</v>
      </c>
      <c r="AW63" s="349"/>
      <c r="AX63" s="349">
        <f t="shared" si="69"/>
        <v>4125</v>
      </c>
      <c r="AY63" s="349"/>
      <c r="AZ63" s="298"/>
      <c r="BA63" s="349">
        <f t="shared" si="78"/>
        <v>4125</v>
      </c>
      <c r="BB63" s="349"/>
      <c r="BC63" s="349">
        <f t="shared" si="70"/>
        <v>4125</v>
      </c>
      <c r="BD63" s="349"/>
      <c r="BE63" s="349">
        <f t="shared" si="71"/>
        <v>4125</v>
      </c>
      <c r="BF63" s="349"/>
      <c r="BG63" s="298"/>
      <c r="BH63" s="349">
        <f t="shared" si="79"/>
        <v>4125</v>
      </c>
      <c r="BI63" s="349"/>
      <c r="BJ63" s="349">
        <f t="shared" si="72"/>
        <v>4250</v>
      </c>
      <c r="BK63" s="349"/>
      <c r="BL63" s="349">
        <f t="shared" si="73"/>
        <v>4250</v>
      </c>
      <c r="BM63" s="349"/>
    </row>
    <row r="64" spans="1:65" x14ac:dyDescent="0.3">
      <c r="A64" s="291" t="s">
        <v>339</v>
      </c>
      <c r="B64" s="350">
        <v>39</v>
      </c>
      <c r="C64" s="353"/>
      <c r="D64" s="350">
        <v>39</v>
      </c>
      <c r="E64" s="353"/>
      <c r="F64" s="350">
        <v>39</v>
      </c>
      <c r="G64" s="353"/>
      <c r="H64" s="292"/>
      <c r="I64" s="350">
        <v>39</v>
      </c>
      <c r="J64" s="353"/>
      <c r="K64" s="350">
        <v>39</v>
      </c>
      <c r="L64" s="353"/>
      <c r="M64" s="350">
        <v>39</v>
      </c>
      <c r="N64" s="353"/>
      <c r="O64" s="292"/>
      <c r="P64" s="350">
        <v>39</v>
      </c>
      <c r="Q64" s="353"/>
      <c r="R64" s="350">
        <v>39</v>
      </c>
      <c r="S64" s="353"/>
      <c r="T64" s="350">
        <v>39</v>
      </c>
      <c r="U64" s="353"/>
      <c r="V64" s="292"/>
      <c r="W64" s="350">
        <v>39</v>
      </c>
      <c r="X64" s="353"/>
      <c r="Y64" s="350">
        <v>39</v>
      </c>
      <c r="Z64" s="353"/>
      <c r="AA64" s="350">
        <v>39</v>
      </c>
      <c r="AB64" s="353"/>
      <c r="AC64" s="293">
        <v>225</v>
      </c>
      <c r="AD64" s="299">
        <f t="shared" si="74"/>
        <v>468</v>
      </c>
      <c r="AE64" s="300">
        <f t="shared" si="75"/>
        <v>105300</v>
      </c>
      <c r="AF64" s="301"/>
      <c r="AG64" s="301"/>
      <c r="AH64" s="301"/>
      <c r="AI64" s="302"/>
      <c r="AM64" s="349">
        <f t="shared" si="76"/>
        <v>8775</v>
      </c>
      <c r="AN64" s="349"/>
      <c r="AO64" s="349">
        <f t="shared" si="66"/>
        <v>8775</v>
      </c>
      <c r="AP64" s="349"/>
      <c r="AQ64" s="349">
        <f t="shared" si="67"/>
        <v>8775</v>
      </c>
      <c r="AR64" s="349"/>
      <c r="AS64" s="298"/>
      <c r="AT64" s="349">
        <f t="shared" si="77"/>
        <v>8775</v>
      </c>
      <c r="AU64" s="349"/>
      <c r="AV64" s="349">
        <f t="shared" si="68"/>
        <v>8775</v>
      </c>
      <c r="AW64" s="349"/>
      <c r="AX64" s="349">
        <f t="shared" si="69"/>
        <v>8775</v>
      </c>
      <c r="AY64" s="349"/>
      <c r="AZ64" s="298"/>
      <c r="BA64" s="349">
        <f t="shared" si="78"/>
        <v>8775</v>
      </c>
      <c r="BB64" s="349"/>
      <c r="BC64" s="349">
        <f t="shared" si="70"/>
        <v>8775</v>
      </c>
      <c r="BD64" s="349"/>
      <c r="BE64" s="349">
        <f t="shared" si="71"/>
        <v>8775</v>
      </c>
      <c r="BF64" s="349"/>
      <c r="BG64" s="298"/>
      <c r="BH64" s="349">
        <f t="shared" si="79"/>
        <v>8775</v>
      </c>
      <c r="BI64" s="349"/>
      <c r="BJ64" s="349">
        <f t="shared" si="72"/>
        <v>8775</v>
      </c>
      <c r="BK64" s="349"/>
      <c r="BL64" s="349">
        <f t="shared" si="73"/>
        <v>8775</v>
      </c>
      <c r="BM64" s="349"/>
    </row>
    <row r="65" spans="1:65" x14ac:dyDescent="0.3">
      <c r="A65" s="291" t="s">
        <v>340</v>
      </c>
      <c r="B65" s="354">
        <v>33</v>
      </c>
      <c r="C65" s="355"/>
      <c r="D65" s="354">
        <v>33</v>
      </c>
      <c r="E65" s="355"/>
      <c r="F65" s="354">
        <v>33</v>
      </c>
      <c r="G65" s="355"/>
      <c r="H65" s="292"/>
      <c r="I65" s="354">
        <v>33</v>
      </c>
      <c r="J65" s="355"/>
      <c r="K65" s="354">
        <v>33</v>
      </c>
      <c r="L65" s="355"/>
      <c r="M65" s="354">
        <v>34</v>
      </c>
      <c r="N65" s="355"/>
      <c r="O65" s="292"/>
      <c r="P65" s="354">
        <v>33</v>
      </c>
      <c r="Q65" s="355"/>
      <c r="R65" s="354">
        <v>33</v>
      </c>
      <c r="S65" s="355"/>
      <c r="T65" s="354">
        <v>33</v>
      </c>
      <c r="U65" s="355"/>
      <c r="V65" s="292"/>
      <c r="W65" s="354">
        <v>33</v>
      </c>
      <c r="X65" s="355"/>
      <c r="Y65" s="354">
        <v>33</v>
      </c>
      <c r="Z65" s="355"/>
      <c r="AA65" s="354">
        <v>33</v>
      </c>
      <c r="AB65" s="355"/>
      <c r="AC65" s="293">
        <v>40</v>
      </c>
      <c r="AD65" s="294">
        <f>SUM(B65:AB65)</f>
        <v>397</v>
      </c>
      <c r="AE65" s="295">
        <f>AD65*AC65</f>
        <v>15880</v>
      </c>
      <c r="AF65" s="296"/>
      <c r="AG65" s="296"/>
      <c r="AH65" s="296"/>
      <c r="AI65" s="297"/>
      <c r="AM65" s="349">
        <f>B65*$AC65</f>
        <v>1320</v>
      </c>
      <c r="AN65" s="349"/>
      <c r="AO65" s="349">
        <f t="shared" ref="AO65:AO77" si="80">D65*$AC65</f>
        <v>1320</v>
      </c>
      <c r="AP65" s="349"/>
      <c r="AQ65" s="349">
        <f t="shared" ref="AQ65:AQ79" si="81">F65*$AC65</f>
        <v>1320</v>
      </c>
      <c r="AR65" s="349"/>
      <c r="AS65" s="298"/>
      <c r="AT65" s="349">
        <f>I65*$AC65</f>
        <v>1320</v>
      </c>
      <c r="AU65" s="349"/>
      <c r="AV65" s="349">
        <f t="shared" ref="AV65:AV79" si="82">K65*$AC65</f>
        <v>1320</v>
      </c>
      <c r="AW65" s="349"/>
      <c r="AX65" s="349">
        <f t="shared" ref="AX65:AX79" si="83">M65*$AC65</f>
        <v>1360</v>
      </c>
      <c r="AY65" s="349"/>
      <c r="AZ65" s="298"/>
      <c r="BA65" s="349">
        <f>P65*$AC65</f>
        <v>1320</v>
      </c>
      <c r="BB65" s="349"/>
      <c r="BC65" s="349">
        <f t="shared" ref="BC65:BC79" si="84">R65*$AC65</f>
        <v>1320</v>
      </c>
      <c r="BD65" s="349"/>
      <c r="BE65" s="349">
        <f t="shared" ref="BE65:BE79" si="85">T65*$AC65</f>
        <v>1320</v>
      </c>
      <c r="BF65" s="349"/>
      <c r="BG65" s="298"/>
      <c r="BH65" s="349">
        <f>W65*$AC65</f>
        <v>1320</v>
      </c>
      <c r="BI65" s="349"/>
      <c r="BJ65" s="349">
        <f t="shared" ref="BJ65:BJ79" si="86">Y65*$AC65</f>
        <v>1320</v>
      </c>
      <c r="BK65" s="349"/>
      <c r="BL65" s="349">
        <f t="shared" ref="BL65:BL79" si="87">AA65*$AC65</f>
        <v>1320</v>
      </c>
      <c r="BM65" s="349"/>
    </row>
    <row r="66" spans="1:65" x14ac:dyDescent="0.3">
      <c r="A66" s="291" t="s">
        <v>341</v>
      </c>
      <c r="B66" s="350">
        <v>33</v>
      </c>
      <c r="C66" s="353"/>
      <c r="D66" s="350">
        <v>34</v>
      </c>
      <c r="E66" s="353"/>
      <c r="F66" s="350">
        <v>33</v>
      </c>
      <c r="G66" s="353"/>
      <c r="H66" s="292"/>
      <c r="I66" s="350">
        <v>33</v>
      </c>
      <c r="J66" s="353"/>
      <c r="K66" s="350">
        <v>33</v>
      </c>
      <c r="L66" s="353"/>
      <c r="M66" s="350">
        <v>33</v>
      </c>
      <c r="N66" s="353"/>
      <c r="O66" s="292"/>
      <c r="P66" s="350">
        <v>33</v>
      </c>
      <c r="Q66" s="353"/>
      <c r="R66" s="350">
        <v>33</v>
      </c>
      <c r="S66" s="353"/>
      <c r="T66" s="350">
        <v>33</v>
      </c>
      <c r="U66" s="353"/>
      <c r="V66" s="292"/>
      <c r="W66" s="350">
        <v>33</v>
      </c>
      <c r="X66" s="353"/>
      <c r="Y66" s="350">
        <v>33</v>
      </c>
      <c r="Z66" s="353"/>
      <c r="AA66" s="350">
        <v>33</v>
      </c>
      <c r="AB66" s="353"/>
      <c r="AC66" s="293">
        <v>45</v>
      </c>
      <c r="AD66" s="299">
        <f t="shared" ref="AD66:AD79" si="88">SUM(B66:AB66)</f>
        <v>397</v>
      </c>
      <c r="AE66" s="300">
        <f t="shared" ref="AE66:AE79" si="89">AD66*AC66</f>
        <v>17865</v>
      </c>
      <c r="AF66" s="301"/>
      <c r="AG66" s="301"/>
      <c r="AH66" s="301"/>
      <c r="AI66" s="302"/>
      <c r="AM66" s="349">
        <f t="shared" ref="AM66:AM79" si="90">B66*$AC66</f>
        <v>1485</v>
      </c>
      <c r="AN66" s="349"/>
      <c r="AO66" s="349">
        <f t="shared" si="80"/>
        <v>1530</v>
      </c>
      <c r="AP66" s="349"/>
      <c r="AQ66" s="349">
        <f t="shared" si="81"/>
        <v>1485</v>
      </c>
      <c r="AR66" s="349"/>
      <c r="AS66" s="298"/>
      <c r="AT66" s="349">
        <f t="shared" ref="AT66:AT79" si="91">I66*$AC66</f>
        <v>1485</v>
      </c>
      <c r="AU66" s="349"/>
      <c r="AV66" s="349">
        <f t="shared" si="82"/>
        <v>1485</v>
      </c>
      <c r="AW66" s="349"/>
      <c r="AX66" s="349">
        <f t="shared" si="83"/>
        <v>1485</v>
      </c>
      <c r="AY66" s="349"/>
      <c r="AZ66" s="298"/>
      <c r="BA66" s="349">
        <f t="shared" ref="BA66:BA79" si="92">P66*$AC66</f>
        <v>1485</v>
      </c>
      <c r="BB66" s="349"/>
      <c r="BC66" s="349">
        <f t="shared" si="84"/>
        <v>1485</v>
      </c>
      <c r="BD66" s="349"/>
      <c r="BE66" s="349">
        <f t="shared" si="85"/>
        <v>1485</v>
      </c>
      <c r="BF66" s="349"/>
      <c r="BG66" s="298"/>
      <c r="BH66" s="349">
        <f t="shared" ref="BH66:BH79" si="93">W66*$AC66</f>
        <v>1485</v>
      </c>
      <c r="BI66" s="349"/>
      <c r="BJ66" s="349">
        <f t="shared" si="86"/>
        <v>1485</v>
      </c>
      <c r="BK66" s="349"/>
      <c r="BL66" s="349">
        <f t="shared" si="87"/>
        <v>1485</v>
      </c>
      <c r="BM66" s="349"/>
    </row>
    <row r="67" spans="1:65" x14ac:dyDescent="0.3">
      <c r="A67" s="291" t="s">
        <v>342</v>
      </c>
      <c r="B67" s="350">
        <v>34</v>
      </c>
      <c r="C67" s="353"/>
      <c r="D67" s="350">
        <v>34</v>
      </c>
      <c r="E67" s="353"/>
      <c r="F67" s="350">
        <v>34</v>
      </c>
      <c r="G67" s="353"/>
      <c r="H67" s="292"/>
      <c r="I67" s="350">
        <v>34</v>
      </c>
      <c r="J67" s="353"/>
      <c r="K67" s="350">
        <v>34</v>
      </c>
      <c r="L67" s="353"/>
      <c r="M67" s="350">
        <v>34</v>
      </c>
      <c r="N67" s="353"/>
      <c r="O67" s="292"/>
      <c r="P67" s="350">
        <v>34</v>
      </c>
      <c r="Q67" s="353"/>
      <c r="R67" s="350">
        <v>34</v>
      </c>
      <c r="S67" s="353"/>
      <c r="T67" s="350">
        <v>34</v>
      </c>
      <c r="U67" s="353"/>
      <c r="V67" s="292"/>
      <c r="W67" s="350">
        <v>34</v>
      </c>
      <c r="X67" s="353"/>
      <c r="Y67" s="350">
        <v>34</v>
      </c>
      <c r="Z67" s="353"/>
      <c r="AA67" s="350">
        <v>34</v>
      </c>
      <c r="AB67" s="353"/>
      <c r="AC67" s="293">
        <v>45</v>
      </c>
      <c r="AD67" s="299">
        <f t="shared" si="88"/>
        <v>408</v>
      </c>
      <c r="AE67" s="300">
        <f t="shared" si="89"/>
        <v>18360</v>
      </c>
      <c r="AF67" s="301"/>
      <c r="AG67" s="301"/>
      <c r="AH67" s="301"/>
      <c r="AI67" s="302"/>
      <c r="AM67" s="349">
        <f t="shared" si="90"/>
        <v>1530</v>
      </c>
      <c r="AN67" s="349"/>
      <c r="AO67" s="349">
        <f t="shared" si="80"/>
        <v>1530</v>
      </c>
      <c r="AP67" s="349"/>
      <c r="AQ67" s="349">
        <f t="shared" si="81"/>
        <v>1530</v>
      </c>
      <c r="AR67" s="349"/>
      <c r="AS67" s="298"/>
      <c r="AT67" s="349">
        <f t="shared" si="91"/>
        <v>1530</v>
      </c>
      <c r="AU67" s="349"/>
      <c r="AV67" s="349">
        <f t="shared" si="82"/>
        <v>1530</v>
      </c>
      <c r="AW67" s="349"/>
      <c r="AX67" s="349">
        <f t="shared" si="83"/>
        <v>1530</v>
      </c>
      <c r="AY67" s="349"/>
      <c r="AZ67" s="298"/>
      <c r="BA67" s="349">
        <f t="shared" si="92"/>
        <v>1530</v>
      </c>
      <c r="BB67" s="349"/>
      <c r="BC67" s="349">
        <f t="shared" si="84"/>
        <v>1530</v>
      </c>
      <c r="BD67" s="349"/>
      <c r="BE67" s="349">
        <f t="shared" si="85"/>
        <v>1530</v>
      </c>
      <c r="BF67" s="349"/>
      <c r="BG67" s="298"/>
      <c r="BH67" s="349">
        <f t="shared" si="93"/>
        <v>1530</v>
      </c>
      <c r="BI67" s="349"/>
      <c r="BJ67" s="349">
        <f t="shared" si="86"/>
        <v>1530</v>
      </c>
      <c r="BK67" s="349"/>
      <c r="BL67" s="349">
        <f t="shared" si="87"/>
        <v>1530</v>
      </c>
      <c r="BM67" s="349"/>
    </row>
    <row r="68" spans="1:65" x14ac:dyDescent="0.3">
      <c r="A68" s="291" t="s">
        <v>343</v>
      </c>
      <c r="B68" s="350">
        <v>32</v>
      </c>
      <c r="C68" s="353"/>
      <c r="D68" s="350">
        <v>32</v>
      </c>
      <c r="E68" s="353"/>
      <c r="F68" s="350">
        <v>33</v>
      </c>
      <c r="G68" s="353"/>
      <c r="H68" s="292"/>
      <c r="I68" s="350">
        <v>33</v>
      </c>
      <c r="J68" s="353"/>
      <c r="K68" s="350">
        <v>32</v>
      </c>
      <c r="L68" s="353"/>
      <c r="M68" s="350">
        <v>32</v>
      </c>
      <c r="N68" s="353"/>
      <c r="O68" s="292"/>
      <c r="P68" s="350">
        <v>32</v>
      </c>
      <c r="Q68" s="353"/>
      <c r="R68" s="350">
        <v>33</v>
      </c>
      <c r="S68" s="353"/>
      <c r="T68" s="350">
        <v>33</v>
      </c>
      <c r="U68" s="353"/>
      <c r="V68" s="292"/>
      <c r="W68" s="350">
        <v>33</v>
      </c>
      <c r="X68" s="353"/>
      <c r="Y68" s="350">
        <v>33</v>
      </c>
      <c r="Z68" s="353"/>
      <c r="AA68" s="350">
        <v>33</v>
      </c>
      <c r="AB68" s="353"/>
      <c r="AC68" s="293">
        <v>55</v>
      </c>
      <c r="AD68" s="299">
        <f t="shared" si="88"/>
        <v>391</v>
      </c>
      <c r="AE68" s="300">
        <f t="shared" si="89"/>
        <v>21505</v>
      </c>
      <c r="AF68" s="301"/>
      <c r="AG68" s="301"/>
      <c r="AH68" s="301"/>
      <c r="AI68" s="302"/>
      <c r="AM68" s="349">
        <f t="shared" si="90"/>
        <v>1760</v>
      </c>
      <c r="AN68" s="349"/>
      <c r="AO68" s="349">
        <f t="shared" si="80"/>
        <v>1760</v>
      </c>
      <c r="AP68" s="349"/>
      <c r="AQ68" s="349">
        <f t="shared" si="81"/>
        <v>1815</v>
      </c>
      <c r="AR68" s="349"/>
      <c r="AS68" s="298"/>
      <c r="AT68" s="349">
        <f t="shared" si="91"/>
        <v>1815</v>
      </c>
      <c r="AU68" s="349"/>
      <c r="AV68" s="349">
        <f t="shared" si="82"/>
        <v>1760</v>
      </c>
      <c r="AW68" s="349"/>
      <c r="AX68" s="349">
        <f t="shared" si="83"/>
        <v>1760</v>
      </c>
      <c r="AY68" s="349"/>
      <c r="AZ68" s="298"/>
      <c r="BA68" s="349">
        <f t="shared" si="92"/>
        <v>1760</v>
      </c>
      <c r="BB68" s="349"/>
      <c r="BC68" s="349">
        <f t="shared" si="84"/>
        <v>1815</v>
      </c>
      <c r="BD68" s="349"/>
      <c r="BE68" s="349">
        <f t="shared" si="85"/>
        <v>1815</v>
      </c>
      <c r="BF68" s="349"/>
      <c r="BG68" s="298"/>
      <c r="BH68" s="349">
        <f t="shared" si="93"/>
        <v>1815</v>
      </c>
      <c r="BI68" s="349"/>
      <c r="BJ68" s="349">
        <f t="shared" si="86"/>
        <v>1815</v>
      </c>
      <c r="BK68" s="349"/>
      <c r="BL68" s="349">
        <f t="shared" si="87"/>
        <v>1815</v>
      </c>
      <c r="BM68" s="349"/>
    </row>
    <row r="69" spans="1:65" x14ac:dyDescent="0.3">
      <c r="A69" s="291" t="s">
        <v>344</v>
      </c>
      <c r="B69" s="350">
        <v>32</v>
      </c>
      <c r="C69" s="353"/>
      <c r="D69" s="350">
        <v>32</v>
      </c>
      <c r="E69" s="353"/>
      <c r="F69" s="350">
        <v>32</v>
      </c>
      <c r="G69" s="353"/>
      <c r="H69" s="292"/>
      <c r="I69" s="350">
        <v>33</v>
      </c>
      <c r="J69" s="353"/>
      <c r="K69" s="350">
        <v>32</v>
      </c>
      <c r="L69" s="353"/>
      <c r="M69" s="350">
        <v>34</v>
      </c>
      <c r="N69" s="353"/>
      <c r="O69" s="292"/>
      <c r="P69" s="350">
        <v>33</v>
      </c>
      <c r="Q69" s="353"/>
      <c r="R69" s="350">
        <v>33</v>
      </c>
      <c r="S69" s="353"/>
      <c r="T69" s="350">
        <v>33</v>
      </c>
      <c r="U69" s="353"/>
      <c r="V69" s="292"/>
      <c r="W69" s="350">
        <v>33</v>
      </c>
      <c r="X69" s="353"/>
      <c r="Y69" s="350">
        <v>33</v>
      </c>
      <c r="Z69" s="353"/>
      <c r="AA69" s="350">
        <v>33</v>
      </c>
      <c r="AB69" s="353"/>
      <c r="AC69" s="293">
        <v>55</v>
      </c>
      <c r="AD69" s="299">
        <f t="shared" si="88"/>
        <v>393</v>
      </c>
      <c r="AE69" s="300">
        <f t="shared" si="89"/>
        <v>21615</v>
      </c>
      <c r="AF69" s="301"/>
      <c r="AG69" s="301"/>
      <c r="AH69" s="301"/>
      <c r="AI69" s="302"/>
      <c r="AM69" s="349">
        <f t="shared" si="90"/>
        <v>1760</v>
      </c>
      <c r="AN69" s="349"/>
      <c r="AO69" s="349">
        <f t="shared" si="80"/>
        <v>1760</v>
      </c>
      <c r="AP69" s="349"/>
      <c r="AQ69" s="349">
        <f t="shared" si="81"/>
        <v>1760</v>
      </c>
      <c r="AR69" s="349"/>
      <c r="AS69" s="298"/>
      <c r="AT69" s="349">
        <f t="shared" si="91"/>
        <v>1815</v>
      </c>
      <c r="AU69" s="349"/>
      <c r="AV69" s="349">
        <f t="shared" si="82"/>
        <v>1760</v>
      </c>
      <c r="AW69" s="349"/>
      <c r="AX69" s="349">
        <f t="shared" si="83"/>
        <v>1870</v>
      </c>
      <c r="AY69" s="349"/>
      <c r="AZ69" s="298"/>
      <c r="BA69" s="349">
        <f t="shared" si="92"/>
        <v>1815</v>
      </c>
      <c r="BB69" s="349"/>
      <c r="BC69" s="349">
        <f t="shared" si="84"/>
        <v>1815</v>
      </c>
      <c r="BD69" s="349"/>
      <c r="BE69" s="349">
        <f t="shared" si="85"/>
        <v>1815</v>
      </c>
      <c r="BF69" s="349"/>
      <c r="BG69" s="298"/>
      <c r="BH69" s="349">
        <f t="shared" si="93"/>
        <v>1815</v>
      </c>
      <c r="BI69" s="349"/>
      <c r="BJ69" s="349">
        <f t="shared" si="86"/>
        <v>1815</v>
      </c>
      <c r="BK69" s="349"/>
      <c r="BL69" s="349">
        <f t="shared" si="87"/>
        <v>1815</v>
      </c>
      <c r="BM69" s="349"/>
    </row>
    <row r="70" spans="1:65" x14ac:dyDescent="0.3">
      <c r="A70" s="291" t="s">
        <v>345</v>
      </c>
      <c r="B70" s="350">
        <v>36</v>
      </c>
      <c r="C70" s="353"/>
      <c r="D70" s="350">
        <v>36</v>
      </c>
      <c r="E70" s="353"/>
      <c r="F70" s="350">
        <v>36</v>
      </c>
      <c r="G70" s="353"/>
      <c r="H70" s="292"/>
      <c r="I70" s="350">
        <v>36</v>
      </c>
      <c r="J70" s="353"/>
      <c r="K70" s="350">
        <v>36</v>
      </c>
      <c r="L70" s="353"/>
      <c r="M70" s="350">
        <v>36</v>
      </c>
      <c r="N70" s="353"/>
      <c r="O70" s="292"/>
      <c r="P70" s="350">
        <v>36</v>
      </c>
      <c r="Q70" s="353"/>
      <c r="R70" s="350">
        <v>36</v>
      </c>
      <c r="S70" s="353"/>
      <c r="T70" s="350">
        <v>36</v>
      </c>
      <c r="U70" s="353"/>
      <c r="V70" s="292"/>
      <c r="W70" s="350">
        <v>36</v>
      </c>
      <c r="X70" s="353"/>
      <c r="Y70" s="350">
        <v>36</v>
      </c>
      <c r="Z70" s="353"/>
      <c r="AA70" s="350">
        <v>37</v>
      </c>
      <c r="AB70" s="353"/>
      <c r="AC70" s="293">
        <v>60</v>
      </c>
      <c r="AD70" s="299">
        <f t="shared" si="88"/>
        <v>433</v>
      </c>
      <c r="AE70" s="300">
        <f t="shared" si="89"/>
        <v>25980</v>
      </c>
      <c r="AF70" s="301"/>
      <c r="AG70" s="301"/>
      <c r="AH70" s="301"/>
      <c r="AI70" s="302"/>
      <c r="AM70" s="349">
        <f t="shared" si="90"/>
        <v>2160</v>
      </c>
      <c r="AN70" s="349"/>
      <c r="AO70" s="349">
        <f t="shared" si="80"/>
        <v>2160</v>
      </c>
      <c r="AP70" s="349"/>
      <c r="AQ70" s="349">
        <f t="shared" si="81"/>
        <v>2160</v>
      </c>
      <c r="AR70" s="349"/>
      <c r="AS70" s="298"/>
      <c r="AT70" s="349">
        <f t="shared" si="91"/>
        <v>2160</v>
      </c>
      <c r="AU70" s="349"/>
      <c r="AV70" s="349">
        <f t="shared" si="82"/>
        <v>2160</v>
      </c>
      <c r="AW70" s="349"/>
      <c r="AX70" s="349">
        <f t="shared" si="83"/>
        <v>2160</v>
      </c>
      <c r="AY70" s="349"/>
      <c r="AZ70" s="298"/>
      <c r="BA70" s="349">
        <f t="shared" si="92"/>
        <v>2160</v>
      </c>
      <c r="BB70" s="349"/>
      <c r="BC70" s="349">
        <f t="shared" si="84"/>
        <v>2160</v>
      </c>
      <c r="BD70" s="349"/>
      <c r="BE70" s="349">
        <f t="shared" si="85"/>
        <v>2160</v>
      </c>
      <c r="BF70" s="349"/>
      <c r="BG70" s="298"/>
      <c r="BH70" s="349">
        <f t="shared" si="93"/>
        <v>2160</v>
      </c>
      <c r="BI70" s="349"/>
      <c r="BJ70" s="349">
        <f t="shared" si="86"/>
        <v>2160</v>
      </c>
      <c r="BK70" s="349"/>
      <c r="BL70" s="349">
        <f t="shared" si="87"/>
        <v>2220</v>
      </c>
      <c r="BM70" s="349"/>
    </row>
    <row r="71" spans="1:65" x14ac:dyDescent="0.3">
      <c r="A71" s="291" t="s">
        <v>346</v>
      </c>
      <c r="B71" s="350">
        <v>34</v>
      </c>
      <c r="C71" s="353"/>
      <c r="D71" s="350">
        <v>34</v>
      </c>
      <c r="E71" s="353"/>
      <c r="F71" s="350">
        <v>34</v>
      </c>
      <c r="G71" s="353"/>
      <c r="H71" s="292"/>
      <c r="I71" s="350">
        <v>34</v>
      </c>
      <c r="J71" s="353"/>
      <c r="K71" s="350">
        <v>34</v>
      </c>
      <c r="L71" s="353"/>
      <c r="M71" s="350">
        <v>34</v>
      </c>
      <c r="N71" s="353"/>
      <c r="O71" s="292"/>
      <c r="P71" s="350">
        <v>34</v>
      </c>
      <c r="Q71" s="353"/>
      <c r="R71" s="350">
        <v>34</v>
      </c>
      <c r="S71" s="353"/>
      <c r="T71" s="350">
        <v>34</v>
      </c>
      <c r="U71" s="353"/>
      <c r="V71" s="292"/>
      <c r="W71" s="350">
        <v>34</v>
      </c>
      <c r="X71" s="353"/>
      <c r="Y71" s="350">
        <v>34</v>
      </c>
      <c r="Z71" s="353"/>
      <c r="AA71" s="350">
        <v>34</v>
      </c>
      <c r="AB71" s="353"/>
      <c r="AC71" s="293">
        <v>55</v>
      </c>
      <c r="AD71" s="299">
        <f t="shared" si="88"/>
        <v>408</v>
      </c>
      <c r="AE71" s="300">
        <f t="shared" si="89"/>
        <v>22440</v>
      </c>
      <c r="AF71" s="301"/>
      <c r="AG71" s="301"/>
      <c r="AH71" s="301"/>
      <c r="AI71" s="302"/>
      <c r="AM71" s="349">
        <f t="shared" si="90"/>
        <v>1870</v>
      </c>
      <c r="AN71" s="349"/>
      <c r="AO71" s="349">
        <f t="shared" si="80"/>
        <v>1870</v>
      </c>
      <c r="AP71" s="349"/>
      <c r="AQ71" s="349">
        <f t="shared" si="81"/>
        <v>1870</v>
      </c>
      <c r="AR71" s="349"/>
      <c r="AS71" s="298"/>
      <c r="AT71" s="349">
        <f t="shared" si="91"/>
        <v>1870</v>
      </c>
      <c r="AU71" s="349"/>
      <c r="AV71" s="349">
        <f t="shared" si="82"/>
        <v>1870</v>
      </c>
      <c r="AW71" s="349"/>
      <c r="AX71" s="349">
        <f t="shared" si="83"/>
        <v>1870</v>
      </c>
      <c r="AY71" s="349"/>
      <c r="AZ71" s="298"/>
      <c r="BA71" s="349">
        <f t="shared" si="92"/>
        <v>1870</v>
      </c>
      <c r="BB71" s="349"/>
      <c r="BC71" s="349">
        <f t="shared" si="84"/>
        <v>1870</v>
      </c>
      <c r="BD71" s="349"/>
      <c r="BE71" s="349">
        <f t="shared" si="85"/>
        <v>1870</v>
      </c>
      <c r="BF71" s="349"/>
      <c r="BG71" s="298"/>
      <c r="BH71" s="349">
        <f t="shared" si="93"/>
        <v>1870</v>
      </c>
      <c r="BI71" s="349"/>
      <c r="BJ71" s="349">
        <f t="shared" si="86"/>
        <v>1870</v>
      </c>
      <c r="BK71" s="349"/>
      <c r="BL71" s="349">
        <f t="shared" si="87"/>
        <v>1870</v>
      </c>
      <c r="BM71" s="349"/>
    </row>
    <row r="72" spans="1:65" x14ac:dyDescent="0.3">
      <c r="A72" s="291" t="s">
        <v>347</v>
      </c>
      <c r="B72" s="350">
        <v>33</v>
      </c>
      <c r="C72" s="353"/>
      <c r="D72" s="350">
        <v>33</v>
      </c>
      <c r="E72" s="353"/>
      <c r="F72" s="350">
        <v>33</v>
      </c>
      <c r="G72" s="353"/>
      <c r="H72" s="292"/>
      <c r="I72" s="350">
        <v>33</v>
      </c>
      <c r="J72" s="353"/>
      <c r="K72" s="350">
        <v>33</v>
      </c>
      <c r="L72" s="353"/>
      <c r="M72" s="350">
        <v>33</v>
      </c>
      <c r="N72" s="353"/>
      <c r="O72" s="292"/>
      <c r="P72" s="350">
        <v>33</v>
      </c>
      <c r="Q72" s="353"/>
      <c r="R72" s="350">
        <v>33</v>
      </c>
      <c r="S72" s="353"/>
      <c r="T72" s="350">
        <v>33</v>
      </c>
      <c r="U72" s="353"/>
      <c r="V72" s="292"/>
      <c r="W72" s="350">
        <v>33</v>
      </c>
      <c r="X72" s="353"/>
      <c r="Y72" s="350">
        <v>33</v>
      </c>
      <c r="Z72" s="353"/>
      <c r="AA72" s="350">
        <v>33</v>
      </c>
      <c r="AB72" s="353"/>
      <c r="AC72" s="293">
        <v>65</v>
      </c>
      <c r="AD72" s="299">
        <f t="shared" si="88"/>
        <v>396</v>
      </c>
      <c r="AE72" s="300">
        <f t="shared" si="89"/>
        <v>25740</v>
      </c>
      <c r="AF72" s="301"/>
      <c r="AG72" s="301"/>
      <c r="AH72" s="301"/>
      <c r="AI72" s="302"/>
      <c r="AM72" s="349">
        <f t="shared" si="90"/>
        <v>2145</v>
      </c>
      <c r="AN72" s="349"/>
      <c r="AO72" s="349">
        <f t="shared" si="80"/>
        <v>2145</v>
      </c>
      <c r="AP72" s="349"/>
      <c r="AQ72" s="349">
        <f t="shared" si="81"/>
        <v>2145</v>
      </c>
      <c r="AR72" s="349"/>
      <c r="AS72" s="298"/>
      <c r="AT72" s="349">
        <f t="shared" si="91"/>
        <v>2145</v>
      </c>
      <c r="AU72" s="349"/>
      <c r="AV72" s="349">
        <f t="shared" si="82"/>
        <v>2145</v>
      </c>
      <c r="AW72" s="349"/>
      <c r="AX72" s="349">
        <f t="shared" si="83"/>
        <v>2145</v>
      </c>
      <c r="AY72" s="349"/>
      <c r="AZ72" s="298"/>
      <c r="BA72" s="349">
        <f t="shared" si="92"/>
        <v>2145</v>
      </c>
      <c r="BB72" s="349"/>
      <c r="BC72" s="349">
        <f t="shared" si="84"/>
        <v>2145</v>
      </c>
      <c r="BD72" s="349"/>
      <c r="BE72" s="349">
        <f t="shared" si="85"/>
        <v>2145</v>
      </c>
      <c r="BF72" s="349"/>
      <c r="BG72" s="298"/>
      <c r="BH72" s="349">
        <f t="shared" si="93"/>
        <v>2145</v>
      </c>
      <c r="BI72" s="349"/>
      <c r="BJ72" s="349">
        <f t="shared" si="86"/>
        <v>2145</v>
      </c>
      <c r="BK72" s="349"/>
      <c r="BL72" s="349">
        <f t="shared" si="87"/>
        <v>2145</v>
      </c>
      <c r="BM72" s="349"/>
    </row>
    <row r="73" spans="1:65" x14ac:dyDescent="0.3">
      <c r="A73" s="291" t="s">
        <v>348</v>
      </c>
      <c r="B73" s="350">
        <v>34</v>
      </c>
      <c r="C73" s="353"/>
      <c r="D73" s="350">
        <v>34</v>
      </c>
      <c r="E73" s="353"/>
      <c r="F73" s="350">
        <v>34</v>
      </c>
      <c r="G73" s="353"/>
      <c r="H73" s="292"/>
      <c r="I73" s="350">
        <v>34</v>
      </c>
      <c r="J73" s="353"/>
      <c r="K73" s="350">
        <v>34</v>
      </c>
      <c r="L73" s="353"/>
      <c r="M73" s="350">
        <v>34</v>
      </c>
      <c r="N73" s="353"/>
      <c r="O73" s="292"/>
      <c r="P73" s="350">
        <v>34</v>
      </c>
      <c r="Q73" s="353"/>
      <c r="R73" s="350">
        <v>34</v>
      </c>
      <c r="S73" s="353"/>
      <c r="T73" s="350">
        <v>34</v>
      </c>
      <c r="U73" s="353"/>
      <c r="V73" s="292"/>
      <c r="W73" s="350">
        <v>34</v>
      </c>
      <c r="X73" s="353"/>
      <c r="Y73" s="350">
        <v>34</v>
      </c>
      <c r="Z73" s="353"/>
      <c r="AA73" s="350">
        <v>34</v>
      </c>
      <c r="AB73" s="353"/>
      <c r="AC73" s="293">
        <v>70</v>
      </c>
      <c r="AD73" s="299">
        <f t="shared" si="88"/>
        <v>408</v>
      </c>
      <c r="AE73" s="300">
        <f t="shared" si="89"/>
        <v>28560</v>
      </c>
      <c r="AF73" s="301"/>
      <c r="AG73" s="301"/>
      <c r="AH73" s="301"/>
      <c r="AI73" s="302"/>
      <c r="AM73" s="349">
        <f t="shared" si="90"/>
        <v>2380</v>
      </c>
      <c r="AN73" s="349"/>
      <c r="AO73" s="349">
        <f t="shared" si="80"/>
        <v>2380</v>
      </c>
      <c r="AP73" s="349"/>
      <c r="AQ73" s="349">
        <f t="shared" si="81"/>
        <v>2380</v>
      </c>
      <c r="AR73" s="349"/>
      <c r="AS73" s="298"/>
      <c r="AT73" s="349">
        <f t="shared" si="91"/>
        <v>2380</v>
      </c>
      <c r="AU73" s="349"/>
      <c r="AV73" s="349">
        <f t="shared" si="82"/>
        <v>2380</v>
      </c>
      <c r="AW73" s="349"/>
      <c r="AX73" s="349">
        <f t="shared" si="83"/>
        <v>2380</v>
      </c>
      <c r="AY73" s="349"/>
      <c r="AZ73" s="298"/>
      <c r="BA73" s="349">
        <f t="shared" si="92"/>
        <v>2380</v>
      </c>
      <c r="BB73" s="349"/>
      <c r="BC73" s="349">
        <f t="shared" si="84"/>
        <v>2380</v>
      </c>
      <c r="BD73" s="349"/>
      <c r="BE73" s="349">
        <f t="shared" si="85"/>
        <v>2380</v>
      </c>
      <c r="BF73" s="349"/>
      <c r="BG73" s="298"/>
      <c r="BH73" s="349">
        <f t="shared" si="93"/>
        <v>2380</v>
      </c>
      <c r="BI73" s="349"/>
      <c r="BJ73" s="349">
        <f t="shared" si="86"/>
        <v>2380</v>
      </c>
      <c r="BK73" s="349"/>
      <c r="BL73" s="349">
        <f t="shared" si="87"/>
        <v>2380</v>
      </c>
      <c r="BM73" s="349"/>
    </row>
    <row r="74" spans="1:65" x14ac:dyDescent="0.3">
      <c r="A74" s="291" t="s">
        <v>349</v>
      </c>
      <c r="B74" s="350">
        <v>35</v>
      </c>
      <c r="C74" s="353"/>
      <c r="D74" s="350">
        <v>35</v>
      </c>
      <c r="E74" s="353"/>
      <c r="F74" s="350">
        <v>35</v>
      </c>
      <c r="G74" s="353"/>
      <c r="H74" s="292"/>
      <c r="I74" s="350">
        <v>35</v>
      </c>
      <c r="J74" s="353"/>
      <c r="K74" s="350">
        <v>35</v>
      </c>
      <c r="L74" s="353"/>
      <c r="M74" s="350">
        <v>35</v>
      </c>
      <c r="N74" s="353"/>
      <c r="O74" s="292"/>
      <c r="P74" s="350">
        <v>35</v>
      </c>
      <c r="Q74" s="353"/>
      <c r="R74" s="350">
        <v>35</v>
      </c>
      <c r="S74" s="353"/>
      <c r="T74" s="350">
        <v>35</v>
      </c>
      <c r="U74" s="353"/>
      <c r="V74" s="292"/>
      <c r="W74" s="350">
        <v>35</v>
      </c>
      <c r="X74" s="353"/>
      <c r="Y74" s="350">
        <v>35</v>
      </c>
      <c r="Z74" s="353"/>
      <c r="AA74" s="350">
        <v>35</v>
      </c>
      <c r="AB74" s="353"/>
      <c r="AC74" s="293">
        <v>70</v>
      </c>
      <c r="AD74" s="299">
        <f t="shared" si="88"/>
        <v>420</v>
      </c>
      <c r="AE74" s="300">
        <f t="shared" si="89"/>
        <v>29400</v>
      </c>
      <c r="AF74" s="301"/>
      <c r="AG74" s="301"/>
      <c r="AH74" s="301"/>
      <c r="AI74" s="302"/>
      <c r="AM74" s="349">
        <f t="shared" si="90"/>
        <v>2450</v>
      </c>
      <c r="AN74" s="349"/>
      <c r="AO74" s="349">
        <f t="shared" si="80"/>
        <v>2450</v>
      </c>
      <c r="AP74" s="349"/>
      <c r="AQ74" s="349">
        <f t="shared" si="81"/>
        <v>2450</v>
      </c>
      <c r="AR74" s="349"/>
      <c r="AS74" s="298"/>
      <c r="AT74" s="349">
        <f t="shared" si="91"/>
        <v>2450</v>
      </c>
      <c r="AU74" s="349"/>
      <c r="AV74" s="349">
        <f t="shared" si="82"/>
        <v>2450</v>
      </c>
      <c r="AW74" s="349"/>
      <c r="AX74" s="349">
        <f t="shared" si="83"/>
        <v>2450</v>
      </c>
      <c r="AY74" s="349"/>
      <c r="AZ74" s="298"/>
      <c r="BA74" s="349">
        <f t="shared" si="92"/>
        <v>2450</v>
      </c>
      <c r="BB74" s="349"/>
      <c r="BC74" s="349">
        <f t="shared" si="84"/>
        <v>2450</v>
      </c>
      <c r="BD74" s="349"/>
      <c r="BE74" s="349">
        <f t="shared" si="85"/>
        <v>2450</v>
      </c>
      <c r="BF74" s="349"/>
      <c r="BG74" s="298"/>
      <c r="BH74" s="349">
        <f t="shared" si="93"/>
        <v>2450</v>
      </c>
      <c r="BI74" s="349"/>
      <c r="BJ74" s="349">
        <f t="shared" si="86"/>
        <v>2450</v>
      </c>
      <c r="BK74" s="349"/>
      <c r="BL74" s="349">
        <f t="shared" si="87"/>
        <v>2450</v>
      </c>
      <c r="BM74" s="349"/>
    </row>
    <row r="75" spans="1:65" x14ac:dyDescent="0.3">
      <c r="A75" s="291" t="s">
        <v>350</v>
      </c>
      <c r="B75" s="350">
        <v>35</v>
      </c>
      <c r="C75" s="353"/>
      <c r="D75" s="350">
        <v>35</v>
      </c>
      <c r="E75" s="353"/>
      <c r="F75" s="350">
        <v>35</v>
      </c>
      <c r="G75" s="353"/>
      <c r="H75" s="292"/>
      <c r="I75" s="350">
        <v>35</v>
      </c>
      <c r="J75" s="353"/>
      <c r="K75" s="350">
        <v>35</v>
      </c>
      <c r="L75" s="353"/>
      <c r="M75" s="350">
        <v>35</v>
      </c>
      <c r="N75" s="353"/>
      <c r="O75" s="292"/>
      <c r="P75" s="350">
        <v>35</v>
      </c>
      <c r="Q75" s="353"/>
      <c r="R75" s="350">
        <v>35</v>
      </c>
      <c r="S75" s="353"/>
      <c r="T75" s="350">
        <v>35</v>
      </c>
      <c r="U75" s="353"/>
      <c r="V75" s="292"/>
      <c r="W75" s="350">
        <v>35</v>
      </c>
      <c r="X75" s="353"/>
      <c r="Y75" s="350">
        <v>35</v>
      </c>
      <c r="Z75" s="353"/>
      <c r="AA75" s="350">
        <v>35</v>
      </c>
      <c r="AB75" s="353"/>
      <c r="AC75" s="293">
        <v>85</v>
      </c>
      <c r="AD75" s="299">
        <f t="shared" si="88"/>
        <v>420</v>
      </c>
      <c r="AE75" s="300">
        <f t="shared" si="89"/>
        <v>35700</v>
      </c>
      <c r="AF75" s="301"/>
      <c r="AG75" s="301"/>
      <c r="AH75" s="301"/>
      <c r="AI75" s="302"/>
      <c r="AM75" s="349">
        <f t="shared" si="90"/>
        <v>2975</v>
      </c>
      <c r="AN75" s="349"/>
      <c r="AO75" s="349">
        <f t="shared" si="80"/>
        <v>2975</v>
      </c>
      <c r="AP75" s="349"/>
      <c r="AQ75" s="349">
        <f t="shared" si="81"/>
        <v>2975</v>
      </c>
      <c r="AR75" s="349"/>
      <c r="AS75" s="298"/>
      <c r="AT75" s="349">
        <f t="shared" si="91"/>
        <v>2975</v>
      </c>
      <c r="AU75" s="349"/>
      <c r="AV75" s="349">
        <f t="shared" si="82"/>
        <v>2975</v>
      </c>
      <c r="AW75" s="349"/>
      <c r="AX75" s="349">
        <f t="shared" si="83"/>
        <v>2975</v>
      </c>
      <c r="AY75" s="349"/>
      <c r="AZ75" s="298"/>
      <c r="BA75" s="349">
        <f t="shared" si="92"/>
        <v>2975</v>
      </c>
      <c r="BB75" s="349"/>
      <c r="BC75" s="349">
        <f t="shared" si="84"/>
        <v>2975</v>
      </c>
      <c r="BD75" s="349"/>
      <c r="BE75" s="349">
        <f t="shared" si="85"/>
        <v>2975</v>
      </c>
      <c r="BF75" s="349"/>
      <c r="BG75" s="298"/>
      <c r="BH75" s="349">
        <f t="shared" si="93"/>
        <v>2975</v>
      </c>
      <c r="BI75" s="349"/>
      <c r="BJ75" s="349">
        <f t="shared" si="86"/>
        <v>2975</v>
      </c>
      <c r="BK75" s="349"/>
      <c r="BL75" s="349">
        <f t="shared" si="87"/>
        <v>2975</v>
      </c>
      <c r="BM75" s="349"/>
    </row>
    <row r="76" spans="1:65" x14ac:dyDescent="0.3">
      <c r="A76" s="291" t="s">
        <v>351</v>
      </c>
      <c r="B76" s="350">
        <v>41</v>
      </c>
      <c r="C76" s="353"/>
      <c r="D76" s="350">
        <v>41</v>
      </c>
      <c r="E76" s="353"/>
      <c r="F76" s="350">
        <v>41</v>
      </c>
      <c r="G76" s="353"/>
      <c r="H76" s="292"/>
      <c r="I76" s="350">
        <v>41</v>
      </c>
      <c r="J76" s="353"/>
      <c r="K76" s="350">
        <v>41</v>
      </c>
      <c r="L76" s="353"/>
      <c r="M76" s="350">
        <v>41</v>
      </c>
      <c r="N76" s="353"/>
      <c r="O76" s="292"/>
      <c r="P76" s="350">
        <v>42</v>
      </c>
      <c r="Q76" s="353"/>
      <c r="R76" s="350">
        <v>41</v>
      </c>
      <c r="S76" s="353"/>
      <c r="T76" s="350">
        <v>41</v>
      </c>
      <c r="U76" s="353"/>
      <c r="V76" s="292"/>
      <c r="W76" s="350">
        <v>41</v>
      </c>
      <c r="X76" s="353"/>
      <c r="Y76" s="350">
        <v>41</v>
      </c>
      <c r="Z76" s="353"/>
      <c r="AA76" s="350">
        <v>41</v>
      </c>
      <c r="AB76" s="353"/>
      <c r="AC76" s="293">
        <v>85</v>
      </c>
      <c r="AD76" s="299">
        <f t="shared" si="88"/>
        <v>493</v>
      </c>
      <c r="AE76" s="300">
        <f t="shared" si="89"/>
        <v>41905</v>
      </c>
      <c r="AF76" s="301"/>
      <c r="AG76" s="301"/>
      <c r="AH76" s="301"/>
      <c r="AI76" s="302"/>
      <c r="AM76" s="349">
        <f t="shared" si="90"/>
        <v>3485</v>
      </c>
      <c r="AN76" s="349"/>
      <c r="AO76" s="349">
        <f t="shared" si="80"/>
        <v>3485</v>
      </c>
      <c r="AP76" s="349"/>
      <c r="AQ76" s="349">
        <f t="shared" si="81"/>
        <v>3485</v>
      </c>
      <c r="AR76" s="349"/>
      <c r="AS76" s="298"/>
      <c r="AT76" s="349">
        <f t="shared" si="91"/>
        <v>3485</v>
      </c>
      <c r="AU76" s="349"/>
      <c r="AV76" s="349">
        <f t="shared" si="82"/>
        <v>3485</v>
      </c>
      <c r="AW76" s="349"/>
      <c r="AX76" s="349">
        <f t="shared" si="83"/>
        <v>3485</v>
      </c>
      <c r="AY76" s="349"/>
      <c r="AZ76" s="298"/>
      <c r="BA76" s="349">
        <f t="shared" si="92"/>
        <v>3570</v>
      </c>
      <c r="BB76" s="349"/>
      <c r="BC76" s="349">
        <f t="shared" si="84"/>
        <v>3485</v>
      </c>
      <c r="BD76" s="349"/>
      <c r="BE76" s="349">
        <f t="shared" si="85"/>
        <v>3485</v>
      </c>
      <c r="BF76" s="349"/>
      <c r="BG76" s="298"/>
      <c r="BH76" s="349">
        <f t="shared" si="93"/>
        <v>3485</v>
      </c>
      <c r="BI76" s="349"/>
      <c r="BJ76" s="349">
        <f t="shared" si="86"/>
        <v>3485</v>
      </c>
      <c r="BK76" s="349"/>
      <c r="BL76" s="349">
        <f t="shared" si="87"/>
        <v>3485</v>
      </c>
      <c r="BM76" s="349"/>
    </row>
    <row r="77" spans="1:65" x14ac:dyDescent="0.3">
      <c r="A77" s="291" t="s">
        <v>352</v>
      </c>
      <c r="B77" s="350">
        <v>33</v>
      </c>
      <c r="C77" s="353"/>
      <c r="D77" s="350">
        <v>33</v>
      </c>
      <c r="E77" s="353"/>
      <c r="F77" s="350">
        <v>32</v>
      </c>
      <c r="G77" s="353"/>
      <c r="H77" s="292"/>
      <c r="I77" s="350">
        <v>32</v>
      </c>
      <c r="J77" s="353"/>
      <c r="K77" s="350">
        <v>33</v>
      </c>
      <c r="L77" s="353"/>
      <c r="M77" s="350">
        <v>32</v>
      </c>
      <c r="N77" s="353"/>
      <c r="O77" s="292"/>
      <c r="P77" s="350">
        <v>32</v>
      </c>
      <c r="Q77" s="353"/>
      <c r="R77" s="350">
        <v>32</v>
      </c>
      <c r="S77" s="353"/>
      <c r="T77" s="350">
        <v>33</v>
      </c>
      <c r="U77" s="353"/>
      <c r="V77" s="292"/>
      <c r="W77" s="350">
        <v>33</v>
      </c>
      <c r="X77" s="353"/>
      <c r="Y77" s="350">
        <v>33</v>
      </c>
      <c r="Z77" s="353"/>
      <c r="AA77" s="350">
        <v>33</v>
      </c>
      <c r="AB77" s="353"/>
      <c r="AC77" s="293">
        <v>90</v>
      </c>
      <c r="AD77" s="299">
        <f t="shared" si="88"/>
        <v>391</v>
      </c>
      <c r="AE77" s="300">
        <f t="shared" si="89"/>
        <v>35190</v>
      </c>
      <c r="AF77" s="301"/>
      <c r="AG77" s="301"/>
      <c r="AH77" s="301"/>
      <c r="AI77" s="302"/>
      <c r="AM77" s="349">
        <f t="shared" si="90"/>
        <v>2970</v>
      </c>
      <c r="AN77" s="349"/>
      <c r="AO77" s="349">
        <f t="shared" si="80"/>
        <v>2970</v>
      </c>
      <c r="AP77" s="349"/>
      <c r="AQ77" s="349">
        <f t="shared" si="81"/>
        <v>2880</v>
      </c>
      <c r="AR77" s="349"/>
      <c r="AS77" s="298"/>
      <c r="AT77" s="349">
        <f t="shared" si="91"/>
        <v>2880</v>
      </c>
      <c r="AU77" s="349"/>
      <c r="AV77" s="349">
        <f t="shared" si="82"/>
        <v>2970</v>
      </c>
      <c r="AW77" s="349"/>
      <c r="AX77" s="349">
        <f t="shared" si="83"/>
        <v>2880</v>
      </c>
      <c r="AY77" s="349"/>
      <c r="AZ77" s="298"/>
      <c r="BA77" s="349">
        <f t="shared" si="92"/>
        <v>2880</v>
      </c>
      <c r="BB77" s="349"/>
      <c r="BC77" s="349">
        <f t="shared" si="84"/>
        <v>2880</v>
      </c>
      <c r="BD77" s="349"/>
      <c r="BE77" s="349">
        <f t="shared" si="85"/>
        <v>2970</v>
      </c>
      <c r="BF77" s="349"/>
      <c r="BG77" s="298"/>
      <c r="BH77" s="349">
        <f t="shared" si="93"/>
        <v>2970</v>
      </c>
      <c r="BI77" s="349"/>
      <c r="BJ77" s="349">
        <f t="shared" si="86"/>
        <v>2970</v>
      </c>
      <c r="BK77" s="349"/>
      <c r="BL77" s="349">
        <f t="shared" si="87"/>
        <v>2970</v>
      </c>
      <c r="BM77" s="349"/>
    </row>
    <row r="78" spans="1:65" x14ac:dyDescent="0.3">
      <c r="A78" s="291" t="s">
        <v>353</v>
      </c>
      <c r="B78" s="350">
        <v>33</v>
      </c>
      <c r="C78" s="353"/>
      <c r="D78" s="350">
        <v>33</v>
      </c>
      <c r="E78" s="353"/>
      <c r="F78" s="350">
        <v>33</v>
      </c>
      <c r="G78" s="353"/>
      <c r="H78" s="292"/>
      <c r="I78" s="350">
        <v>33</v>
      </c>
      <c r="J78" s="353"/>
      <c r="K78" s="350">
        <v>33</v>
      </c>
      <c r="L78" s="353"/>
      <c r="M78" s="350">
        <v>33</v>
      </c>
      <c r="N78" s="353"/>
      <c r="O78" s="292"/>
      <c r="P78" s="350">
        <v>33</v>
      </c>
      <c r="Q78" s="353"/>
      <c r="R78" s="350">
        <v>33</v>
      </c>
      <c r="S78" s="353"/>
      <c r="T78" s="350">
        <v>33</v>
      </c>
      <c r="U78" s="353"/>
      <c r="V78" s="292"/>
      <c r="W78" s="350">
        <v>33</v>
      </c>
      <c r="X78" s="353"/>
      <c r="Y78" s="350">
        <v>34</v>
      </c>
      <c r="Z78" s="353"/>
      <c r="AA78" s="350">
        <v>34</v>
      </c>
      <c r="AB78" s="353"/>
      <c r="AC78" s="293">
        <v>125</v>
      </c>
      <c r="AD78" s="299">
        <f t="shared" si="88"/>
        <v>398</v>
      </c>
      <c r="AE78" s="300">
        <f t="shared" si="89"/>
        <v>49750</v>
      </c>
      <c r="AF78" s="301"/>
      <c r="AG78" s="301"/>
      <c r="AH78" s="301"/>
      <c r="AI78" s="302"/>
      <c r="AM78" s="349">
        <f t="shared" si="90"/>
        <v>4125</v>
      </c>
      <c r="AN78" s="349"/>
      <c r="AO78" s="349">
        <f t="shared" ref="AO78:AO81" si="94">D78*$AC78</f>
        <v>4125</v>
      </c>
      <c r="AP78" s="349"/>
      <c r="AQ78" s="349">
        <f t="shared" si="81"/>
        <v>4125</v>
      </c>
      <c r="AR78" s="349"/>
      <c r="AS78" s="298"/>
      <c r="AT78" s="349">
        <f t="shared" si="91"/>
        <v>4125</v>
      </c>
      <c r="AU78" s="349"/>
      <c r="AV78" s="349">
        <f t="shared" si="82"/>
        <v>4125</v>
      </c>
      <c r="AW78" s="349"/>
      <c r="AX78" s="349">
        <f t="shared" si="83"/>
        <v>4125</v>
      </c>
      <c r="AY78" s="349"/>
      <c r="AZ78" s="298"/>
      <c r="BA78" s="349">
        <f t="shared" si="92"/>
        <v>4125</v>
      </c>
      <c r="BB78" s="349"/>
      <c r="BC78" s="349">
        <f t="shared" si="84"/>
        <v>4125</v>
      </c>
      <c r="BD78" s="349"/>
      <c r="BE78" s="349">
        <f t="shared" si="85"/>
        <v>4125</v>
      </c>
      <c r="BF78" s="349"/>
      <c r="BG78" s="298"/>
      <c r="BH78" s="349">
        <f t="shared" si="93"/>
        <v>4125</v>
      </c>
      <c r="BI78" s="349"/>
      <c r="BJ78" s="349">
        <f t="shared" si="86"/>
        <v>4250</v>
      </c>
      <c r="BK78" s="349"/>
      <c r="BL78" s="349">
        <f t="shared" si="87"/>
        <v>4250</v>
      </c>
      <c r="BM78" s="349"/>
    </row>
    <row r="79" spans="1:65" x14ac:dyDescent="0.3">
      <c r="A79" s="291" t="s">
        <v>354</v>
      </c>
      <c r="B79" s="350">
        <v>39</v>
      </c>
      <c r="C79" s="353"/>
      <c r="D79" s="350">
        <v>39</v>
      </c>
      <c r="E79" s="353"/>
      <c r="F79" s="350">
        <v>39</v>
      </c>
      <c r="G79" s="353"/>
      <c r="H79" s="292"/>
      <c r="I79" s="350">
        <v>39</v>
      </c>
      <c r="J79" s="353"/>
      <c r="K79" s="350">
        <v>39</v>
      </c>
      <c r="L79" s="353"/>
      <c r="M79" s="350">
        <v>39</v>
      </c>
      <c r="N79" s="353"/>
      <c r="O79" s="292"/>
      <c r="P79" s="350">
        <v>39</v>
      </c>
      <c r="Q79" s="353"/>
      <c r="R79" s="350">
        <v>39</v>
      </c>
      <c r="S79" s="353"/>
      <c r="T79" s="350">
        <v>39</v>
      </c>
      <c r="U79" s="353"/>
      <c r="V79" s="292"/>
      <c r="W79" s="350">
        <v>39</v>
      </c>
      <c r="X79" s="353"/>
      <c r="Y79" s="350">
        <v>39</v>
      </c>
      <c r="Z79" s="353"/>
      <c r="AA79" s="350">
        <v>39</v>
      </c>
      <c r="AB79" s="353"/>
      <c r="AC79" s="293">
        <v>225</v>
      </c>
      <c r="AD79" s="299">
        <f t="shared" si="88"/>
        <v>468</v>
      </c>
      <c r="AE79" s="300">
        <f t="shared" si="89"/>
        <v>105300</v>
      </c>
      <c r="AF79" s="301"/>
      <c r="AG79" s="301"/>
      <c r="AH79" s="301"/>
      <c r="AI79" s="302"/>
      <c r="AM79" s="349">
        <f t="shared" si="90"/>
        <v>8775</v>
      </c>
      <c r="AN79" s="349"/>
      <c r="AO79" s="349">
        <f t="shared" si="94"/>
        <v>8775</v>
      </c>
      <c r="AP79" s="349"/>
      <c r="AQ79" s="349">
        <f t="shared" si="81"/>
        <v>8775</v>
      </c>
      <c r="AR79" s="349"/>
      <c r="AS79" s="298"/>
      <c r="AT79" s="349">
        <f t="shared" si="91"/>
        <v>8775</v>
      </c>
      <c r="AU79" s="349"/>
      <c r="AV79" s="349">
        <f t="shared" si="82"/>
        <v>8775</v>
      </c>
      <c r="AW79" s="349"/>
      <c r="AX79" s="349">
        <f t="shared" si="83"/>
        <v>8775</v>
      </c>
      <c r="AY79" s="349"/>
      <c r="AZ79" s="298"/>
      <c r="BA79" s="349">
        <f t="shared" si="92"/>
        <v>8775</v>
      </c>
      <c r="BB79" s="349"/>
      <c r="BC79" s="349">
        <f t="shared" si="84"/>
        <v>8775</v>
      </c>
      <c r="BD79" s="349"/>
      <c r="BE79" s="349">
        <f t="shared" si="85"/>
        <v>8775</v>
      </c>
      <c r="BF79" s="349"/>
      <c r="BG79" s="298"/>
      <c r="BH79" s="349">
        <f t="shared" si="93"/>
        <v>8775</v>
      </c>
      <c r="BI79" s="349"/>
      <c r="BJ79" s="349">
        <f t="shared" si="86"/>
        <v>8775</v>
      </c>
      <c r="BK79" s="349"/>
      <c r="BL79" s="349">
        <f t="shared" si="87"/>
        <v>8775</v>
      </c>
      <c r="BM79" s="349"/>
    </row>
    <row r="80" spans="1:65" x14ac:dyDescent="0.3">
      <c r="A80" s="291" t="s">
        <v>355</v>
      </c>
      <c r="B80" s="350">
        <v>33</v>
      </c>
      <c r="C80" s="353"/>
      <c r="D80" s="350">
        <v>33</v>
      </c>
      <c r="E80" s="353"/>
      <c r="F80" s="350">
        <v>32</v>
      </c>
      <c r="G80" s="353"/>
      <c r="H80" s="292"/>
      <c r="I80" s="350">
        <v>32</v>
      </c>
      <c r="J80" s="353"/>
      <c r="K80" s="350">
        <v>33</v>
      </c>
      <c r="L80" s="353"/>
      <c r="M80" s="350">
        <v>32</v>
      </c>
      <c r="N80" s="353"/>
      <c r="O80" s="292"/>
      <c r="P80" s="350">
        <v>32</v>
      </c>
      <c r="Q80" s="353"/>
      <c r="R80" s="350">
        <v>32</v>
      </c>
      <c r="S80" s="353"/>
      <c r="T80" s="350">
        <v>33</v>
      </c>
      <c r="U80" s="353"/>
      <c r="V80" s="292"/>
      <c r="W80" s="350">
        <v>33</v>
      </c>
      <c r="X80" s="353"/>
      <c r="Y80" s="350">
        <v>33</v>
      </c>
      <c r="Z80" s="353"/>
      <c r="AA80" s="350">
        <v>33</v>
      </c>
      <c r="AB80" s="353"/>
      <c r="AC80" s="293">
        <v>90</v>
      </c>
      <c r="AD80" s="299">
        <f t="shared" ref="AD80:AD82" si="95">SUM(B80:AB80)</f>
        <v>391</v>
      </c>
      <c r="AE80" s="300">
        <f t="shared" ref="AE80:AE82" si="96">AD80*AC80</f>
        <v>35190</v>
      </c>
      <c r="AF80" s="301"/>
      <c r="AG80" s="301"/>
      <c r="AH80" s="301"/>
      <c r="AI80" s="302"/>
      <c r="AM80" s="349">
        <f t="shared" ref="AM80:AM82" si="97">B80*$AC80</f>
        <v>2970</v>
      </c>
      <c r="AN80" s="349"/>
      <c r="AO80" s="349">
        <f t="shared" si="94"/>
        <v>2970</v>
      </c>
      <c r="AP80" s="349"/>
      <c r="AQ80" s="349">
        <f t="shared" ref="AQ80:AQ82" si="98">F80*$AC80</f>
        <v>2880</v>
      </c>
      <c r="AR80" s="349"/>
      <c r="AS80" s="298"/>
      <c r="AT80" s="349">
        <f t="shared" ref="AT80:AT82" si="99">I80*$AC80</f>
        <v>2880</v>
      </c>
      <c r="AU80" s="349"/>
      <c r="AV80" s="349">
        <f t="shared" ref="AV80:AV82" si="100">K80*$AC80</f>
        <v>2970</v>
      </c>
      <c r="AW80" s="349"/>
      <c r="AX80" s="349">
        <f t="shared" ref="AX80:AX82" si="101">M80*$AC80</f>
        <v>2880</v>
      </c>
      <c r="AY80" s="349"/>
      <c r="AZ80" s="298"/>
      <c r="BA80" s="349">
        <f t="shared" ref="BA80:BA82" si="102">P80*$AC80</f>
        <v>2880</v>
      </c>
      <c r="BB80" s="349"/>
      <c r="BC80" s="349">
        <f t="shared" ref="BC80:BC82" si="103">R80*$AC80</f>
        <v>2880</v>
      </c>
      <c r="BD80" s="349"/>
      <c r="BE80" s="349">
        <f t="shared" ref="BE80:BE82" si="104">T80*$AC80</f>
        <v>2970</v>
      </c>
      <c r="BF80" s="349"/>
      <c r="BG80" s="298"/>
      <c r="BH80" s="349">
        <f t="shared" ref="BH80:BH82" si="105">W80*$AC80</f>
        <v>2970</v>
      </c>
      <c r="BI80" s="349"/>
      <c r="BJ80" s="349">
        <f t="shared" ref="BJ80:BJ82" si="106">Y80*$AC80</f>
        <v>2970</v>
      </c>
      <c r="BK80" s="349"/>
      <c r="BL80" s="349">
        <f t="shared" ref="BL80:BL82" si="107">AA80*$AC80</f>
        <v>2970</v>
      </c>
      <c r="BM80" s="349"/>
    </row>
    <row r="81" spans="1:65" x14ac:dyDescent="0.3">
      <c r="A81" s="291" t="s">
        <v>356</v>
      </c>
      <c r="B81" s="350">
        <v>33</v>
      </c>
      <c r="C81" s="353"/>
      <c r="D81" s="350">
        <v>33</v>
      </c>
      <c r="E81" s="353"/>
      <c r="F81" s="350">
        <v>33</v>
      </c>
      <c r="G81" s="353"/>
      <c r="H81" s="292"/>
      <c r="I81" s="350">
        <v>33</v>
      </c>
      <c r="J81" s="353"/>
      <c r="K81" s="350">
        <v>33</v>
      </c>
      <c r="L81" s="353"/>
      <c r="M81" s="350">
        <v>33</v>
      </c>
      <c r="N81" s="353"/>
      <c r="O81" s="292"/>
      <c r="P81" s="350">
        <v>33</v>
      </c>
      <c r="Q81" s="353"/>
      <c r="R81" s="350">
        <v>33</v>
      </c>
      <c r="S81" s="353"/>
      <c r="T81" s="350">
        <v>33</v>
      </c>
      <c r="U81" s="353"/>
      <c r="V81" s="292"/>
      <c r="W81" s="350">
        <v>33</v>
      </c>
      <c r="X81" s="353"/>
      <c r="Y81" s="350">
        <v>34</v>
      </c>
      <c r="Z81" s="353"/>
      <c r="AA81" s="350">
        <v>34</v>
      </c>
      <c r="AB81" s="353"/>
      <c r="AC81" s="293">
        <v>125</v>
      </c>
      <c r="AD81" s="299">
        <f t="shared" si="95"/>
        <v>398</v>
      </c>
      <c r="AE81" s="300">
        <f t="shared" si="96"/>
        <v>49750</v>
      </c>
      <c r="AF81" s="301"/>
      <c r="AG81" s="301"/>
      <c r="AH81" s="301"/>
      <c r="AI81" s="302"/>
      <c r="AM81" s="349">
        <f t="shared" si="97"/>
        <v>4125</v>
      </c>
      <c r="AN81" s="349"/>
      <c r="AO81" s="349">
        <f t="shared" si="94"/>
        <v>4125</v>
      </c>
      <c r="AP81" s="349"/>
      <c r="AQ81" s="349">
        <f t="shared" si="98"/>
        <v>4125</v>
      </c>
      <c r="AR81" s="349"/>
      <c r="AS81" s="298"/>
      <c r="AT81" s="349">
        <f t="shared" si="99"/>
        <v>4125</v>
      </c>
      <c r="AU81" s="349"/>
      <c r="AV81" s="349">
        <f t="shared" si="100"/>
        <v>4125</v>
      </c>
      <c r="AW81" s="349"/>
      <c r="AX81" s="349">
        <f t="shared" si="101"/>
        <v>4125</v>
      </c>
      <c r="AY81" s="349"/>
      <c r="AZ81" s="298"/>
      <c r="BA81" s="349">
        <f t="shared" si="102"/>
        <v>4125</v>
      </c>
      <c r="BB81" s="349"/>
      <c r="BC81" s="349">
        <f t="shared" si="103"/>
        <v>4125</v>
      </c>
      <c r="BD81" s="349"/>
      <c r="BE81" s="349">
        <f t="shared" si="104"/>
        <v>4125</v>
      </c>
      <c r="BF81" s="349"/>
      <c r="BG81" s="298"/>
      <c r="BH81" s="349">
        <f t="shared" si="105"/>
        <v>4125</v>
      </c>
      <c r="BI81" s="349"/>
      <c r="BJ81" s="349">
        <f t="shared" si="106"/>
        <v>4250</v>
      </c>
      <c r="BK81" s="349"/>
      <c r="BL81" s="349">
        <f t="shared" si="107"/>
        <v>4250</v>
      </c>
      <c r="BM81" s="349"/>
    </row>
    <row r="82" spans="1:65" x14ac:dyDescent="0.3">
      <c r="A82" s="291" t="s">
        <v>357</v>
      </c>
      <c r="B82" s="350">
        <v>39</v>
      </c>
      <c r="C82" s="353"/>
      <c r="D82" s="350">
        <v>39</v>
      </c>
      <c r="E82" s="353"/>
      <c r="F82" s="350">
        <v>39</v>
      </c>
      <c r="G82" s="353"/>
      <c r="H82" s="292"/>
      <c r="I82" s="350">
        <v>39</v>
      </c>
      <c r="J82" s="353"/>
      <c r="K82" s="350">
        <v>39</v>
      </c>
      <c r="L82" s="353"/>
      <c r="M82" s="350">
        <v>39</v>
      </c>
      <c r="N82" s="353"/>
      <c r="O82" s="292"/>
      <c r="P82" s="350">
        <v>39</v>
      </c>
      <c r="Q82" s="353"/>
      <c r="R82" s="350">
        <v>39</v>
      </c>
      <c r="S82" s="353"/>
      <c r="T82" s="350">
        <v>39</v>
      </c>
      <c r="U82" s="353"/>
      <c r="V82" s="292"/>
      <c r="W82" s="350">
        <v>39</v>
      </c>
      <c r="X82" s="353"/>
      <c r="Y82" s="350">
        <v>39</v>
      </c>
      <c r="Z82" s="353"/>
      <c r="AA82" s="350">
        <v>39</v>
      </c>
      <c r="AB82" s="353"/>
      <c r="AC82" s="293">
        <v>225</v>
      </c>
      <c r="AD82" s="299">
        <f t="shared" si="95"/>
        <v>468</v>
      </c>
      <c r="AE82" s="300">
        <f t="shared" si="96"/>
        <v>105300</v>
      </c>
      <c r="AF82" s="301"/>
      <c r="AG82" s="301"/>
      <c r="AH82" s="301"/>
      <c r="AI82" s="302"/>
      <c r="AM82" s="349">
        <f t="shared" si="97"/>
        <v>8775</v>
      </c>
      <c r="AN82" s="349"/>
      <c r="AO82" s="349">
        <f t="shared" ref="AO82" si="108">D82*$AC82</f>
        <v>8775</v>
      </c>
      <c r="AP82" s="349"/>
      <c r="AQ82" s="349">
        <f t="shared" si="98"/>
        <v>8775</v>
      </c>
      <c r="AR82" s="349"/>
      <c r="AS82" s="298"/>
      <c r="AT82" s="349">
        <f t="shared" si="99"/>
        <v>8775</v>
      </c>
      <c r="AU82" s="349"/>
      <c r="AV82" s="349">
        <f t="shared" si="100"/>
        <v>8775</v>
      </c>
      <c r="AW82" s="349"/>
      <c r="AX82" s="349">
        <f t="shared" si="101"/>
        <v>8775</v>
      </c>
      <c r="AY82" s="349"/>
      <c r="AZ82" s="298"/>
      <c r="BA82" s="349">
        <f t="shared" si="102"/>
        <v>8775</v>
      </c>
      <c r="BB82" s="349"/>
      <c r="BC82" s="349">
        <f t="shared" si="103"/>
        <v>8775</v>
      </c>
      <c r="BD82" s="349"/>
      <c r="BE82" s="349">
        <f t="shared" si="104"/>
        <v>8775</v>
      </c>
      <c r="BF82" s="349"/>
      <c r="BG82" s="298"/>
      <c r="BH82" s="349">
        <f t="shared" si="105"/>
        <v>8775</v>
      </c>
      <c r="BI82" s="349"/>
      <c r="BJ82" s="349">
        <f t="shared" si="106"/>
        <v>8775</v>
      </c>
      <c r="BK82" s="349"/>
      <c r="BL82" s="349">
        <f t="shared" si="107"/>
        <v>8775</v>
      </c>
      <c r="BM82" s="349"/>
    </row>
    <row r="83" spans="1:65" ht="14.4" customHeight="1" x14ac:dyDescent="0.3">
      <c r="AD83" s="284"/>
    </row>
    <row r="84" spans="1:65" ht="14.4" customHeight="1" x14ac:dyDescent="0.3">
      <c r="AD84" s="284"/>
    </row>
    <row r="85" spans="1:65" x14ac:dyDescent="0.3">
      <c r="A85" s="284" t="s">
        <v>70</v>
      </c>
      <c r="B85" s="360">
        <f>SUM(B50:B82)</f>
        <v>1139</v>
      </c>
      <c r="C85" s="361"/>
      <c r="D85" s="360">
        <f t="shared" ref="D85" si="109">SUM(D50:D82)</f>
        <v>1141</v>
      </c>
      <c r="E85" s="361"/>
      <c r="F85" s="360">
        <f t="shared" ref="F85" si="110">SUM(F50:F82)</f>
        <v>1138</v>
      </c>
      <c r="G85" s="361"/>
      <c r="H85" s="303"/>
      <c r="I85" s="360">
        <f>SUM(I50:I82)</f>
        <v>1140</v>
      </c>
      <c r="J85" s="361"/>
      <c r="K85" s="360">
        <f t="shared" ref="K85" si="111">SUM(K50:K82)</f>
        <v>1139</v>
      </c>
      <c r="L85" s="361"/>
      <c r="M85" s="360">
        <f t="shared" ref="M85" si="112">SUM(M50:M82)</f>
        <v>1142</v>
      </c>
      <c r="N85" s="361"/>
      <c r="O85" s="303"/>
      <c r="P85" s="360">
        <f>SUM(P50:P82)</f>
        <v>1140</v>
      </c>
      <c r="Q85" s="361"/>
      <c r="R85" s="360">
        <f t="shared" ref="R85" si="113">SUM(R50:R82)</f>
        <v>1140</v>
      </c>
      <c r="S85" s="361"/>
      <c r="T85" s="360">
        <f t="shared" ref="T85" si="114">SUM(T50:T82)</f>
        <v>1143</v>
      </c>
      <c r="U85" s="361"/>
      <c r="V85" s="303"/>
      <c r="W85" s="360">
        <f>SUM(W50:W82)</f>
        <v>1143</v>
      </c>
      <c r="X85" s="361"/>
      <c r="Y85" s="360">
        <f t="shared" ref="Y85" si="115">SUM(Y50:Y82)</f>
        <v>1146</v>
      </c>
      <c r="Z85" s="361"/>
      <c r="AA85" s="360">
        <f t="shared" ref="AA85" si="116">SUM(AA50:AA82)</f>
        <v>1148</v>
      </c>
      <c r="AB85" s="361"/>
      <c r="AC85" s="285"/>
      <c r="AM85" s="359">
        <f>SUM(AM50:AM82)</f>
        <v>98250</v>
      </c>
      <c r="AN85" s="359"/>
      <c r="AO85" s="359">
        <f t="shared" ref="AO85" si="117">SUM(AO50:AO82)</f>
        <v>94215</v>
      </c>
      <c r="AP85" s="359"/>
      <c r="AQ85" s="359">
        <f t="shared" ref="AQ85" si="118">SUM(AQ50:AQ82)</f>
        <v>98090</v>
      </c>
      <c r="AR85" s="359"/>
      <c r="AS85" s="290"/>
      <c r="AT85" s="359">
        <f>SUM(AT50:AT82)</f>
        <v>98200</v>
      </c>
      <c r="AU85" s="359"/>
      <c r="AV85" s="359">
        <f t="shared" ref="AV85" si="119">SUM(AV50:AV82)</f>
        <v>98250</v>
      </c>
      <c r="AW85" s="359"/>
      <c r="AX85" s="359">
        <f t="shared" ref="AX85" si="120">SUM(AX50:AX82)</f>
        <v>98280</v>
      </c>
      <c r="AY85" s="359"/>
      <c r="AZ85" s="290"/>
      <c r="BA85" s="359">
        <f>SUM(BA50:BA82)</f>
        <v>98260</v>
      </c>
      <c r="BB85" s="359"/>
      <c r="BC85" s="359">
        <f t="shared" ref="BC85" si="121">SUM(BC50:BC82)</f>
        <v>98200</v>
      </c>
      <c r="BD85" s="359"/>
      <c r="BE85" s="359">
        <f t="shared" ref="BE85" si="122">SUM(BE50:BE82)</f>
        <v>98470</v>
      </c>
      <c r="BF85" s="359"/>
      <c r="BG85" s="290"/>
      <c r="BH85" s="359">
        <f>SUM(BH50:BH82)</f>
        <v>98470</v>
      </c>
      <c r="BI85" s="359"/>
      <c r="BJ85" s="359">
        <f t="shared" ref="BJ85" si="123">SUM(BJ50:BJ82)</f>
        <v>98845</v>
      </c>
      <c r="BK85" s="359"/>
      <c r="BL85" s="359">
        <f t="shared" ref="BL85" si="124">SUM(BL50:BL82)</f>
        <v>98965</v>
      </c>
      <c r="BM85" s="359"/>
    </row>
    <row r="86" spans="1:65" x14ac:dyDescent="0.3">
      <c r="AD86" s="284"/>
    </row>
    <row r="87" spans="1:65" x14ac:dyDescent="0.3">
      <c r="A87" s="304" t="s">
        <v>248</v>
      </c>
      <c r="B87" s="362">
        <f>AM85</f>
        <v>98250</v>
      </c>
      <c r="C87" s="363"/>
      <c r="D87" s="362">
        <f t="shared" ref="D87" si="125">AO85</f>
        <v>94215</v>
      </c>
      <c r="E87" s="363"/>
      <c r="F87" s="362">
        <f t="shared" ref="F87" si="126">AQ85</f>
        <v>98090</v>
      </c>
      <c r="G87" s="363"/>
      <c r="H87" s="303"/>
      <c r="I87" s="362">
        <f>AT85</f>
        <v>98200</v>
      </c>
      <c r="J87" s="363"/>
      <c r="K87" s="362">
        <f t="shared" ref="K87" si="127">AV85</f>
        <v>98250</v>
      </c>
      <c r="L87" s="363"/>
      <c r="M87" s="362">
        <f t="shared" ref="M87" si="128">AX85</f>
        <v>98280</v>
      </c>
      <c r="N87" s="363"/>
      <c r="O87" s="303"/>
      <c r="P87" s="362">
        <f>BA85</f>
        <v>98260</v>
      </c>
      <c r="Q87" s="363"/>
      <c r="R87" s="362">
        <f t="shared" ref="R87" si="129">BC85</f>
        <v>98200</v>
      </c>
      <c r="S87" s="363"/>
      <c r="T87" s="362">
        <f t="shared" ref="T87" si="130">BE85</f>
        <v>98470</v>
      </c>
      <c r="U87" s="363"/>
      <c r="V87" s="303"/>
      <c r="W87" s="362">
        <f>BH85</f>
        <v>98470</v>
      </c>
      <c r="X87" s="363"/>
      <c r="Y87" s="362">
        <f t="shared" ref="Y87" si="131">BJ85</f>
        <v>98845</v>
      </c>
      <c r="Z87" s="363"/>
      <c r="AA87" s="362">
        <f t="shared" ref="AA87" si="132">BL85</f>
        <v>98965</v>
      </c>
      <c r="AB87" s="363"/>
      <c r="AC87" s="285"/>
    </row>
    <row r="89" spans="1:65" s="305" customFormat="1" ht="4.2" customHeight="1" x14ac:dyDescent="0.3">
      <c r="AD89" s="306"/>
      <c r="AJ89"/>
      <c r="AK89"/>
      <c r="AL89"/>
    </row>
    <row r="91" spans="1:65" x14ac:dyDescent="0.3">
      <c r="A91" s="283" t="s">
        <v>250</v>
      </c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</row>
    <row r="92" spans="1:65" x14ac:dyDescent="0.3"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M92" s="356" t="s">
        <v>258</v>
      </c>
      <c r="AN92" s="356"/>
      <c r="AO92" s="356"/>
      <c r="AP92" s="356"/>
      <c r="AQ92" s="356"/>
      <c r="AR92" s="356"/>
      <c r="AS92" s="356"/>
      <c r="AT92" s="356"/>
      <c r="AU92" s="356"/>
      <c r="AV92" s="356"/>
      <c r="AW92" s="356"/>
      <c r="AX92" s="356"/>
      <c r="AY92" s="356"/>
      <c r="AZ92" s="356"/>
      <c r="BA92" s="356"/>
      <c r="BB92" s="356"/>
      <c r="BC92" s="356"/>
      <c r="BD92" s="356"/>
      <c r="BE92" s="356"/>
      <c r="BF92" s="356"/>
      <c r="BG92" s="356"/>
      <c r="BH92" s="356"/>
      <c r="BI92" s="356"/>
      <c r="BJ92" s="356"/>
      <c r="BK92" s="356"/>
      <c r="BL92" s="356"/>
      <c r="BM92" s="356"/>
    </row>
    <row r="93" spans="1:65" x14ac:dyDescent="0.3">
      <c r="A93" s="287" t="s">
        <v>254</v>
      </c>
      <c r="B93" s="358" t="s">
        <v>25</v>
      </c>
      <c r="C93" s="358"/>
      <c r="D93" s="358" t="s">
        <v>26</v>
      </c>
      <c r="E93" s="358"/>
      <c r="F93" s="358" t="s">
        <v>27</v>
      </c>
      <c r="G93" s="358"/>
      <c r="H93" s="289"/>
      <c r="I93" s="358" t="s">
        <v>28</v>
      </c>
      <c r="J93" s="358"/>
      <c r="K93" s="358" t="s">
        <v>29</v>
      </c>
      <c r="L93" s="358"/>
      <c r="M93" s="358" t="s">
        <v>30</v>
      </c>
      <c r="N93" s="358"/>
      <c r="O93" s="289"/>
      <c r="P93" s="358" t="s">
        <v>31</v>
      </c>
      <c r="Q93" s="358"/>
      <c r="R93" s="358" t="s">
        <v>32</v>
      </c>
      <c r="S93" s="358"/>
      <c r="T93" s="358" t="s">
        <v>33</v>
      </c>
      <c r="U93" s="358"/>
      <c r="V93" s="289"/>
      <c r="W93" s="358" t="s">
        <v>34</v>
      </c>
      <c r="X93" s="358"/>
      <c r="Y93" s="358" t="s">
        <v>35</v>
      </c>
      <c r="Z93" s="358"/>
      <c r="AA93" s="358" t="s">
        <v>36</v>
      </c>
      <c r="AB93" s="358"/>
      <c r="AC93" s="288" t="s">
        <v>244</v>
      </c>
      <c r="AD93" s="288" t="s">
        <v>245</v>
      </c>
      <c r="AE93" s="289" t="s">
        <v>246</v>
      </c>
      <c r="AF93" s="289" t="s">
        <v>247</v>
      </c>
      <c r="AG93" s="289"/>
      <c r="AH93" s="289"/>
      <c r="AI93" s="289"/>
      <c r="AM93" s="357" t="s">
        <v>25</v>
      </c>
      <c r="AN93" s="357"/>
      <c r="AO93" s="357" t="s">
        <v>26</v>
      </c>
      <c r="AP93" s="357"/>
      <c r="AQ93" s="357" t="s">
        <v>27</v>
      </c>
      <c r="AR93" s="357"/>
      <c r="AS93" s="290"/>
      <c r="AT93" s="357" t="s">
        <v>28</v>
      </c>
      <c r="AU93" s="357"/>
      <c r="AV93" s="357" t="s">
        <v>29</v>
      </c>
      <c r="AW93" s="357"/>
      <c r="AX93" s="357" t="s">
        <v>30</v>
      </c>
      <c r="AY93" s="357"/>
      <c r="AZ93" s="290"/>
      <c r="BA93" s="357" t="s">
        <v>31</v>
      </c>
      <c r="BB93" s="357"/>
      <c r="BC93" s="357" t="s">
        <v>32</v>
      </c>
      <c r="BD93" s="357"/>
      <c r="BE93" s="357" t="s">
        <v>33</v>
      </c>
      <c r="BF93" s="357"/>
      <c r="BG93" s="290"/>
      <c r="BH93" s="357" t="s">
        <v>34</v>
      </c>
      <c r="BI93" s="357"/>
      <c r="BJ93" s="357" t="s">
        <v>35</v>
      </c>
      <c r="BK93" s="357"/>
      <c r="BL93" s="357" t="s">
        <v>36</v>
      </c>
      <c r="BM93" s="357"/>
    </row>
    <row r="94" spans="1:65" x14ac:dyDescent="0.3">
      <c r="A94" s="291" t="s">
        <v>325</v>
      </c>
      <c r="B94" s="354">
        <v>42</v>
      </c>
      <c r="C94" s="355"/>
      <c r="D94" s="354">
        <v>42</v>
      </c>
      <c r="E94" s="355"/>
      <c r="F94" s="354">
        <v>42</v>
      </c>
      <c r="G94" s="355"/>
      <c r="H94" s="292"/>
      <c r="I94" s="354">
        <v>42</v>
      </c>
      <c r="J94" s="355"/>
      <c r="K94" s="354">
        <v>42</v>
      </c>
      <c r="L94" s="355"/>
      <c r="M94" s="354">
        <v>42</v>
      </c>
      <c r="N94" s="355"/>
      <c r="O94" s="292"/>
      <c r="P94" s="354">
        <v>42</v>
      </c>
      <c r="Q94" s="355"/>
      <c r="R94" s="354">
        <v>42</v>
      </c>
      <c r="S94" s="355"/>
      <c r="T94" s="354">
        <v>42</v>
      </c>
      <c r="U94" s="355"/>
      <c r="V94" s="292"/>
      <c r="W94" s="354">
        <v>42</v>
      </c>
      <c r="X94" s="355"/>
      <c r="Y94" s="354">
        <v>42</v>
      </c>
      <c r="Z94" s="355"/>
      <c r="AA94" s="354">
        <v>42</v>
      </c>
      <c r="AB94" s="355"/>
      <c r="AC94" s="293">
        <v>40</v>
      </c>
      <c r="AD94" s="294">
        <f>SUM(B94:AB94)</f>
        <v>504</v>
      </c>
      <c r="AE94" s="295">
        <f>AD94*AC94</f>
        <v>20160</v>
      </c>
      <c r="AF94" s="296"/>
      <c r="AG94" s="296"/>
      <c r="AH94" s="296"/>
      <c r="AI94" s="297"/>
      <c r="AM94" s="342">
        <f>B94*$AC94</f>
        <v>1680</v>
      </c>
      <c r="AN94" s="342"/>
      <c r="AO94" s="342">
        <f t="shared" ref="AO94:AO108" si="133">D94*$AC94</f>
        <v>1680</v>
      </c>
      <c r="AP94" s="342"/>
      <c r="AQ94" s="342">
        <f t="shared" ref="AQ94:AQ108" si="134">F94*$AC94</f>
        <v>1680</v>
      </c>
      <c r="AR94" s="342"/>
      <c r="AS94" s="298"/>
      <c r="AT94" s="342">
        <f>I94*$AC94</f>
        <v>1680</v>
      </c>
      <c r="AU94" s="342"/>
      <c r="AV94" s="342">
        <f t="shared" ref="AV94:AV108" si="135">K94*$AC94</f>
        <v>1680</v>
      </c>
      <c r="AW94" s="342"/>
      <c r="AX94" s="342">
        <f t="shared" ref="AX94:AX108" si="136">M94*$AC94</f>
        <v>1680</v>
      </c>
      <c r="AY94" s="342"/>
      <c r="AZ94" s="298"/>
      <c r="BA94" s="342">
        <f>P94*$AC94</f>
        <v>1680</v>
      </c>
      <c r="BB94" s="342"/>
      <c r="BC94" s="342">
        <f t="shared" ref="BC94:BC108" si="137">R94*$AC94</f>
        <v>1680</v>
      </c>
      <c r="BD94" s="342"/>
      <c r="BE94" s="342">
        <f t="shared" ref="BE94:BE108" si="138">T94*$AC94</f>
        <v>1680</v>
      </c>
      <c r="BF94" s="342"/>
      <c r="BG94" s="298"/>
      <c r="BH94" s="342">
        <f>W94*$AC94</f>
        <v>1680</v>
      </c>
      <c r="BI94" s="342"/>
      <c r="BJ94" s="342">
        <f t="shared" ref="BJ94:BJ108" si="139">Y94*$AC94</f>
        <v>1680</v>
      </c>
      <c r="BK94" s="342"/>
      <c r="BL94" s="342">
        <f t="shared" ref="BL94:BL108" si="140">AA94*$AC94</f>
        <v>1680</v>
      </c>
      <c r="BM94" s="342"/>
    </row>
    <row r="95" spans="1:65" x14ac:dyDescent="0.3">
      <c r="A95" s="291" t="s">
        <v>326</v>
      </c>
      <c r="B95" s="350">
        <v>43</v>
      </c>
      <c r="C95" s="353"/>
      <c r="D95" s="350">
        <v>43</v>
      </c>
      <c r="E95" s="353"/>
      <c r="F95" s="350">
        <v>43</v>
      </c>
      <c r="G95" s="353"/>
      <c r="H95" s="292"/>
      <c r="I95" s="350">
        <v>43</v>
      </c>
      <c r="J95" s="353"/>
      <c r="K95" s="350">
        <v>43</v>
      </c>
      <c r="L95" s="353"/>
      <c r="M95" s="350">
        <v>43</v>
      </c>
      <c r="N95" s="353"/>
      <c r="O95" s="292"/>
      <c r="P95" s="350">
        <v>43</v>
      </c>
      <c r="Q95" s="353"/>
      <c r="R95" s="350">
        <v>43</v>
      </c>
      <c r="S95" s="353"/>
      <c r="T95" s="350">
        <v>43</v>
      </c>
      <c r="U95" s="353"/>
      <c r="V95" s="292"/>
      <c r="W95" s="350">
        <v>43</v>
      </c>
      <c r="X95" s="353"/>
      <c r="Y95" s="350">
        <v>43</v>
      </c>
      <c r="Z95" s="353"/>
      <c r="AA95" s="350">
        <v>43</v>
      </c>
      <c r="AB95" s="353"/>
      <c r="AC95" s="293">
        <v>45</v>
      </c>
      <c r="AD95" s="299">
        <f t="shared" ref="AD95:AD108" si="141">SUM(B95:AB95)</f>
        <v>516</v>
      </c>
      <c r="AE95" s="300">
        <f t="shared" ref="AE95:AE108" si="142">AD95*AC95</f>
        <v>23220</v>
      </c>
      <c r="AF95" s="301"/>
      <c r="AG95" s="301"/>
      <c r="AH95" s="301"/>
      <c r="AI95" s="302"/>
      <c r="AM95" s="342">
        <f t="shared" ref="AM95:AM108" si="143">B95*$AC95</f>
        <v>1935</v>
      </c>
      <c r="AN95" s="342"/>
      <c r="AO95" s="342">
        <f t="shared" si="133"/>
        <v>1935</v>
      </c>
      <c r="AP95" s="342"/>
      <c r="AQ95" s="342">
        <f t="shared" si="134"/>
        <v>1935</v>
      </c>
      <c r="AR95" s="342"/>
      <c r="AS95" s="298"/>
      <c r="AT95" s="342">
        <f t="shared" ref="AT95:AT108" si="144">I95*$AC95</f>
        <v>1935</v>
      </c>
      <c r="AU95" s="342"/>
      <c r="AV95" s="342">
        <f t="shared" si="135"/>
        <v>1935</v>
      </c>
      <c r="AW95" s="342"/>
      <c r="AX95" s="342">
        <f t="shared" si="136"/>
        <v>1935</v>
      </c>
      <c r="AY95" s="342"/>
      <c r="AZ95" s="298"/>
      <c r="BA95" s="342">
        <f t="shared" ref="BA95:BA108" si="145">P95*$AC95</f>
        <v>1935</v>
      </c>
      <c r="BB95" s="342"/>
      <c r="BC95" s="342">
        <f t="shared" si="137"/>
        <v>1935</v>
      </c>
      <c r="BD95" s="342"/>
      <c r="BE95" s="342">
        <f t="shared" si="138"/>
        <v>1935</v>
      </c>
      <c r="BF95" s="342"/>
      <c r="BG95" s="298"/>
      <c r="BH95" s="342">
        <f t="shared" ref="BH95:BH108" si="146">W95*$AC95</f>
        <v>1935</v>
      </c>
      <c r="BI95" s="342"/>
      <c r="BJ95" s="342">
        <f t="shared" si="139"/>
        <v>1935</v>
      </c>
      <c r="BK95" s="342"/>
      <c r="BL95" s="342">
        <f t="shared" si="140"/>
        <v>1935</v>
      </c>
      <c r="BM95" s="342"/>
    </row>
    <row r="96" spans="1:65" x14ac:dyDescent="0.3">
      <c r="A96" s="291" t="s">
        <v>327</v>
      </c>
      <c r="B96" s="350">
        <v>44</v>
      </c>
      <c r="C96" s="353"/>
      <c r="D96" s="350">
        <v>44</v>
      </c>
      <c r="E96" s="353"/>
      <c r="F96" s="350">
        <v>44</v>
      </c>
      <c r="G96" s="353"/>
      <c r="H96" s="292"/>
      <c r="I96" s="350">
        <v>44</v>
      </c>
      <c r="J96" s="353"/>
      <c r="K96" s="350">
        <v>44</v>
      </c>
      <c r="L96" s="353"/>
      <c r="M96" s="350">
        <v>44</v>
      </c>
      <c r="N96" s="353"/>
      <c r="O96" s="292"/>
      <c r="P96" s="350">
        <v>44</v>
      </c>
      <c r="Q96" s="353"/>
      <c r="R96" s="350">
        <v>44</v>
      </c>
      <c r="S96" s="353"/>
      <c r="T96" s="350">
        <v>44</v>
      </c>
      <c r="U96" s="353"/>
      <c r="V96" s="292"/>
      <c r="W96" s="350">
        <v>44</v>
      </c>
      <c r="X96" s="353"/>
      <c r="Y96" s="350">
        <v>44</v>
      </c>
      <c r="Z96" s="353"/>
      <c r="AA96" s="350">
        <v>44</v>
      </c>
      <c r="AB96" s="353"/>
      <c r="AC96" s="293">
        <v>45</v>
      </c>
      <c r="AD96" s="299">
        <f t="shared" si="141"/>
        <v>528</v>
      </c>
      <c r="AE96" s="300">
        <f t="shared" si="142"/>
        <v>23760</v>
      </c>
      <c r="AF96" s="301"/>
      <c r="AG96" s="301"/>
      <c r="AH96" s="301"/>
      <c r="AI96" s="302"/>
      <c r="AM96" s="342">
        <f t="shared" si="143"/>
        <v>1980</v>
      </c>
      <c r="AN96" s="342"/>
      <c r="AO96" s="342">
        <f t="shared" si="133"/>
        <v>1980</v>
      </c>
      <c r="AP96" s="342"/>
      <c r="AQ96" s="342">
        <f t="shared" si="134"/>
        <v>1980</v>
      </c>
      <c r="AR96" s="342"/>
      <c r="AS96" s="298"/>
      <c r="AT96" s="342">
        <f t="shared" si="144"/>
        <v>1980</v>
      </c>
      <c r="AU96" s="342"/>
      <c r="AV96" s="342">
        <f t="shared" si="135"/>
        <v>1980</v>
      </c>
      <c r="AW96" s="342"/>
      <c r="AX96" s="342">
        <f t="shared" si="136"/>
        <v>1980</v>
      </c>
      <c r="AY96" s="342"/>
      <c r="AZ96" s="298"/>
      <c r="BA96" s="342">
        <f t="shared" si="145"/>
        <v>1980</v>
      </c>
      <c r="BB96" s="342"/>
      <c r="BC96" s="342">
        <f t="shared" si="137"/>
        <v>1980</v>
      </c>
      <c r="BD96" s="342"/>
      <c r="BE96" s="342">
        <f t="shared" si="138"/>
        <v>1980</v>
      </c>
      <c r="BF96" s="342"/>
      <c r="BG96" s="298"/>
      <c r="BH96" s="342">
        <f t="shared" si="146"/>
        <v>1980</v>
      </c>
      <c r="BI96" s="342"/>
      <c r="BJ96" s="342">
        <f t="shared" si="139"/>
        <v>1980</v>
      </c>
      <c r="BK96" s="342"/>
      <c r="BL96" s="342">
        <f t="shared" si="140"/>
        <v>1980</v>
      </c>
      <c r="BM96" s="342"/>
    </row>
    <row r="97" spans="1:65" x14ac:dyDescent="0.3">
      <c r="A97" s="291" t="s">
        <v>328</v>
      </c>
      <c r="B97" s="350">
        <v>41</v>
      </c>
      <c r="C97" s="353"/>
      <c r="D97" s="350">
        <v>41</v>
      </c>
      <c r="E97" s="353"/>
      <c r="F97" s="350">
        <v>41</v>
      </c>
      <c r="G97" s="353"/>
      <c r="H97" s="292"/>
      <c r="I97" s="350">
        <v>41</v>
      </c>
      <c r="J97" s="353"/>
      <c r="K97" s="350">
        <v>42</v>
      </c>
      <c r="L97" s="353"/>
      <c r="M97" s="350">
        <v>43</v>
      </c>
      <c r="N97" s="353"/>
      <c r="O97" s="292"/>
      <c r="P97" s="350">
        <v>44</v>
      </c>
      <c r="Q97" s="353"/>
      <c r="R97" s="350">
        <v>52</v>
      </c>
      <c r="S97" s="353"/>
      <c r="T97" s="350">
        <v>42</v>
      </c>
      <c r="U97" s="353"/>
      <c r="V97" s="292"/>
      <c r="W97" s="350">
        <v>42</v>
      </c>
      <c r="X97" s="353"/>
      <c r="Y97" s="350">
        <v>41</v>
      </c>
      <c r="Z97" s="353"/>
      <c r="AA97" s="350">
        <v>41</v>
      </c>
      <c r="AB97" s="353"/>
      <c r="AC97" s="293">
        <v>55</v>
      </c>
      <c r="AD97" s="299">
        <f t="shared" si="141"/>
        <v>511</v>
      </c>
      <c r="AE97" s="300">
        <f t="shared" si="142"/>
        <v>28105</v>
      </c>
      <c r="AF97" s="301"/>
      <c r="AG97" s="301"/>
      <c r="AH97" s="301"/>
      <c r="AI97" s="302"/>
      <c r="AM97" s="342">
        <f t="shared" si="143"/>
        <v>2255</v>
      </c>
      <c r="AN97" s="342"/>
      <c r="AO97" s="342">
        <f t="shared" si="133"/>
        <v>2255</v>
      </c>
      <c r="AP97" s="342"/>
      <c r="AQ97" s="342">
        <f t="shared" si="134"/>
        <v>2255</v>
      </c>
      <c r="AR97" s="342"/>
      <c r="AS97" s="298"/>
      <c r="AT97" s="342">
        <f t="shared" si="144"/>
        <v>2255</v>
      </c>
      <c r="AU97" s="342"/>
      <c r="AV97" s="342">
        <f t="shared" si="135"/>
        <v>2310</v>
      </c>
      <c r="AW97" s="342"/>
      <c r="AX97" s="342">
        <f t="shared" si="136"/>
        <v>2365</v>
      </c>
      <c r="AY97" s="342"/>
      <c r="AZ97" s="298"/>
      <c r="BA97" s="342">
        <f t="shared" si="145"/>
        <v>2420</v>
      </c>
      <c r="BB97" s="342"/>
      <c r="BC97" s="342">
        <f t="shared" si="137"/>
        <v>2860</v>
      </c>
      <c r="BD97" s="342"/>
      <c r="BE97" s="342">
        <f t="shared" si="138"/>
        <v>2310</v>
      </c>
      <c r="BF97" s="342"/>
      <c r="BG97" s="298"/>
      <c r="BH97" s="342">
        <f t="shared" si="146"/>
        <v>2310</v>
      </c>
      <c r="BI97" s="342"/>
      <c r="BJ97" s="342">
        <f t="shared" si="139"/>
        <v>2255</v>
      </c>
      <c r="BK97" s="342"/>
      <c r="BL97" s="342">
        <f t="shared" si="140"/>
        <v>2255</v>
      </c>
      <c r="BM97" s="342"/>
    </row>
    <row r="98" spans="1:65" x14ac:dyDescent="0.3">
      <c r="A98" s="291" t="s">
        <v>329</v>
      </c>
      <c r="B98" s="350">
        <v>33</v>
      </c>
      <c r="C98" s="353"/>
      <c r="D98" s="350">
        <v>33</v>
      </c>
      <c r="E98" s="353"/>
      <c r="F98" s="350">
        <v>33</v>
      </c>
      <c r="G98" s="353"/>
      <c r="H98" s="292"/>
      <c r="I98" s="350">
        <v>33</v>
      </c>
      <c r="J98" s="353"/>
      <c r="K98" s="350">
        <v>33</v>
      </c>
      <c r="L98" s="353"/>
      <c r="M98" s="350">
        <v>33</v>
      </c>
      <c r="N98" s="353"/>
      <c r="O98" s="292"/>
      <c r="P98" s="350">
        <v>33</v>
      </c>
      <c r="Q98" s="353"/>
      <c r="R98" s="350">
        <v>33</v>
      </c>
      <c r="S98" s="353"/>
      <c r="T98" s="350">
        <v>33</v>
      </c>
      <c r="U98" s="353"/>
      <c r="V98" s="292"/>
      <c r="W98" s="350">
        <v>33</v>
      </c>
      <c r="X98" s="353"/>
      <c r="Y98" s="350">
        <v>33</v>
      </c>
      <c r="Z98" s="353"/>
      <c r="AA98" s="350">
        <v>33</v>
      </c>
      <c r="AB98" s="353"/>
      <c r="AC98" s="293">
        <v>55</v>
      </c>
      <c r="AD98" s="299">
        <f t="shared" si="141"/>
        <v>396</v>
      </c>
      <c r="AE98" s="300">
        <f t="shared" si="142"/>
        <v>21780</v>
      </c>
      <c r="AF98" s="301"/>
      <c r="AG98" s="301"/>
      <c r="AH98" s="301"/>
      <c r="AI98" s="302"/>
      <c r="AM98" s="342">
        <f t="shared" si="143"/>
        <v>1815</v>
      </c>
      <c r="AN98" s="342"/>
      <c r="AO98" s="342">
        <f t="shared" si="133"/>
        <v>1815</v>
      </c>
      <c r="AP98" s="342"/>
      <c r="AQ98" s="342">
        <f t="shared" si="134"/>
        <v>1815</v>
      </c>
      <c r="AR98" s="342"/>
      <c r="AS98" s="298"/>
      <c r="AT98" s="342">
        <f t="shared" si="144"/>
        <v>1815</v>
      </c>
      <c r="AU98" s="342"/>
      <c r="AV98" s="342">
        <f t="shared" si="135"/>
        <v>1815</v>
      </c>
      <c r="AW98" s="342"/>
      <c r="AX98" s="342">
        <f t="shared" si="136"/>
        <v>1815</v>
      </c>
      <c r="AY98" s="342"/>
      <c r="AZ98" s="298"/>
      <c r="BA98" s="342">
        <f t="shared" si="145"/>
        <v>1815</v>
      </c>
      <c r="BB98" s="342"/>
      <c r="BC98" s="342">
        <f t="shared" si="137"/>
        <v>1815</v>
      </c>
      <c r="BD98" s="342"/>
      <c r="BE98" s="342">
        <f t="shared" si="138"/>
        <v>1815</v>
      </c>
      <c r="BF98" s="342"/>
      <c r="BG98" s="298"/>
      <c r="BH98" s="342">
        <f t="shared" si="146"/>
        <v>1815</v>
      </c>
      <c r="BI98" s="342"/>
      <c r="BJ98" s="342">
        <f t="shared" si="139"/>
        <v>1815</v>
      </c>
      <c r="BK98" s="342"/>
      <c r="BL98" s="342">
        <f t="shared" si="140"/>
        <v>1815</v>
      </c>
      <c r="BM98" s="342"/>
    </row>
    <row r="99" spans="1:65" x14ac:dyDescent="0.3">
      <c r="A99" s="291" t="s">
        <v>330</v>
      </c>
      <c r="B99" s="350">
        <v>36</v>
      </c>
      <c r="C99" s="353"/>
      <c r="D99" s="350">
        <v>36</v>
      </c>
      <c r="E99" s="353"/>
      <c r="F99" s="350">
        <v>36</v>
      </c>
      <c r="G99" s="353"/>
      <c r="H99" s="292"/>
      <c r="I99" s="350">
        <v>36</v>
      </c>
      <c r="J99" s="353"/>
      <c r="K99" s="350">
        <v>36</v>
      </c>
      <c r="L99" s="353"/>
      <c r="M99" s="350">
        <v>36</v>
      </c>
      <c r="N99" s="353"/>
      <c r="O99" s="292"/>
      <c r="P99" s="350">
        <v>36</v>
      </c>
      <c r="Q99" s="353"/>
      <c r="R99" s="350">
        <v>36</v>
      </c>
      <c r="S99" s="353"/>
      <c r="T99" s="350">
        <v>36</v>
      </c>
      <c r="U99" s="353"/>
      <c r="V99" s="292"/>
      <c r="W99" s="350">
        <v>36</v>
      </c>
      <c r="X99" s="353"/>
      <c r="Y99" s="350">
        <v>36</v>
      </c>
      <c r="Z99" s="353"/>
      <c r="AA99" s="350">
        <v>36</v>
      </c>
      <c r="AB99" s="353"/>
      <c r="AC99" s="293">
        <v>60</v>
      </c>
      <c r="AD99" s="299">
        <f t="shared" si="141"/>
        <v>432</v>
      </c>
      <c r="AE99" s="300">
        <f t="shared" si="142"/>
        <v>25920</v>
      </c>
      <c r="AF99" s="301"/>
      <c r="AG99" s="301"/>
      <c r="AH99" s="301"/>
      <c r="AI99" s="302"/>
      <c r="AM99" s="342">
        <f t="shared" si="143"/>
        <v>2160</v>
      </c>
      <c r="AN99" s="342"/>
      <c r="AO99" s="342">
        <f t="shared" si="133"/>
        <v>2160</v>
      </c>
      <c r="AP99" s="342"/>
      <c r="AQ99" s="342">
        <f t="shared" si="134"/>
        <v>2160</v>
      </c>
      <c r="AR99" s="342"/>
      <c r="AS99" s="298"/>
      <c r="AT99" s="342">
        <f t="shared" si="144"/>
        <v>2160</v>
      </c>
      <c r="AU99" s="342"/>
      <c r="AV99" s="342">
        <f t="shared" si="135"/>
        <v>2160</v>
      </c>
      <c r="AW99" s="342"/>
      <c r="AX99" s="342">
        <f t="shared" si="136"/>
        <v>2160</v>
      </c>
      <c r="AY99" s="342"/>
      <c r="AZ99" s="298"/>
      <c r="BA99" s="342">
        <f t="shared" si="145"/>
        <v>2160</v>
      </c>
      <c r="BB99" s="342"/>
      <c r="BC99" s="342">
        <f t="shared" si="137"/>
        <v>2160</v>
      </c>
      <c r="BD99" s="342"/>
      <c r="BE99" s="342">
        <f t="shared" si="138"/>
        <v>2160</v>
      </c>
      <c r="BF99" s="342"/>
      <c r="BG99" s="298"/>
      <c r="BH99" s="342">
        <f t="shared" si="146"/>
        <v>2160</v>
      </c>
      <c r="BI99" s="342"/>
      <c r="BJ99" s="342">
        <f t="shared" si="139"/>
        <v>2160</v>
      </c>
      <c r="BK99" s="342"/>
      <c r="BL99" s="342">
        <f t="shared" si="140"/>
        <v>2160</v>
      </c>
      <c r="BM99" s="342"/>
    </row>
    <row r="100" spans="1:65" x14ac:dyDescent="0.3">
      <c r="A100" s="291" t="s">
        <v>331</v>
      </c>
      <c r="B100" s="350">
        <v>31</v>
      </c>
      <c r="C100" s="353"/>
      <c r="D100" s="350">
        <v>31</v>
      </c>
      <c r="E100" s="353"/>
      <c r="F100" s="350">
        <v>31</v>
      </c>
      <c r="G100" s="353"/>
      <c r="H100" s="292"/>
      <c r="I100" s="350">
        <v>31</v>
      </c>
      <c r="J100" s="353"/>
      <c r="K100" s="350">
        <v>31</v>
      </c>
      <c r="L100" s="353"/>
      <c r="M100" s="350">
        <v>31</v>
      </c>
      <c r="N100" s="353"/>
      <c r="O100" s="292"/>
      <c r="P100" s="350">
        <v>31</v>
      </c>
      <c r="Q100" s="353"/>
      <c r="R100" s="350">
        <v>31</v>
      </c>
      <c r="S100" s="353"/>
      <c r="T100" s="350">
        <v>31</v>
      </c>
      <c r="U100" s="353"/>
      <c r="V100" s="292"/>
      <c r="W100" s="350">
        <v>31</v>
      </c>
      <c r="X100" s="353"/>
      <c r="Y100" s="350">
        <v>31</v>
      </c>
      <c r="Z100" s="353"/>
      <c r="AA100" s="350">
        <v>31</v>
      </c>
      <c r="AB100" s="353"/>
      <c r="AC100" s="293">
        <v>55</v>
      </c>
      <c r="AD100" s="299">
        <f t="shared" si="141"/>
        <v>372</v>
      </c>
      <c r="AE100" s="300">
        <f t="shared" si="142"/>
        <v>20460</v>
      </c>
      <c r="AF100" s="301"/>
      <c r="AG100" s="301"/>
      <c r="AH100" s="301"/>
      <c r="AI100" s="302"/>
      <c r="AM100" s="342">
        <f t="shared" si="143"/>
        <v>1705</v>
      </c>
      <c r="AN100" s="342"/>
      <c r="AO100" s="342">
        <f t="shared" si="133"/>
        <v>1705</v>
      </c>
      <c r="AP100" s="342"/>
      <c r="AQ100" s="342">
        <f t="shared" si="134"/>
        <v>1705</v>
      </c>
      <c r="AR100" s="342"/>
      <c r="AS100" s="298"/>
      <c r="AT100" s="342">
        <f t="shared" si="144"/>
        <v>1705</v>
      </c>
      <c r="AU100" s="342"/>
      <c r="AV100" s="342">
        <f t="shared" si="135"/>
        <v>1705</v>
      </c>
      <c r="AW100" s="342"/>
      <c r="AX100" s="342">
        <f t="shared" si="136"/>
        <v>1705</v>
      </c>
      <c r="AY100" s="342"/>
      <c r="AZ100" s="298"/>
      <c r="BA100" s="342">
        <f t="shared" si="145"/>
        <v>1705</v>
      </c>
      <c r="BB100" s="342"/>
      <c r="BC100" s="342">
        <f t="shared" si="137"/>
        <v>1705</v>
      </c>
      <c r="BD100" s="342"/>
      <c r="BE100" s="342">
        <f t="shared" si="138"/>
        <v>1705</v>
      </c>
      <c r="BF100" s="342"/>
      <c r="BG100" s="298"/>
      <c r="BH100" s="342">
        <f t="shared" si="146"/>
        <v>1705</v>
      </c>
      <c r="BI100" s="342"/>
      <c r="BJ100" s="342">
        <f t="shared" si="139"/>
        <v>1705</v>
      </c>
      <c r="BK100" s="342"/>
      <c r="BL100" s="342">
        <f t="shared" si="140"/>
        <v>1705</v>
      </c>
      <c r="BM100" s="342"/>
    </row>
    <row r="101" spans="1:65" x14ac:dyDescent="0.3">
      <c r="A101" s="291" t="s">
        <v>332</v>
      </c>
      <c r="B101" s="350">
        <v>33</v>
      </c>
      <c r="C101" s="353"/>
      <c r="D101" s="350">
        <v>33</v>
      </c>
      <c r="E101" s="353"/>
      <c r="F101" s="350">
        <v>33</v>
      </c>
      <c r="G101" s="353"/>
      <c r="H101" s="292"/>
      <c r="I101" s="350">
        <v>33</v>
      </c>
      <c r="J101" s="353"/>
      <c r="K101" s="350">
        <v>33</v>
      </c>
      <c r="L101" s="353"/>
      <c r="M101" s="350">
        <v>33</v>
      </c>
      <c r="N101" s="353"/>
      <c r="O101" s="292"/>
      <c r="P101" s="350">
        <v>33</v>
      </c>
      <c r="Q101" s="353"/>
      <c r="R101" s="350">
        <v>33</v>
      </c>
      <c r="S101" s="353"/>
      <c r="T101" s="350">
        <v>33</v>
      </c>
      <c r="U101" s="353"/>
      <c r="V101" s="292"/>
      <c r="W101" s="350">
        <v>33</v>
      </c>
      <c r="X101" s="353"/>
      <c r="Y101" s="350">
        <v>33</v>
      </c>
      <c r="Z101" s="353"/>
      <c r="AA101" s="350">
        <v>33</v>
      </c>
      <c r="AB101" s="353"/>
      <c r="AC101" s="293">
        <v>65</v>
      </c>
      <c r="AD101" s="299">
        <f t="shared" si="141"/>
        <v>396</v>
      </c>
      <c r="AE101" s="300">
        <f t="shared" si="142"/>
        <v>25740</v>
      </c>
      <c r="AF101" s="301"/>
      <c r="AG101" s="301"/>
      <c r="AH101" s="301"/>
      <c r="AI101" s="302"/>
      <c r="AM101" s="342">
        <f t="shared" si="143"/>
        <v>2145</v>
      </c>
      <c r="AN101" s="342"/>
      <c r="AO101" s="342">
        <f t="shared" si="133"/>
        <v>2145</v>
      </c>
      <c r="AP101" s="342"/>
      <c r="AQ101" s="342">
        <f t="shared" si="134"/>
        <v>2145</v>
      </c>
      <c r="AR101" s="342"/>
      <c r="AS101" s="298"/>
      <c r="AT101" s="342">
        <f t="shared" si="144"/>
        <v>2145</v>
      </c>
      <c r="AU101" s="342"/>
      <c r="AV101" s="342">
        <f t="shared" si="135"/>
        <v>2145</v>
      </c>
      <c r="AW101" s="342"/>
      <c r="AX101" s="342">
        <f t="shared" si="136"/>
        <v>2145</v>
      </c>
      <c r="AY101" s="342"/>
      <c r="AZ101" s="298"/>
      <c r="BA101" s="342">
        <f t="shared" si="145"/>
        <v>2145</v>
      </c>
      <c r="BB101" s="342"/>
      <c r="BC101" s="342">
        <f t="shared" si="137"/>
        <v>2145</v>
      </c>
      <c r="BD101" s="342"/>
      <c r="BE101" s="342">
        <f t="shared" si="138"/>
        <v>2145</v>
      </c>
      <c r="BF101" s="342"/>
      <c r="BG101" s="298"/>
      <c r="BH101" s="342">
        <f t="shared" si="146"/>
        <v>2145</v>
      </c>
      <c r="BI101" s="342"/>
      <c r="BJ101" s="342">
        <f t="shared" si="139"/>
        <v>2145</v>
      </c>
      <c r="BK101" s="342"/>
      <c r="BL101" s="342">
        <f t="shared" si="140"/>
        <v>2145</v>
      </c>
      <c r="BM101" s="342"/>
    </row>
    <row r="102" spans="1:65" x14ac:dyDescent="0.3">
      <c r="A102" s="291" t="s">
        <v>333</v>
      </c>
      <c r="B102" s="350">
        <v>41</v>
      </c>
      <c r="C102" s="353"/>
      <c r="D102" s="350">
        <v>41</v>
      </c>
      <c r="E102" s="353"/>
      <c r="F102" s="350">
        <v>46</v>
      </c>
      <c r="G102" s="353"/>
      <c r="H102" s="292"/>
      <c r="I102" s="350">
        <v>46</v>
      </c>
      <c r="J102" s="353"/>
      <c r="K102" s="350">
        <v>46</v>
      </c>
      <c r="L102" s="353"/>
      <c r="M102" s="350">
        <v>41</v>
      </c>
      <c r="N102" s="353"/>
      <c r="O102" s="292"/>
      <c r="P102" s="350">
        <v>41</v>
      </c>
      <c r="Q102" s="353"/>
      <c r="R102" s="350">
        <v>41</v>
      </c>
      <c r="S102" s="353"/>
      <c r="T102" s="350">
        <v>41</v>
      </c>
      <c r="U102" s="353"/>
      <c r="V102" s="292"/>
      <c r="W102" s="350">
        <v>41</v>
      </c>
      <c r="X102" s="353"/>
      <c r="Y102" s="350">
        <v>41</v>
      </c>
      <c r="Z102" s="353"/>
      <c r="AA102" s="350">
        <v>41</v>
      </c>
      <c r="AB102" s="353"/>
      <c r="AC102" s="293">
        <v>70</v>
      </c>
      <c r="AD102" s="299">
        <f t="shared" si="141"/>
        <v>507</v>
      </c>
      <c r="AE102" s="300">
        <f t="shared" si="142"/>
        <v>35490</v>
      </c>
      <c r="AF102" s="301"/>
      <c r="AG102" s="301"/>
      <c r="AH102" s="301"/>
      <c r="AI102" s="302"/>
      <c r="AM102" s="342">
        <f t="shared" si="143"/>
        <v>2870</v>
      </c>
      <c r="AN102" s="342"/>
      <c r="AO102" s="342">
        <f t="shared" si="133"/>
        <v>2870</v>
      </c>
      <c r="AP102" s="342"/>
      <c r="AQ102" s="342">
        <f t="shared" si="134"/>
        <v>3220</v>
      </c>
      <c r="AR102" s="342"/>
      <c r="AS102" s="298"/>
      <c r="AT102" s="342">
        <f t="shared" si="144"/>
        <v>3220</v>
      </c>
      <c r="AU102" s="342"/>
      <c r="AV102" s="342">
        <f t="shared" si="135"/>
        <v>3220</v>
      </c>
      <c r="AW102" s="342"/>
      <c r="AX102" s="342">
        <f t="shared" si="136"/>
        <v>2870</v>
      </c>
      <c r="AY102" s="342"/>
      <c r="AZ102" s="298"/>
      <c r="BA102" s="342">
        <f t="shared" si="145"/>
        <v>2870</v>
      </c>
      <c r="BB102" s="342"/>
      <c r="BC102" s="342">
        <f t="shared" si="137"/>
        <v>2870</v>
      </c>
      <c r="BD102" s="342"/>
      <c r="BE102" s="342">
        <f t="shared" si="138"/>
        <v>2870</v>
      </c>
      <c r="BF102" s="342"/>
      <c r="BG102" s="298"/>
      <c r="BH102" s="342">
        <f t="shared" si="146"/>
        <v>2870</v>
      </c>
      <c r="BI102" s="342"/>
      <c r="BJ102" s="342">
        <f t="shared" si="139"/>
        <v>2870</v>
      </c>
      <c r="BK102" s="342"/>
      <c r="BL102" s="342">
        <f t="shared" si="140"/>
        <v>2870</v>
      </c>
      <c r="BM102" s="342"/>
    </row>
    <row r="103" spans="1:65" x14ac:dyDescent="0.3">
      <c r="A103" s="291" t="s">
        <v>334</v>
      </c>
      <c r="B103" s="350">
        <v>45</v>
      </c>
      <c r="C103" s="353"/>
      <c r="D103" s="350">
        <v>45</v>
      </c>
      <c r="E103" s="353"/>
      <c r="F103" s="350">
        <v>45</v>
      </c>
      <c r="G103" s="353"/>
      <c r="H103" s="292"/>
      <c r="I103" s="350">
        <v>45</v>
      </c>
      <c r="J103" s="353"/>
      <c r="K103" s="350">
        <v>45</v>
      </c>
      <c r="L103" s="353"/>
      <c r="M103" s="350">
        <v>45</v>
      </c>
      <c r="N103" s="353"/>
      <c r="O103" s="292"/>
      <c r="P103" s="350">
        <v>45</v>
      </c>
      <c r="Q103" s="353"/>
      <c r="R103" s="350">
        <v>45</v>
      </c>
      <c r="S103" s="353"/>
      <c r="T103" s="350">
        <v>45</v>
      </c>
      <c r="U103" s="353"/>
      <c r="V103" s="292"/>
      <c r="W103" s="350">
        <v>45</v>
      </c>
      <c r="X103" s="353"/>
      <c r="Y103" s="350">
        <v>45</v>
      </c>
      <c r="Z103" s="353"/>
      <c r="AA103" s="350">
        <v>45</v>
      </c>
      <c r="AB103" s="353"/>
      <c r="AC103" s="293">
        <v>70</v>
      </c>
      <c r="AD103" s="299">
        <f t="shared" si="141"/>
        <v>540</v>
      </c>
      <c r="AE103" s="300">
        <f t="shared" si="142"/>
        <v>37800</v>
      </c>
      <c r="AF103" s="301"/>
      <c r="AG103" s="301"/>
      <c r="AH103" s="301"/>
      <c r="AI103" s="302"/>
      <c r="AM103" s="342">
        <f t="shared" si="143"/>
        <v>3150</v>
      </c>
      <c r="AN103" s="342"/>
      <c r="AO103" s="342">
        <f t="shared" si="133"/>
        <v>3150</v>
      </c>
      <c r="AP103" s="342"/>
      <c r="AQ103" s="342">
        <f t="shared" si="134"/>
        <v>3150</v>
      </c>
      <c r="AR103" s="342"/>
      <c r="AS103" s="298"/>
      <c r="AT103" s="342">
        <f t="shared" si="144"/>
        <v>3150</v>
      </c>
      <c r="AU103" s="342"/>
      <c r="AV103" s="342">
        <f t="shared" si="135"/>
        <v>3150</v>
      </c>
      <c r="AW103" s="342"/>
      <c r="AX103" s="342">
        <f t="shared" si="136"/>
        <v>3150</v>
      </c>
      <c r="AY103" s="342"/>
      <c r="AZ103" s="298"/>
      <c r="BA103" s="342">
        <f t="shared" si="145"/>
        <v>3150</v>
      </c>
      <c r="BB103" s="342"/>
      <c r="BC103" s="342">
        <f t="shared" si="137"/>
        <v>3150</v>
      </c>
      <c r="BD103" s="342"/>
      <c r="BE103" s="342">
        <f t="shared" si="138"/>
        <v>3150</v>
      </c>
      <c r="BF103" s="342"/>
      <c r="BG103" s="298"/>
      <c r="BH103" s="342">
        <f t="shared" si="146"/>
        <v>3150</v>
      </c>
      <c r="BI103" s="342"/>
      <c r="BJ103" s="342">
        <f t="shared" si="139"/>
        <v>3150</v>
      </c>
      <c r="BK103" s="342"/>
      <c r="BL103" s="342">
        <f t="shared" si="140"/>
        <v>3150</v>
      </c>
      <c r="BM103" s="342"/>
    </row>
    <row r="104" spans="1:65" x14ac:dyDescent="0.3">
      <c r="A104" s="291" t="s">
        <v>335</v>
      </c>
      <c r="B104" s="350">
        <v>38</v>
      </c>
      <c r="C104" s="353"/>
      <c r="D104" s="350">
        <v>38</v>
      </c>
      <c r="E104" s="353"/>
      <c r="F104" s="350">
        <v>38</v>
      </c>
      <c r="G104" s="353"/>
      <c r="H104" s="292"/>
      <c r="I104" s="350">
        <v>38</v>
      </c>
      <c r="J104" s="353"/>
      <c r="K104" s="350">
        <v>38</v>
      </c>
      <c r="L104" s="353"/>
      <c r="M104" s="350">
        <v>38</v>
      </c>
      <c r="N104" s="353"/>
      <c r="O104" s="292"/>
      <c r="P104" s="350">
        <v>38</v>
      </c>
      <c r="Q104" s="353"/>
      <c r="R104" s="350">
        <v>38</v>
      </c>
      <c r="S104" s="353"/>
      <c r="T104" s="350">
        <v>38</v>
      </c>
      <c r="U104" s="353"/>
      <c r="V104" s="292"/>
      <c r="W104" s="350">
        <v>38</v>
      </c>
      <c r="X104" s="353"/>
      <c r="Y104" s="350">
        <v>38</v>
      </c>
      <c r="Z104" s="353"/>
      <c r="AA104" s="350">
        <v>38</v>
      </c>
      <c r="AB104" s="353"/>
      <c r="AC104" s="293">
        <v>85</v>
      </c>
      <c r="AD104" s="299">
        <f t="shared" si="141"/>
        <v>456</v>
      </c>
      <c r="AE104" s="300">
        <f t="shared" si="142"/>
        <v>38760</v>
      </c>
      <c r="AF104" s="301"/>
      <c r="AG104" s="301"/>
      <c r="AH104" s="301"/>
      <c r="AI104" s="302"/>
      <c r="AM104" s="342">
        <f t="shared" si="143"/>
        <v>3230</v>
      </c>
      <c r="AN104" s="342"/>
      <c r="AO104" s="342">
        <f t="shared" si="133"/>
        <v>3230</v>
      </c>
      <c r="AP104" s="342"/>
      <c r="AQ104" s="342">
        <f t="shared" si="134"/>
        <v>3230</v>
      </c>
      <c r="AR104" s="342"/>
      <c r="AS104" s="298"/>
      <c r="AT104" s="342">
        <f t="shared" si="144"/>
        <v>3230</v>
      </c>
      <c r="AU104" s="342"/>
      <c r="AV104" s="342">
        <f t="shared" si="135"/>
        <v>3230</v>
      </c>
      <c r="AW104" s="342"/>
      <c r="AX104" s="342">
        <f t="shared" si="136"/>
        <v>3230</v>
      </c>
      <c r="AY104" s="342"/>
      <c r="AZ104" s="298"/>
      <c r="BA104" s="342">
        <f t="shared" si="145"/>
        <v>3230</v>
      </c>
      <c r="BB104" s="342"/>
      <c r="BC104" s="342">
        <f t="shared" si="137"/>
        <v>3230</v>
      </c>
      <c r="BD104" s="342"/>
      <c r="BE104" s="342">
        <f t="shared" si="138"/>
        <v>3230</v>
      </c>
      <c r="BF104" s="342"/>
      <c r="BG104" s="298"/>
      <c r="BH104" s="342">
        <f t="shared" si="146"/>
        <v>3230</v>
      </c>
      <c r="BI104" s="342"/>
      <c r="BJ104" s="342">
        <f t="shared" si="139"/>
        <v>3230</v>
      </c>
      <c r="BK104" s="342"/>
      <c r="BL104" s="342">
        <f t="shared" si="140"/>
        <v>3230</v>
      </c>
      <c r="BM104" s="342"/>
    </row>
    <row r="105" spans="1:65" x14ac:dyDescent="0.3">
      <c r="A105" s="291" t="s">
        <v>336</v>
      </c>
      <c r="B105" s="350">
        <v>41</v>
      </c>
      <c r="C105" s="353"/>
      <c r="D105" s="350">
        <v>41</v>
      </c>
      <c r="E105" s="353"/>
      <c r="F105" s="350">
        <v>41</v>
      </c>
      <c r="G105" s="353"/>
      <c r="H105" s="292"/>
      <c r="I105" s="350">
        <v>41</v>
      </c>
      <c r="J105" s="353"/>
      <c r="K105" s="350">
        <v>41</v>
      </c>
      <c r="L105" s="353"/>
      <c r="M105" s="350">
        <v>41</v>
      </c>
      <c r="N105" s="353"/>
      <c r="O105" s="292"/>
      <c r="P105" s="350">
        <v>41</v>
      </c>
      <c r="Q105" s="353"/>
      <c r="R105" s="350">
        <v>41</v>
      </c>
      <c r="S105" s="353"/>
      <c r="T105" s="350">
        <v>41</v>
      </c>
      <c r="U105" s="353"/>
      <c r="V105" s="292"/>
      <c r="W105" s="350">
        <v>41</v>
      </c>
      <c r="X105" s="353"/>
      <c r="Y105" s="350">
        <v>41</v>
      </c>
      <c r="Z105" s="353"/>
      <c r="AA105" s="350">
        <v>41</v>
      </c>
      <c r="AB105" s="353"/>
      <c r="AC105" s="293">
        <v>85</v>
      </c>
      <c r="AD105" s="299">
        <f t="shared" si="141"/>
        <v>492</v>
      </c>
      <c r="AE105" s="300">
        <f t="shared" si="142"/>
        <v>41820</v>
      </c>
      <c r="AF105" s="301"/>
      <c r="AG105" s="301"/>
      <c r="AH105" s="301"/>
      <c r="AI105" s="302"/>
      <c r="AM105" s="342">
        <f t="shared" si="143"/>
        <v>3485</v>
      </c>
      <c r="AN105" s="342"/>
      <c r="AO105" s="342">
        <f t="shared" si="133"/>
        <v>3485</v>
      </c>
      <c r="AP105" s="342"/>
      <c r="AQ105" s="342">
        <f t="shared" si="134"/>
        <v>3485</v>
      </c>
      <c r="AR105" s="342"/>
      <c r="AS105" s="298"/>
      <c r="AT105" s="342">
        <f t="shared" si="144"/>
        <v>3485</v>
      </c>
      <c r="AU105" s="342"/>
      <c r="AV105" s="342">
        <f t="shared" si="135"/>
        <v>3485</v>
      </c>
      <c r="AW105" s="342"/>
      <c r="AX105" s="342">
        <f t="shared" si="136"/>
        <v>3485</v>
      </c>
      <c r="AY105" s="342"/>
      <c r="AZ105" s="298"/>
      <c r="BA105" s="342">
        <f t="shared" si="145"/>
        <v>3485</v>
      </c>
      <c r="BB105" s="342"/>
      <c r="BC105" s="342">
        <f t="shared" si="137"/>
        <v>3485</v>
      </c>
      <c r="BD105" s="342"/>
      <c r="BE105" s="342">
        <f t="shared" si="138"/>
        <v>3485</v>
      </c>
      <c r="BF105" s="342"/>
      <c r="BG105" s="298"/>
      <c r="BH105" s="342">
        <f t="shared" si="146"/>
        <v>3485</v>
      </c>
      <c r="BI105" s="342"/>
      <c r="BJ105" s="342">
        <f t="shared" si="139"/>
        <v>3485</v>
      </c>
      <c r="BK105" s="342"/>
      <c r="BL105" s="342">
        <f t="shared" si="140"/>
        <v>3485</v>
      </c>
      <c r="BM105" s="342"/>
    </row>
    <row r="106" spans="1:65" x14ac:dyDescent="0.3">
      <c r="A106" s="291" t="s">
        <v>337</v>
      </c>
      <c r="B106" s="350">
        <v>32</v>
      </c>
      <c r="C106" s="353"/>
      <c r="D106" s="350">
        <v>32</v>
      </c>
      <c r="E106" s="353"/>
      <c r="F106" s="350">
        <v>32</v>
      </c>
      <c r="G106" s="353"/>
      <c r="H106" s="292"/>
      <c r="I106" s="350">
        <v>32</v>
      </c>
      <c r="J106" s="353"/>
      <c r="K106" s="350">
        <v>32</v>
      </c>
      <c r="L106" s="353"/>
      <c r="M106" s="350">
        <v>32</v>
      </c>
      <c r="N106" s="353"/>
      <c r="O106" s="292"/>
      <c r="P106" s="350">
        <v>32</v>
      </c>
      <c r="Q106" s="353"/>
      <c r="R106" s="350">
        <v>32</v>
      </c>
      <c r="S106" s="353"/>
      <c r="T106" s="350">
        <v>32</v>
      </c>
      <c r="U106" s="353"/>
      <c r="V106" s="292"/>
      <c r="W106" s="350">
        <v>32</v>
      </c>
      <c r="X106" s="353"/>
      <c r="Y106" s="350">
        <v>32</v>
      </c>
      <c r="Z106" s="353"/>
      <c r="AA106" s="350">
        <v>32</v>
      </c>
      <c r="AB106" s="353"/>
      <c r="AC106" s="293">
        <v>90</v>
      </c>
      <c r="AD106" s="299">
        <f t="shared" si="141"/>
        <v>384</v>
      </c>
      <c r="AE106" s="300">
        <f t="shared" si="142"/>
        <v>34560</v>
      </c>
      <c r="AF106" s="301"/>
      <c r="AG106" s="301"/>
      <c r="AH106" s="301"/>
      <c r="AI106" s="302"/>
      <c r="AM106" s="342">
        <f t="shared" si="143"/>
        <v>2880</v>
      </c>
      <c r="AN106" s="342"/>
      <c r="AO106" s="342">
        <f t="shared" si="133"/>
        <v>2880</v>
      </c>
      <c r="AP106" s="342"/>
      <c r="AQ106" s="342">
        <f t="shared" si="134"/>
        <v>2880</v>
      </c>
      <c r="AR106" s="342"/>
      <c r="AS106" s="298"/>
      <c r="AT106" s="342">
        <f t="shared" si="144"/>
        <v>2880</v>
      </c>
      <c r="AU106" s="342"/>
      <c r="AV106" s="342">
        <f t="shared" si="135"/>
        <v>2880</v>
      </c>
      <c r="AW106" s="342"/>
      <c r="AX106" s="342">
        <f t="shared" si="136"/>
        <v>2880</v>
      </c>
      <c r="AY106" s="342"/>
      <c r="AZ106" s="298"/>
      <c r="BA106" s="342">
        <f t="shared" si="145"/>
        <v>2880</v>
      </c>
      <c r="BB106" s="342"/>
      <c r="BC106" s="342">
        <f t="shared" si="137"/>
        <v>2880</v>
      </c>
      <c r="BD106" s="342"/>
      <c r="BE106" s="342">
        <f t="shared" si="138"/>
        <v>2880</v>
      </c>
      <c r="BF106" s="342"/>
      <c r="BG106" s="298"/>
      <c r="BH106" s="342">
        <f t="shared" si="146"/>
        <v>2880</v>
      </c>
      <c r="BI106" s="342"/>
      <c r="BJ106" s="342">
        <f t="shared" si="139"/>
        <v>2880</v>
      </c>
      <c r="BK106" s="342"/>
      <c r="BL106" s="342">
        <f t="shared" si="140"/>
        <v>2880</v>
      </c>
      <c r="BM106" s="342"/>
    </row>
    <row r="107" spans="1:65" x14ac:dyDescent="0.3">
      <c r="A107" s="291" t="s">
        <v>338</v>
      </c>
      <c r="B107" s="350">
        <v>33</v>
      </c>
      <c r="C107" s="353"/>
      <c r="D107" s="350">
        <v>33</v>
      </c>
      <c r="E107" s="353"/>
      <c r="F107" s="350">
        <v>33</v>
      </c>
      <c r="G107" s="353"/>
      <c r="H107" s="292"/>
      <c r="I107" s="350">
        <v>33</v>
      </c>
      <c r="J107" s="353"/>
      <c r="K107" s="350">
        <v>33</v>
      </c>
      <c r="L107" s="353"/>
      <c r="M107" s="350">
        <v>33</v>
      </c>
      <c r="N107" s="353"/>
      <c r="O107" s="292"/>
      <c r="P107" s="350">
        <v>33</v>
      </c>
      <c r="Q107" s="353"/>
      <c r="R107" s="350">
        <v>33</v>
      </c>
      <c r="S107" s="353"/>
      <c r="T107" s="350">
        <v>33</v>
      </c>
      <c r="U107" s="353"/>
      <c r="V107" s="292"/>
      <c r="W107" s="350">
        <v>33</v>
      </c>
      <c r="X107" s="353"/>
      <c r="Y107" s="350">
        <v>33</v>
      </c>
      <c r="Z107" s="353"/>
      <c r="AA107" s="350">
        <v>33</v>
      </c>
      <c r="AB107" s="353"/>
      <c r="AC107" s="293">
        <v>125</v>
      </c>
      <c r="AD107" s="299">
        <f t="shared" si="141"/>
        <v>396</v>
      </c>
      <c r="AE107" s="300">
        <f t="shared" si="142"/>
        <v>49500</v>
      </c>
      <c r="AF107" s="301"/>
      <c r="AG107" s="301"/>
      <c r="AH107" s="301"/>
      <c r="AI107" s="302"/>
      <c r="AM107" s="342">
        <f t="shared" si="143"/>
        <v>4125</v>
      </c>
      <c r="AN107" s="342"/>
      <c r="AO107" s="342">
        <f t="shared" si="133"/>
        <v>4125</v>
      </c>
      <c r="AP107" s="342"/>
      <c r="AQ107" s="342">
        <f t="shared" si="134"/>
        <v>4125</v>
      </c>
      <c r="AR107" s="342"/>
      <c r="AS107" s="298"/>
      <c r="AT107" s="342">
        <f t="shared" si="144"/>
        <v>4125</v>
      </c>
      <c r="AU107" s="342"/>
      <c r="AV107" s="342">
        <f t="shared" si="135"/>
        <v>4125</v>
      </c>
      <c r="AW107" s="342"/>
      <c r="AX107" s="342">
        <f t="shared" si="136"/>
        <v>4125</v>
      </c>
      <c r="AY107" s="342"/>
      <c r="AZ107" s="298"/>
      <c r="BA107" s="342">
        <f t="shared" si="145"/>
        <v>4125</v>
      </c>
      <c r="BB107" s="342"/>
      <c r="BC107" s="342">
        <f t="shared" si="137"/>
        <v>4125</v>
      </c>
      <c r="BD107" s="342"/>
      <c r="BE107" s="342">
        <f t="shared" si="138"/>
        <v>4125</v>
      </c>
      <c r="BF107" s="342"/>
      <c r="BG107" s="298"/>
      <c r="BH107" s="342">
        <f t="shared" si="146"/>
        <v>4125</v>
      </c>
      <c r="BI107" s="342"/>
      <c r="BJ107" s="342">
        <f t="shared" si="139"/>
        <v>4125</v>
      </c>
      <c r="BK107" s="342"/>
      <c r="BL107" s="342">
        <f t="shared" si="140"/>
        <v>4125</v>
      </c>
      <c r="BM107" s="342"/>
    </row>
    <row r="108" spans="1:65" x14ac:dyDescent="0.3">
      <c r="A108" s="291" t="s">
        <v>339</v>
      </c>
      <c r="B108" s="350">
        <v>39</v>
      </c>
      <c r="C108" s="353"/>
      <c r="D108" s="350">
        <v>39</v>
      </c>
      <c r="E108" s="353"/>
      <c r="F108" s="350">
        <v>39</v>
      </c>
      <c r="G108" s="353"/>
      <c r="H108" s="292"/>
      <c r="I108" s="350">
        <v>39</v>
      </c>
      <c r="J108" s="353"/>
      <c r="K108" s="350">
        <v>42</v>
      </c>
      <c r="L108" s="353"/>
      <c r="M108" s="350">
        <v>44</v>
      </c>
      <c r="N108" s="353"/>
      <c r="O108" s="292"/>
      <c r="P108" s="350">
        <v>45</v>
      </c>
      <c r="Q108" s="353"/>
      <c r="R108" s="350">
        <v>46</v>
      </c>
      <c r="S108" s="353"/>
      <c r="T108" s="350">
        <v>41</v>
      </c>
      <c r="U108" s="353"/>
      <c r="V108" s="292"/>
      <c r="W108" s="350">
        <v>39</v>
      </c>
      <c r="X108" s="353"/>
      <c r="Y108" s="350">
        <v>39</v>
      </c>
      <c r="Z108" s="353"/>
      <c r="AA108" s="350">
        <v>39</v>
      </c>
      <c r="AB108" s="353"/>
      <c r="AC108" s="293">
        <v>225</v>
      </c>
      <c r="AD108" s="299">
        <f t="shared" si="141"/>
        <v>491</v>
      </c>
      <c r="AE108" s="300">
        <f t="shared" si="142"/>
        <v>110475</v>
      </c>
      <c r="AF108" s="301"/>
      <c r="AG108" s="301"/>
      <c r="AH108" s="301"/>
      <c r="AI108" s="302"/>
      <c r="AM108" s="342">
        <f t="shared" si="143"/>
        <v>8775</v>
      </c>
      <c r="AN108" s="342"/>
      <c r="AO108" s="342">
        <f t="shared" si="133"/>
        <v>8775</v>
      </c>
      <c r="AP108" s="342"/>
      <c r="AQ108" s="342">
        <f t="shared" si="134"/>
        <v>8775</v>
      </c>
      <c r="AR108" s="342"/>
      <c r="AS108" s="298"/>
      <c r="AT108" s="342">
        <f t="shared" si="144"/>
        <v>8775</v>
      </c>
      <c r="AU108" s="342"/>
      <c r="AV108" s="342">
        <f t="shared" si="135"/>
        <v>9450</v>
      </c>
      <c r="AW108" s="342"/>
      <c r="AX108" s="342">
        <f t="shared" si="136"/>
        <v>9900</v>
      </c>
      <c r="AY108" s="342"/>
      <c r="AZ108" s="298"/>
      <c r="BA108" s="342">
        <f t="shared" si="145"/>
        <v>10125</v>
      </c>
      <c r="BB108" s="342"/>
      <c r="BC108" s="342">
        <f t="shared" si="137"/>
        <v>10350</v>
      </c>
      <c r="BD108" s="342"/>
      <c r="BE108" s="342">
        <f t="shared" si="138"/>
        <v>9225</v>
      </c>
      <c r="BF108" s="342"/>
      <c r="BG108" s="298"/>
      <c r="BH108" s="342">
        <f t="shared" si="146"/>
        <v>8775</v>
      </c>
      <c r="BI108" s="342"/>
      <c r="BJ108" s="342">
        <f t="shared" si="139"/>
        <v>8775</v>
      </c>
      <c r="BK108" s="342"/>
      <c r="BL108" s="342">
        <f t="shared" si="140"/>
        <v>8775</v>
      </c>
      <c r="BM108" s="342"/>
    </row>
    <row r="109" spans="1:65" x14ac:dyDescent="0.3">
      <c r="A109" s="291" t="s">
        <v>340</v>
      </c>
      <c r="B109" s="354">
        <v>42</v>
      </c>
      <c r="C109" s="355"/>
      <c r="D109" s="354">
        <v>42</v>
      </c>
      <c r="E109" s="355"/>
      <c r="F109" s="354">
        <v>42</v>
      </c>
      <c r="G109" s="355"/>
      <c r="H109" s="292"/>
      <c r="I109" s="354">
        <v>42</v>
      </c>
      <c r="J109" s="355"/>
      <c r="K109" s="354">
        <v>42</v>
      </c>
      <c r="L109" s="355"/>
      <c r="M109" s="354">
        <v>42</v>
      </c>
      <c r="N109" s="355"/>
      <c r="O109" s="292"/>
      <c r="P109" s="354">
        <v>42</v>
      </c>
      <c r="Q109" s="355"/>
      <c r="R109" s="354">
        <v>42</v>
      </c>
      <c r="S109" s="355"/>
      <c r="T109" s="354">
        <v>42</v>
      </c>
      <c r="U109" s="355"/>
      <c r="V109" s="292"/>
      <c r="W109" s="354">
        <v>42</v>
      </c>
      <c r="X109" s="355"/>
      <c r="Y109" s="354">
        <v>42</v>
      </c>
      <c r="Z109" s="355"/>
      <c r="AA109" s="354">
        <v>42</v>
      </c>
      <c r="AB109" s="355"/>
      <c r="AC109" s="293">
        <v>40</v>
      </c>
      <c r="AD109" s="294">
        <f>SUM(B109:AB109)</f>
        <v>504</v>
      </c>
      <c r="AE109" s="295">
        <f>AD109*AC109</f>
        <v>20160</v>
      </c>
      <c r="AF109" s="296"/>
      <c r="AG109" s="296"/>
      <c r="AH109" s="296"/>
      <c r="AI109" s="297"/>
      <c r="AM109" s="342">
        <f>B109*$AC109</f>
        <v>1680</v>
      </c>
      <c r="AN109" s="342"/>
      <c r="AO109" s="342">
        <f t="shared" ref="AO109:AO123" si="147">D109*$AC109</f>
        <v>1680</v>
      </c>
      <c r="AP109" s="342"/>
      <c r="AQ109" s="342">
        <f t="shared" ref="AQ109:AQ123" si="148">F109*$AC109</f>
        <v>1680</v>
      </c>
      <c r="AR109" s="342"/>
      <c r="AS109" s="298"/>
      <c r="AT109" s="342">
        <f>I109*$AC109</f>
        <v>1680</v>
      </c>
      <c r="AU109" s="342"/>
      <c r="AV109" s="342">
        <f t="shared" ref="AV109:AV123" si="149">K109*$AC109</f>
        <v>1680</v>
      </c>
      <c r="AW109" s="342"/>
      <c r="AX109" s="342">
        <f t="shared" ref="AX109:AX123" si="150">M109*$AC109</f>
        <v>1680</v>
      </c>
      <c r="AY109" s="342"/>
      <c r="AZ109" s="298"/>
      <c r="BA109" s="342">
        <f>P109*$AC109</f>
        <v>1680</v>
      </c>
      <c r="BB109" s="342"/>
      <c r="BC109" s="342">
        <f t="shared" ref="BC109:BC123" si="151">R109*$AC109</f>
        <v>1680</v>
      </c>
      <c r="BD109" s="342"/>
      <c r="BE109" s="342">
        <f t="shared" ref="BE109:BE123" si="152">T109*$AC109</f>
        <v>1680</v>
      </c>
      <c r="BF109" s="342"/>
      <c r="BG109" s="298"/>
      <c r="BH109" s="342">
        <f>W109*$AC109</f>
        <v>1680</v>
      </c>
      <c r="BI109" s="342"/>
      <c r="BJ109" s="342">
        <f t="shared" ref="BJ109:BJ123" si="153">Y109*$AC109</f>
        <v>1680</v>
      </c>
      <c r="BK109" s="342"/>
      <c r="BL109" s="342">
        <f t="shared" ref="BL109:BL123" si="154">AA109*$AC109</f>
        <v>1680</v>
      </c>
      <c r="BM109" s="342"/>
    </row>
    <row r="110" spans="1:65" x14ac:dyDescent="0.3">
      <c r="A110" s="291" t="s">
        <v>341</v>
      </c>
      <c r="B110" s="350">
        <v>43</v>
      </c>
      <c r="C110" s="353"/>
      <c r="D110" s="350">
        <v>43</v>
      </c>
      <c r="E110" s="353"/>
      <c r="F110" s="350">
        <v>43</v>
      </c>
      <c r="G110" s="353"/>
      <c r="H110" s="292"/>
      <c r="I110" s="350">
        <v>43</v>
      </c>
      <c r="J110" s="353"/>
      <c r="K110" s="350">
        <v>43</v>
      </c>
      <c r="L110" s="353"/>
      <c r="M110" s="350">
        <v>43</v>
      </c>
      <c r="N110" s="353"/>
      <c r="O110" s="292"/>
      <c r="P110" s="350">
        <v>43</v>
      </c>
      <c r="Q110" s="353"/>
      <c r="R110" s="350">
        <v>43</v>
      </c>
      <c r="S110" s="353"/>
      <c r="T110" s="350">
        <v>43</v>
      </c>
      <c r="U110" s="353"/>
      <c r="V110" s="292"/>
      <c r="W110" s="350">
        <v>43</v>
      </c>
      <c r="X110" s="353"/>
      <c r="Y110" s="350">
        <v>43</v>
      </c>
      <c r="Z110" s="353"/>
      <c r="AA110" s="350">
        <v>43</v>
      </c>
      <c r="AB110" s="353"/>
      <c r="AC110" s="293">
        <v>45</v>
      </c>
      <c r="AD110" s="299">
        <f t="shared" ref="AD110:AD123" si="155">SUM(B110:AB110)</f>
        <v>516</v>
      </c>
      <c r="AE110" s="300">
        <f t="shared" ref="AE110:AE123" si="156">AD110*AC110</f>
        <v>23220</v>
      </c>
      <c r="AF110" s="301"/>
      <c r="AG110" s="301"/>
      <c r="AH110" s="301"/>
      <c r="AI110" s="302"/>
      <c r="AM110" s="342">
        <f t="shared" ref="AM110:AM123" si="157">B110*$AC110</f>
        <v>1935</v>
      </c>
      <c r="AN110" s="342"/>
      <c r="AO110" s="342">
        <f t="shared" si="147"/>
        <v>1935</v>
      </c>
      <c r="AP110" s="342"/>
      <c r="AQ110" s="342">
        <f t="shared" si="148"/>
        <v>1935</v>
      </c>
      <c r="AR110" s="342"/>
      <c r="AS110" s="298"/>
      <c r="AT110" s="342">
        <f t="shared" ref="AT110:AT123" si="158">I110*$AC110</f>
        <v>1935</v>
      </c>
      <c r="AU110" s="342"/>
      <c r="AV110" s="342">
        <f t="shared" si="149"/>
        <v>1935</v>
      </c>
      <c r="AW110" s="342"/>
      <c r="AX110" s="342">
        <f t="shared" si="150"/>
        <v>1935</v>
      </c>
      <c r="AY110" s="342"/>
      <c r="AZ110" s="298"/>
      <c r="BA110" s="342">
        <f t="shared" ref="BA110:BA123" si="159">P110*$AC110</f>
        <v>1935</v>
      </c>
      <c r="BB110" s="342"/>
      <c r="BC110" s="342">
        <f t="shared" si="151"/>
        <v>1935</v>
      </c>
      <c r="BD110" s="342"/>
      <c r="BE110" s="342">
        <f t="shared" si="152"/>
        <v>1935</v>
      </c>
      <c r="BF110" s="342"/>
      <c r="BG110" s="298"/>
      <c r="BH110" s="342">
        <f t="shared" ref="BH110:BH123" si="160">W110*$AC110</f>
        <v>1935</v>
      </c>
      <c r="BI110" s="342"/>
      <c r="BJ110" s="342">
        <f t="shared" si="153"/>
        <v>1935</v>
      </c>
      <c r="BK110" s="342"/>
      <c r="BL110" s="342">
        <f t="shared" si="154"/>
        <v>1935</v>
      </c>
      <c r="BM110" s="342"/>
    </row>
    <row r="111" spans="1:65" x14ac:dyDescent="0.3">
      <c r="A111" s="291" t="s">
        <v>342</v>
      </c>
      <c r="B111" s="350">
        <v>44</v>
      </c>
      <c r="C111" s="353"/>
      <c r="D111" s="350">
        <v>44</v>
      </c>
      <c r="E111" s="353"/>
      <c r="F111" s="350">
        <v>44</v>
      </c>
      <c r="G111" s="353"/>
      <c r="H111" s="292"/>
      <c r="I111" s="350">
        <v>44</v>
      </c>
      <c r="J111" s="353"/>
      <c r="K111" s="350">
        <v>44</v>
      </c>
      <c r="L111" s="353"/>
      <c r="M111" s="350">
        <v>44</v>
      </c>
      <c r="N111" s="353"/>
      <c r="O111" s="292"/>
      <c r="P111" s="350">
        <v>44</v>
      </c>
      <c r="Q111" s="353"/>
      <c r="R111" s="350">
        <v>44</v>
      </c>
      <c r="S111" s="353"/>
      <c r="T111" s="350">
        <v>44</v>
      </c>
      <c r="U111" s="353"/>
      <c r="V111" s="292"/>
      <c r="W111" s="350">
        <v>44</v>
      </c>
      <c r="X111" s="353"/>
      <c r="Y111" s="350">
        <v>44</v>
      </c>
      <c r="Z111" s="353"/>
      <c r="AA111" s="350">
        <v>44</v>
      </c>
      <c r="AB111" s="353"/>
      <c r="AC111" s="293">
        <v>45</v>
      </c>
      <c r="AD111" s="299">
        <f t="shared" si="155"/>
        <v>528</v>
      </c>
      <c r="AE111" s="300">
        <f t="shared" si="156"/>
        <v>23760</v>
      </c>
      <c r="AF111" s="301"/>
      <c r="AG111" s="301"/>
      <c r="AH111" s="301"/>
      <c r="AI111" s="302"/>
      <c r="AM111" s="342">
        <f t="shared" si="157"/>
        <v>1980</v>
      </c>
      <c r="AN111" s="342"/>
      <c r="AO111" s="342">
        <f t="shared" si="147"/>
        <v>1980</v>
      </c>
      <c r="AP111" s="342"/>
      <c r="AQ111" s="342">
        <f t="shared" si="148"/>
        <v>1980</v>
      </c>
      <c r="AR111" s="342"/>
      <c r="AS111" s="298"/>
      <c r="AT111" s="342">
        <f t="shared" si="158"/>
        <v>1980</v>
      </c>
      <c r="AU111" s="342"/>
      <c r="AV111" s="342">
        <f t="shared" si="149"/>
        <v>1980</v>
      </c>
      <c r="AW111" s="342"/>
      <c r="AX111" s="342">
        <f t="shared" si="150"/>
        <v>1980</v>
      </c>
      <c r="AY111" s="342"/>
      <c r="AZ111" s="298"/>
      <c r="BA111" s="342">
        <f t="shared" si="159"/>
        <v>1980</v>
      </c>
      <c r="BB111" s="342"/>
      <c r="BC111" s="342">
        <f t="shared" si="151"/>
        <v>1980</v>
      </c>
      <c r="BD111" s="342"/>
      <c r="BE111" s="342">
        <f t="shared" si="152"/>
        <v>1980</v>
      </c>
      <c r="BF111" s="342"/>
      <c r="BG111" s="298"/>
      <c r="BH111" s="342">
        <f t="shared" si="160"/>
        <v>1980</v>
      </c>
      <c r="BI111" s="342"/>
      <c r="BJ111" s="342">
        <f t="shared" si="153"/>
        <v>1980</v>
      </c>
      <c r="BK111" s="342"/>
      <c r="BL111" s="342">
        <f t="shared" si="154"/>
        <v>1980</v>
      </c>
      <c r="BM111" s="342"/>
    </row>
    <row r="112" spans="1:65" x14ac:dyDescent="0.3">
      <c r="A112" s="291" t="s">
        <v>343</v>
      </c>
      <c r="B112" s="350">
        <v>41</v>
      </c>
      <c r="C112" s="353"/>
      <c r="D112" s="350">
        <v>41</v>
      </c>
      <c r="E112" s="353"/>
      <c r="F112" s="350">
        <v>41</v>
      </c>
      <c r="G112" s="353"/>
      <c r="H112" s="292"/>
      <c r="I112" s="350">
        <v>41</v>
      </c>
      <c r="J112" s="353"/>
      <c r="K112" s="350">
        <v>42</v>
      </c>
      <c r="L112" s="353"/>
      <c r="M112" s="350">
        <v>43</v>
      </c>
      <c r="N112" s="353"/>
      <c r="O112" s="292"/>
      <c r="P112" s="350">
        <v>44</v>
      </c>
      <c r="Q112" s="353"/>
      <c r="R112" s="350">
        <v>52</v>
      </c>
      <c r="S112" s="353"/>
      <c r="T112" s="350">
        <v>42</v>
      </c>
      <c r="U112" s="353"/>
      <c r="V112" s="292"/>
      <c r="W112" s="350">
        <v>42</v>
      </c>
      <c r="X112" s="353"/>
      <c r="Y112" s="350">
        <v>41</v>
      </c>
      <c r="Z112" s="353"/>
      <c r="AA112" s="350">
        <v>41</v>
      </c>
      <c r="AB112" s="353"/>
      <c r="AC112" s="293">
        <v>55</v>
      </c>
      <c r="AD112" s="299">
        <f t="shared" si="155"/>
        <v>511</v>
      </c>
      <c r="AE112" s="300">
        <f t="shared" si="156"/>
        <v>28105</v>
      </c>
      <c r="AF112" s="301"/>
      <c r="AG112" s="301"/>
      <c r="AH112" s="301"/>
      <c r="AI112" s="302"/>
      <c r="AM112" s="342">
        <f t="shared" si="157"/>
        <v>2255</v>
      </c>
      <c r="AN112" s="342"/>
      <c r="AO112" s="342">
        <f t="shared" si="147"/>
        <v>2255</v>
      </c>
      <c r="AP112" s="342"/>
      <c r="AQ112" s="342">
        <f t="shared" si="148"/>
        <v>2255</v>
      </c>
      <c r="AR112" s="342"/>
      <c r="AS112" s="298"/>
      <c r="AT112" s="342">
        <f t="shared" si="158"/>
        <v>2255</v>
      </c>
      <c r="AU112" s="342"/>
      <c r="AV112" s="342">
        <f t="shared" si="149"/>
        <v>2310</v>
      </c>
      <c r="AW112" s="342"/>
      <c r="AX112" s="342">
        <f t="shared" si="150"/>
        <v>2365</v>
      </c>
      <c r="AY112" s="342"/>
      <c r="AZ112" s="298"/>
      <c r="BA112" s="342">
        <f t="shared" si="159"/>
        <v>2420</v>
      </c>
      <c r="BB112" s="342"/>
      <c r="BC112" s="342">
        <f t="shared" si="151"/>
        <v>2860</v>
      </c>
      <c r="BD112" s="342"/>
      <c r="BE112" s="342">
        <f t="shared" si="152"/>
        <v>2310</v>
      </c>
      <c r="BF112" s="342"/>
      <c r="BG112" s="298"/>
      <c r="BH112" s="342">
        <f t="shared" si="160"/>
        <v>2310</v>
      </c>
      <c r="BI112" s="342"/>
      <c r="BJ112" s="342">
        <f t="shared" si="153"/>
        <v>2255</v>
      </c>
      <c r="BK112" s="342"/>
      <c r="BL112" s="342">
        <f t="shared" si="154"/>
        <v>2255</v>
      </c>
      <c r="BM112" s="342"/>
    </row>
    <row r="113" spans="1:65" x14ac:dyDescent="0.3">
      <c r="A113" s="291" t="s">
        <v>344</v>
      </c>
      <c r="B113" s="350">
        <v>33</v>
      </c>
      <c r="C113" s="353"/>
      <c r="D113" s="350">
        <v>33</v>
      </c>
      <c r="E113" s="353"/>
      <c r="F113" s="350">
        <v>33</v>
      </c>
      <c r="G113" s="353"/>
      <c r="H113" s="292"/>
      <c r="I113" s="350">
        <v>33</v>
      </c>
      <c r="J113" s="353"/>
      <c r="K113" s="350">
        <v>33</v>
      </c>
      <c r="L113" s="353"/>
      <c r="M113" s="350">
        <v>33</v>
      </c>
      <c r="N113" s="353"/>
      <c r="O113" s="292"/>
      <c r="P113" s="350">
        <v>33</v>
      </c>
      <c r="Q113" s="353"/>
      <c r="R113" s="350">
        <v>33</v>
      </c>
      <c r="S113" s="353"/>
      <c r="T113" s="350">
        <v>33</v>
      </c>
      <c r="U113" s="353"/>
      <c r="V113" s="292"/>
      <c r="W113" s="350">
        <v>33</v>
      </c>
      <c r="X113" s="353"/>
      <c r="Y113" s="350">
        <v>33</v>
      </c>
      <c r="Z113" s="353"/>
      <c r="AA113" s="350">
        <v>33</v>
      </c>
      <c r="AB113" s="353"/>
      <c r="AC113" s="293">
        <v>55</v>
      </c>
      <c r="AD113" s="299">
        <f t="shared" si="155"/>
        <v>396</v>
      </c>
      <c r="AE113" s="300">
        <f t="shared" si="156"/>
        <v>21780</v>
      </c>
      <c r="AF113" s="301"/>
      <c r="AG113" s="301"/>
      <c r="AH113" s="301"/>
      <c r="AI113" s="302"/>
      <c r="AM113" s="342">
        <f t="shared" si="157"/>
        <v>1815</v>
      </c>
      <c r="AN113" s="342"/>
      <c r="AO113" s="342">
        <f t="shared" si="147"/>
        <v>1815</v>
      </c>
      <c r="AP113" s="342"/>
      <c r="AQ113" s="342">
        <f t="shared" si="148"/>
        <v>1815</v>
      </c>
      <c r="AR113" s="342"/>
      <c r="AS113" s="298"/>
      <c r="AT113" s="342">
        <f t="shared" si="158"/>
        <v>1815</v>
      </c>
      <c r="AU113" s="342"/>
      <c r="AV113" s="342">
        <f t="shared" si="149"/>
        <v>1815</v>
      </c>
      <c r="AW113" s="342"/>
      <c r="AX113" s="342">
        <f t="shared" si="150"/>
        <v>1815</v>
      </c>
      <c r="AY113" s="342"/>
      <c r="AZ113" s="298"/>
      <c r="BA113" s="342">
        <f t="shared" si="159"/>
        <v>1815</v>
      </c>
      <c r="BB113" s="342"/>
      <c r="BC113" s="342">
        <f t="shared" si="151"/>
        <v>1815</v>
      </c>
      <c r="BD113" s="342"/>
      <c r="BE113" s="342">
        <f t="shared" si="152"/>
        <v>1815</v>
      </c>
      <c r="BF113" s="342"/>
      <c r="BG113" s="298"/>
      <c r="BH113" s="342">
        <f t="shared" si="160"/>
        <v>1815</v>
      </c>
      <c r="BI113" s="342"/>
      <c r="BJ113" s="342">
        <f t="shared" si="153"/>
        <v>1815</v>
      </c>
      <c r="BK113" s="342"/>
      <c r="BL113" s="342">
        <f t="shared" si="154"/>
        <v>1815</v>
      </c>
      <c r="BM113" s="342"/>
    </row>
    <row r="114" spans="1:65" x14ac:dyDescent="0.3">
      <c r="A114" s="291" t="s">
        <v>345</v>
      </c>
      <c r="B114" s="350">
        <v>36</v>
      </c>
      <c r="C114" s="353"/>
      <c r="D114" s="350">
        <v>36</v>
      </c>
      <c r="E114" s="353"/>
      <c r="F114" s="350">
        <v>36</v>
      </c>
      <c r="G114" s="353"/>
      <c r="H114" s="292"/>
      <c r="I114" s="350">
        <v>36</v>
      </c>
      <c r="J114" s="353"/>
      <c r="K114" s="350">
        <v>36</v>
      </c>
      <c r="L114" s="353"/>
      <c r="M114" s="350">
        <v>36</v>
      </c>
      <c r="N114" s="353"/>
      <c r="O114" s="292"/>
      <c r="P114" s="350">
        <v>36</v>
      </c>
      <c r="Q114" s="353"/>
      <c r="R114" s="350">
        <v>36</v>
      </c>
      <c r="S114" s="353"/>
      <c r="T114" s="350">
        <v>36</v>
      </c>
      <c r="U114" s="353"/>
      <c r="V114" s="292"/>
      <c r="W114" s="350">
        <v>36</v>
      </c>
      <c r="X114" s="353"/>
      <c r="Y114" s="350">
        <v>36</v>
      </c>
      <c r="Z114" s="353"/>
      <c r="AA114" s="350">
        <v>36</v>
      </c>
      <c r="AB114" s="353"/>
      <c r="AC114" s="293">
        <v>60</v>
      </c>
      <c r="AD114" s="299">
        <f t="shared" si="155"/>
        <v>432</v>
      </c>
      <c r="AE114" s="300">
        <f t="shared" si="156"/>
        <v>25920</v>
      </c>
      <c r="AF114" s="301"/>
      <c r="AG114" s="301"/>
      <c r="AH114" s="301"/>
      <c r="AI114" s="302"/>
      <c r="AM114" s="342">
        <f t="shared" si="157"/>
        <v>2160</v>
      </c>
      <c r="AN114" s="342"/>
      <c r="AO114" s="342">
        <f t="shared" si="147"/>
        <v>2160</v>
      </c>
      <c r="AP114" s="342"/>
      <c r="AQ114" s="342">
        <f t="shared" si="148"/>
        <v>2160</v>
      </c>
      <c r="AR114" s="342"/>
      <c r="AS114" s="298"/>
      <c r="AT114" s="342">
        <f t="shared" si="158"/>
        <v>2160</v>
      </c>
      <c r="AU114" s="342"/>
      <c r="AV114" s="342">
        <f t="shared" si="149"/>
        <v>2160</v>
      </c>
      <c r="AW114" s="342"/>
      <c r="AX114" s="342">
        <f t="shared" si="150"/>
        <v>2160</v>
      </c>
      <c r="AY114" s="342"/>
      <c r="AZ114" s="298"/>
      <c r="BA114" s="342">
        <f t="shared" si="159"/>
        <v>2160</v>
      </c>
      <c r="BB114" s="342"/>
      <c r="BC114" s="342">
        <f t="shared" si="151"/>
        <v>2160</v>
      </c>
      <c r="BD114" s="342"/>
      <c r="BE114" s="342">
        <f t="shared" si="152"/>
        <v>2160</v>
      </c>
      <c r="BF114" s="342"/>
      <c r="BG114" s="298"/>
      <c r="BH114" s="342">
        <f t="shared" si="160"/>
        <v>2160</v>
      </c>
      <c r="BI114" s="342"/>
      <c r="BJ114" s="342">
        <f t="shared" si="153"/>
        <v>2160</v>
      </c>
      <c r="BK114" s="342"/>
      <c r="BL114" s="342">
        <f t="shared" si="154"/>
        <v>2160</v>
      </c>
      <c r="BM114" s="342"/>
    </row>
    <row r="115" spans="1:65" x14ac:dyDescent="0.3">
      <c r="A115" s="291" t="s">
        <v>346</v>
      </c>
      <c r="B115" s="350">
        <v>31</v>
      </c>
      <c r="C115" s="353"/>
      <c r="D115" s="350">
        <v>31</v>
      </c>
      <c r="E115" s="353"/>
      <c r="F115" s="350">
        <v>31</v>
      </c>
      <c r="G115" s="353"/>
      <c r="H115" s="292"/>
      <c r="I115" s="350">
        <v>31</v>
      </c>
      <c r="J115" s="353"/>
      <c r="K115" s="350">
        <v>31</v>
      </c>
      <c r="L115" s="353"/>
      <c r="M115" s="350">
        <v>31</v>
      </c>
      <c r="N115" s="353"/>
      <c r="O115" s="292"/>
      <c r="P115" s="350">
        <v>31</v>
      </c>
      <c r="Q115" s="353"/>
      <c r="R115" s="350">
        <v>31</v>
      </c>
      <c r="S115" s="353"/>
      <c r="T115" s="350">
        <v>31</v>
      </c>
      <c r="U115" s="353"/>
      <c r="V115" s="292"/>
      <c r="W115" s="350">
        <v>31</v>
      </c>
      <c r="X115" s="353"/>
      <c r="Y115" s="350">
        <v>31</v>
      </c>
      <c r="Z115" s="353"/>
      <c r="AA115" s="350">
        <v>31</v>
      </c>
      <c r="AB115" s="353"/>
      <c r="AC115" s="293">
        <v>55</v>
      </c>
      <c r="AD115" s="299">
        <f t="shared" si="155"/>
        <v>372</v>
      </c>
      <c r="AE115" s="300">
        <f t="shared" si="156"/>
        <v>20460</v>
      </c>
      <c r="AF115" s="301"/>
      <c r="AG115" s="301"/>
      <c r="AH115" s="301"/>
      <c r="AI115" s="302"/>
      <c r="AM115" s="342">
        <f t="shared" si="157"/>
        <v>1705</v>
      </c>
      <c r="AN115" s="342"/>
      <c r="AO115" s="342">
        <f t="shared" si="147"/>
        <v>1705</v>
      </c>
      <c r="AP115" s="342"/>
      <c r="AQ115" s="342">
        <f t="shared" si="148"/>
        <v>1705</v>
      </c>
      <c r="AR115" s="342"/>
      <c r="AS115" s="298"/>
      <c r="AT115" s="342">
        <f t="shared" si="158"/>
        <v>1705</v>
      </c>
      <c r="AU115" s="342"/>
      <c r="AV115" s="342">
        <f t="shared" si="149"/>
        <v>1705</v>
      </c>
      <c r="AW115" s="342"/>
      <c r="AX115" s="342">
        <f t="shared" si="150"/>
        <v>1705</v>
      </c>
      <c r="AY115" s="342"/>
      <c r="AZ115" s="298"/>
      <c r="BA115" s="342">
        <f t="shared" si="159"/>
        <v>1705</v>
      </c>
      <c r="BB115" s="342"/>
      <c r="BC115" s="342">
        <f t="shared" si="151"/>
        <v>1705</v>
      </c>
      <c r="BD115" s="342"/>
      <c r="BE115" s="342">
        <f t="shared" si="152"/>
        <v>1705</v>
      </c>
      <c r="BF115" s="342"/>
      <c r="BG115" s="298"/>
      <c r="BH115" s="342">
        <f t="shared" si="160"/>
        <v>1705</v>
      </c>
      <c r="BI115" s="342"/>
      <c r="BJ115" s="342">
        <f t="shared" si="153"/>
        <v>1705</v>
      </c>
      <c r="BK115" s="342"/>
      <c r="BL115" s="342">
        <f t="shared" si="154"/>
        <v>1705</v>
      </c>
      <c r="BM115" s="342"/>
    </row>
    <row r="116" spans="1:65" x14ac:dyDescent="0.3">
      <c r="A116" s="291" t="s">
        <v>347</v>
      </c>
      <c r="B116" s="350">
        <v>33</v>
      </c>
      <c r="C116" s="353"/>
      <c r="D116" s="350">
        <v>33</v>
      </c>
      <c r="E116" s="353"/>
      <c r="F116" s="350">
        <v>33</v>
      </c>
      <c r="G116" s="353"/>
      <c r="H116" s="292"/>
      <c r="I116" s="350">
        <v>33</v>
      </c>
      <c r="J116" s="353"/>
      <c r="K116" s="350">
        <v>33</v>
      </c>
      <c r="L116" s="353"/>
      <c r="M116" s="350">
        <v>33</v>
      </c>
      <c r="N116" s="353"/>
      <c r="O116" s="292"/>
      <c r="P116" s="350">
        <v>33</v>
      </c>
      <c r="Q116" s="353"/>
      <c r="R116" s="350">
        <v>33</v>
      </c>
      <c r="S116" s="353"/>
      <c r="T116" s="350">
        <v>33</v>
      </c>
      <c r="U116" s="353"/>
      <c r="V116" s="292"/>
      <c r="W116" s="350">
        <v>33</v>
      </c>
      <c r="X116" s="353"/>
      <c r="Y116" s="350">
        <v>33</v>
      </c>
      <c r="Z116" s="353"/>
      <c r="AA116" s="350">
        <v>33</v>
      </c>
      <c r="AB116" s="353"/>
      <c r="AC116" s="293">
        <v>65</v>
      </c>
      <c r="AD116" s="299">
        <f t="shared" si="155"/>
        <v>396</v>
      </c>
      <c r="AE116" s="300">
        <f t="shared" si="156"/>
        <v>25740</v>
      </c>
      <c r="AF116" s="301"/>
      <c r="AG116" s="301"/>
      <c r="AH116" s="301"/>
      <c r="AI116" s="302"/>
      <c r="AM116" s="342">
        <f t="shared" si="157"/>
        <v>2145</v>
      </c>
      <c r="AN116" s="342"/>
      <c r="AO116" s="342">
        <f t="shared" si="147"/>
        <v>2145</v>
      </c>
      <c r="AP116" s="342"/>
      <c r="AQ116" s="342">
        <f t="shared" si="148"/>
        <v>2145</v>
      </c>
      <c r="AR116" s="342"/>
      <c r="AS116" s="298"/>
      <c r="AT116" s="342">
        <f t="shared" si="158"/>
        <v>2145</v>
      </c>
      <c r="AU116" s="342"/>
      <c r="AV116" s="342">
        <f t="shared" si="149"/>
        <v>2145</v>
      </c>
      <c r="AW116" s="342"/>
      <c r="AX116" s="342">
        <f t="shared" si="150"/>
        <v>2145</v>
      </c>
      <c r="AY116" s="342"/>
      <c r="AZ116" s="298"/>
      <c r="BA116" s="342">
        <f t="shared" si="159"/>
        <v>2145</v>
      </c>
      <c r="BB116" s="342"/>
      <c r="BC116" s="342">
        <f t="shared" si="151"/>
        <v>2145</v>
      </c>
      <c r="BD116" s="342"/>
      <c r="BE116" s="342">
        <f t="shared" si="152"/>
        <v>2145</v>
      </c>
      <c r="BF116" s="342"/>
      <c r="BG116" s="298"/>
      <c r="BH116" s="342">
        <f t="shared" si="160"/>
        <v>2145</v>
      </c>
      <c r="BI116" s="342"/>
      <c r="BJ116" s="342">
        <f t="shared" si="153"/>
        <v>2145</v>
      </c>
      <c r="BK116" s="342"/>
      <c r="BL116" s="342">
        <f t="shared" si="154"/>
        <v>2145</v>
      </c>
      <c r="BM116" s="342"/>
    </row>
    <row r="117" spans="1:65" x14ac:dyDescent="0.3">
      <c r="A117" s="291" t="s">
        <v>348</v>
      </c>
      <c r="B117" s="350">
        <v>41</v>
      </c>
      <c r="C117" s="353"/>
      <c r="D117" s="350">
        <v>41</v>
      </c>
      <c r="E117" s="353"/>
      <c r="F117" s="350">
        <v>46</v>
      </c>
      <c r="G117" s="353"/>
      <c r="H117" s="292"/>
      <c r="I117" s="350">
        <v>46</v>
      </c>
      <c r="J117" s="353"/>
      <c r="K117" s="350">
        <v>46</v>
      </c>
      <c r="L117" s="353"/>
      <c r="M117" s="350">
        <v>41</v>
      </c>
      <c r="N117" s="353"/>
      <c r="O117" s="292"/>
      <c r="P117" s="350">
        <v>41</v>
      </c>
      <c r="Q117" s="353"/>
      <c r="R117" s="350">
        <v>41</v>
      </c>
      <c r="S117" s="353"/>
      <c r="T117" s="350">
        <v>41</v>
      </c>
      <c r="U117" s="353"/>
      <c r="V117" s="292"/>
      <c r="W117" s="350">
        <v>41</v>
      </c>
      <c r="X117" s="353"/>
      <c r="Y117" s="350">
        <v>41</v>
      </c>
      <c r="Z117" s="353"/>
      <c r="AA117" s="350">
        <v>41</v>
      </c>
      <c r="AB117" s="353"/>
      <c r="AC117" s="293">
        <v>70</v>
      </c>
      <c r="AD117" s="299">
        <f t="shared" si="155"/>
        <v>507</v>
      </c>
      <c r="AE117" s="300">
        <f t="shared" si="156"/>
        <v>35490</v>
      </c>
      <c r="AF117" s="301"/>
      <c r="AG117" s="301"/>
      <c r="AH117" s="301"/>
      <c r="AI117" s="302"/>
      <c r="AM117" s="342">
        <f t="shared" si="157"/>
        <v>2870</v>
      </c>
      <c r="AN117" s="342"/>
      <c r="AO117" s="342">
        <f t="shared" si="147"/>
        <v>2870</v>
      </c>
      <c r="AP117" s="342"/>
      <c r="AQ117" s="342">
        <f t="shared" si="148"/>
        <v>3220</v>
      </c>
      <c r="AR117" s="342"/>
      <c r="AS117" s="298"/>
      <c r="AT117" s="342">
        <f t="shared" si="158"/>
        <v>3220</v>
      </c>
      <c r="AU117" s="342"/>
      <c r="AV117" s="342">
        <f t="shared" si="149"/>
        <v>3220</v>
      </c>
      <c r="AW117" s="342"/>
      <c r="AX117" s="342">
        <f t="shared" si="150"/>
        <v>2870</v>
      </c>
      <c r="AY117" s="342"/>
      <c r="AZ117" s="298"/>
      <c r="BA117" s="342">
        <f t="shared" si="159"/>
        <v>2870</v>
      </c>
      <c r="BB117" s="342"/>
      <c r="BC117" s="342">
        <f t="shared" si="151"/>
        <v>2870</v>
      </c>
      <c r="BD117" s="342"/>
      <c r="BE117" s="342">
        <f t="shared" si="152"/>
        <v>2870</v>
      </c>
      <c r="BF117" s="342"/>
      <c r="BG117" s="298"/>
      <c r="BH117" s="342">
        <f t="shared" si="160"/>
        <v>2870</v>
      </c>
      <c r="BI117" s="342"/>
      <c r="BJ117" s="342">
        <f t="shared" si="153"/>
        <v>2870</v>
      </c>
      <c r="BK117" s="342"/>
      <c r="BL117" s="342">
        <f t="shared" si="154"/>
        <v>2870</v>
      </c>
      <c r="BM117" s="342"/>
    </row>
    <row r="118" spans="1:65" x14ac:dyDescent="0.3">
      <c r="A118" s="291" t="s">
        <v>349</v>
      </c>
      <c r="B118" s="350">
        <v>45</v>
      </c>
      <c r="C118" s="353"/>
      <c r="D118" s="350">
        <v>45</v>
      </c>
      <c r="E118" s="353"/>
      <c r="F118" s="350">
        <v>45</v>
      </c>
      <c r="G118" s="353"/>
      <c r="H118" s="292"/>
      <c r="I118" s="350">
        <v>45</v>
      </c>
      <c r="J118" s="353"/>
      <c r="K118" s="350">
        <v>45</v>
      </c>
      <c r="L118" s="353"/>
      <c r="M118" s="350">
        <v>45</v>
      </c>
      <c r="N118" s="353"/>
      <c r="O118" s="292"/>
      <c r="P118" s="350">
        <v>45</v>
      </c>
      <c r="Q118" s="353"/>
      <c r="R118" s="350">
        <v>45</v>
      </c>
      <c r="S118" s="353"/>
      <c r="T118" s="350">
        <v>45</v>
      </c>
      <c r="U118" s="353"/>
      <c r="V118" s="292"/>
      <c r="W118" s="350">
        <v>45</v>
      </c>
      <c r="X118" s="353"/>
      <c r="Y118" s="350">
        <v>45</v>
      </c>
      <c r="Z118" s="353"/>
      <c r="AA118" s="350">
        <v>45</v>
      </c>
      <c r="AB118" s="353"/>
      <c r="AC118" s="293">
        <v>70</v>
      </c>
      <c r="AD118" s="299">
        <f t="shared" si="155"/>
        <v>540</v>
      </c>
      <c r="AE118" s="300">
        <f t="shared" si="156"/>
        <v>37800</v>
      </c>
      <c r="AF118" s="301"/>
      <c r="AG118" s="301"/>
      <c r="AH118" s="301"/>
      <c r="AI118" s="302"/>
      <c r="AM118" s="342">
        <f t="shared" si="157"/>
        <v>3150</v>
      </c>
      <c r="AN118" s="342"/>
      <c r="AO118" s="342">
        <f t="shared" si="147"/>
        <v>3150</v>
      </c>
      <c r="AP118" s="342"/>
      <c r="AQ118" s="342">
        <f t="shared" si="148"/>
        <v>3150</v>
      </c>
      <c r="AR118" s="342"/>
      <c r="AS118" s="298"/>
      <c r="AT118" s="342">
        <f t="shared" si="158"/>
        <v>3150</v>
      </c>
      <c r="AU118" s="342"/>
      <c r="AV118" s="342">
        <f t="shared" si="149"/>
        <v>3150</v>
      </c>
      <c r="AW118" s="342"/>
      <c r="AX118" s="342">
        <f t="shared" si="150"/>
        <v>3150</v>
      </c>
      <c r="AY118" s="342"/>
      <c r="AZ118" s="298"/>
      <c r="BA118" s="342">
        <f t="shared" si="159"/>
        <v>3150</v>
      </c>
      <c r="BB118" s="342"/>
      <c r="BC118" s="342">
        <f t="shared" si="151"/>
        <v>3150</v>
      </c>
      <c r="BD118" s="342"/>
      <c r="BE118" s="342">
        <f t="shared" si="152"/>
        <v>3150</v>
      </c>
      <c r="BF118" s="342"/>
      <c r="BG118" s="298"/>
      <c r="BH118" s="342">
        <f t="shared" si="160"/>
        <v>3150</v>
      </c>
      <c r="BI118" s="342"/>
      <c r="BJ118" s="342">
        <f t="shared" si="153"/>
        <v>3150</v>
      </c>
      <c r="BK118" s="342"/>
      <c r="BL118" s="342">
        <f t="shared" si="154"/>
        <v>3150</v>
      </c>
      <c r="BM118" s="342"/>
    </row>
    <row r="119" spans="1:65" x14ac:dyDescent="0.3">
      <c r="A119" s="291" t="s">
        <v>350</v>
      </c>
      <c r="B119" s="350">
        <v>38</v>
      </c>
      <c r="C119" s="353"/>
      <c r="D119" s="350">
        <v>38</v>
      </c>
      <c r="E119" s="353"/>
      <c r="F119" s="350">
        <v>38</v>
      </c>
      <c r="G119" s="353"/>
      <c r="H119" s="292"/>
      <c r="I119" s="350">
        <v>38</v>
      </c>
      <c r="J119" s="353"/>
      <c r="K119" s="350">
        <v>38</v>
      </c>
      <c r="L119" s="353"/>
      <c r="M119" s="350">
        <v>38</v>
      </c>
      <c r="N119" s="353"/>
      <c r="O119" s="292"/>
      <c r="P119" s="350">
        <v>38</v>
      </c>
      <c r="Q119" s="353"/>
      <c r="R119" s="350">
        <v>38</v>
      </c>
      <c r="S119" s="353"/>
      <c r="T119" s="350">
        <v>38</v>
      </c>
      <c r="U119" s="353"/>
      <c r="V119" s="292"/>
      <c r="W119" s="350">
        <v>38</v>
      </c>
      <c r="X119" s="353"/>
      <c r="Y119" s="350">
        <v>38</v>
      </c>
      <c r="Z119" s="353"/>
      <c r="AA119" s="350">
        <v>38</v>
      </c>
      <c r="AB119" s="353"/>
      <c r="AC119" s="293">
        <v>85</v>
      </c>
      <c r="AD119" s="299">
        <f t="shared" si="155"/>
        <v>456</v>
      </c>
      <c r="AE119" s="300">
        <f t="shared" si="156"/>
        <v>38760</v>
      </c>
      <c r="AF119" s="301"/>
      <c r="AG119" s="301"/>
      <c r="AH119" s="301"/>
      <c r="AI119" s="302"/>
      <c r="AM119" s="342">
        <f t="shared" si="157"/>
        <v>3230</v>
      </c>
      <c r="AN119" s="342"/>
      <c r="AO119" s="342">
        <f t="shared" si="147"/>
        <v>3230</v>
      </c>
      <c r="AP119" s="342"/>
      <c r="AQ119" s="342">
        <f t="shared" si="148"/>
        <v>3230</v>
      </c>
      <c r="AR119" s="342"/>
      <c r="AS119" s="298"/>
      <c r="AT119" s="342">
        <f t="shared" si="158"/>
        <v>3230</v>
      </c>
      <c r="AU119" s="342"/>
      <c r="AV119" s="342">
        <f t="shared" si="149"/>
        <v>3230</v>
      </c>
      <c r="AW119" s="342"/>
      <c r="AX119" s="342">
        <f t="shared" si="150"/>
        <v>3230</v>
      </c>
      <c r="AY119" s="342"/>
      <c r="AZ119" s="298"/>
      <c r="BA119" s="342">
        <f t="shared" si="159"/>
        <v>3230</v>
      </c>
      <c r="BB119" s="342"/>
      <c r="BC119" s="342">
        <f t="shared" si="151"/>
        <v>3230</v>
      </c>
      <c r="BD119" s="342"/>
      <c r="BE119" s="342">
        <f t="shared" si="152"/>
        <v>3230</v>
      </c>
      <c r="BF119" s="342"/>
      <c r="BG119" s="298"/>
      <c r="BH119" s="342">
        <f t="shared" si="160"/>
        <v>3230</v>
      </c>
      <c r="BI119" s="342"/>
      <c r="BJ119" s="342">
        <f t="shared" si="153"/>
        <v>3230</v>
      </c>
      <c r="BK119" s="342"/>
      <c r="BL119" s="342">
        <f t="shared" si="154"/>
        <v>3230</v>
      </c>
      <c r="BM119" s="342"/>
    </row>
    <row r="120" spans="1:65" x14ac:dyDescent="0.3">
      <c r="A120" s="291" t="s">
        <v>351</v>
      </c>
      <c r="B120" s="350">
        <v>41</v>
      </c>
      <c r="C120" s="353"/>
      <c r="D120" s="350">
        <v>41</v>
      </c>
      <c r="E120" s="353"/>
      <c r="F120" s="350">
        <v>41</v>
      </c>
      <c r="G120" s="353"/>
      <c r="H120" s="292"/>
      <c r="I120" s="350">
        <v>41</v>
      </c>
      <c r="J120" s="353"/>
      <c r="K120" s="350">
        <v>41</v>
      </c>
      <c r="L120" s="353"/>
      <c r="M120" s="350">
        <v>41</v>
      </c>
      <c r="N120" s="353"/>
      <c r="O120" s="292"/>
      <c r="P120" s="350">
        <v>41</v>
      </c>
      <c r="Q120" s="353"/>
      <c r="R120" s="350">
        <v>41</v>
      </c>
      <c r="S120" s="353"/>
      <c r="T120" s="350">
        <v>41</v>
      </c>
      <c r="U120" s="353"/>
      <c r="V120" s="292"/>
      <c r="W120" s="350">
        <v>41</v>
      </c>
      <c r="X120" s="353"/>
      <c r="Y120" s="350">
        <v>41</v>
      </c>
      <c r="Z120" s="353"/>
      <c r="AA120" s="350">
        <v>41</v>
      </c>
      <c r="AB120" s="353"/>
      <c r="AC120" s="293">
        <v>85</v>
      </c>
      <c r="AD120" s="299">
        <f t="shared" si="155"/>
        <v>492</v>
      </c>
      <c r="AE120" s="300">
        <f t="shared" si="156"/>
        <v>41820</v>
      </c>
      <c r="AF120" s="301"/>
      <c r="AG120" s="301"/>
      <c r="AH120" s="301"/>
      <c r="AI120" s="302"/>
      <c r="AM120" s="342">
        <f t="shared" si="157"/>
        <v>3485</v>
      </c>
      <c r="AN120" s="342"/>
      <c r="AO120" s="342">
        <f t="shared" si="147"/>
        <v>3485</v>
      </c>
      <c r="AP120" s="342"/>
      <c r="AQ120" s="342">
        <f t="shared" si="148"/>
        <v>3485</v>
      </c>
      <c r="AR120" s="342"/>
      <c r="AS120" s="298"/>
      <c r="AT120" s="342">
        <f t="shared" si="158"/>
        <v>3485</v>
      </c>
      <c r="AU120" s="342"/>
      <c r="AV120" s="342">
        <f t="shared" si="149"/>
        <v>3485</v>
      </c>
      <c r="AW120" s="342"/>
      <c r="AX120" s="342">
        <f t="shared" si="150"/>
        <v>3485</v>
      </c>
      <c r="AY120" s="342"/>
      <c r="AZ120" s="298"/>
      <c r="BA120" s="342">
        <f t="shared" si="159"/>
        <v>3485</v>
      </c>
      <c r="BB120" s="342"/>
      <c r="BC120" s="342">
        <f t="shared" si="151"/>
        <v>3485</v>
      </c>
      <c r="BD120" s="342"/>
      <c r="BE120" s="342">
        <f t="shared" si="152"/>
        <v>3485</v>
      </c>
      <c r="BF120" s="342"/>
      <c r="BG120" s="298"/>
      <c r="BH120" s="342">
        <f t="shared" si="160"/>
        <v>3485</v>
      </c>
      <c r="BI120" s="342"/>
      <c r="BJ120" s="342">
        <f t="shared" si="153"/>
        <v>3485</v>
      </c>
      <c r="BK120" s="342"/>
      <c r="BL120" s="342">
        <f t="shared" si="154"/>
        <v>3485</v>
      </c>
      <c r="BM120" s="342"/>
    </row>
    <row r="121" spans="1:65" x14ac:dyDescent="0.3">
      <c r="A121" s="291" t="s">
        <v>352</v>
      </c>
      <c r="B121" s="350">
        <v>32</v>
      </c>
      <c r="C121" s="353"/>
      <c r="D121" s="350">
        <v>32</v>
      </c>
      <c r="E121" s="353"/>
      <c r="F121" s="350">
        <v>32</v>
      </c>
      <c r="G121" s="353"/>
      <c r="H121" s="292"/>
      <c r="I121" s="350">
        <v>32</v>
      </c>
      <c r="J121" s="353"/>
      <c r="K121" s="350">
        <v>32</v>
      </c>
      <c r="L121" s="353"/>
      <c r="M121" s="350">
        <v>32</v>
      </c>
      <c r="N121" s="353"/>
      <c r="O121" s="292"/>
      <c r="P121" s="350">
        <v>32</v>
      </c>
      <c r="Q121" s="353"/>
      <c r="R121" s="350">
        <v>32</v>
      </c>
      <c r="S121" s="353"/>
      <c r="T121" s="350">
        <v>32</v>
      </c>
      <c r="U121" s="353"/>
      <c r="V121" s="292"/>
      <c r="W121" s="350">
        <v>32</v>
      </c>
      <c r="X121" s="353"/>
      <c r="Y121" s="350">
        <v>32</v>
      </c>
      <c r="Z121" s="353"/>
      <c r="AA121" s="350">
        <v>32</v>
      </c>
      <c r="AB121" s="353"/>
      <c r="AC121" s="293">
        <v>90</v>
      </c>
      <c r="AD121" s="299">
        <f t="shared" si="155"/>
        <v>384</v>
      </c>
      <c r="AE121" s="300">
        <f t="shared" si="156"/>
        <v>34560</v>
      </c>
      <c r="AF121" s="301"/>
      <c r="AG121" s="301"/>
      <c r="AH121" s="301"/>
      <c r="AI121" s="302"/>
      <c r="AM121" s="342">
        <f t="shared" si="157"/>
        <v>2880</v>
      </c>
      <c r="AN121" s="342"/>
      <c r="AO121" s="342">
        <f t="shared" si="147"/>
        <v>2880</v>
      </c>
      <c r="AP121" s="342"/>
      <c r="AQ121" s="342">
        <f t="shared" si="148"/>
        <v>2880</v>
      </c>
      <c r="AR121" s="342"/>
      <c r="AS121" s="298"/>
      <c r="AT121" s="342">
        <f t="shared" si="158"/>
        <v>2880</v>
      </c>
      <c r="AU121" s="342"/>
      <c r="AV121" s="342">
        <f t="shared" si="149"/>
        <v>2880</v>
      </c>
      <c r="AW121" s="342"/>
      <c r="AX121" s="342">
        <f t="shared" si="150"/>
        <v>2880</v>
      </c>
      <c r="AY121" s="342"/>
      <c r="AZ121" s="298"/>
      <c r="BA121" s="342">
        <f t="shared" si="159"/>
        <v>2880</v>
      </c>
      <c r="BB121" s="342"/>
      <c r="BC121" s="342">
        <f t="shared" si="151"/>
        <v>2880</v>
      </c>
      <c r="BD121" s="342"/>
      <c r="BE121" s="342">
        <f t="shared" si="152"/>
        <v>2880</v>
      </c>
      <c r="BF121" s="342"/>
      <c r="BG121" s="298"/>
      <c r="BH121" s="342">
        <f t="shared" si="160"/>
        <v>2880</v>
      </c>
      <c r="BI121" s="342"/>
      <c r="BJ121" s="342">
        <f t="shared" si="153"/>
        <v>2880</v>
      </c>
      <c r="BK121" s="342"/>
      <c r="BL121" s="342">
        <f t="shared" si="154"/>
        <v>2880</v>
      </c>
      <c r="BM121" s="342"/>
    </row>
    <row r="122" spans="1:65" x14ac:dyDescent="0.3">
      <c r="A122" s="291" t="s">
        <v>353</v>
      </c>
      <c r="B122" s="350">
        <v>33</v>
      </c>
      <c r="C122" s="353"/>
      <c r="D122" s="350">
        <v>33</v>
      </c>
      <c r="E122" s="353"/>
      <c r="F122" s="350">
        <v>33</v>
      </c>
      <c r="G122" s="353"/>
      <c r="H122" s="292"/>
      <c r="I122" s="350">
        <v>33</v>
      </c>
      <c r="J122" s="353"/>
      <c r="K122" s="350">
        <v>33</v>
      </c>
      <c r="L122" s="353"/>
      <c r="M122" s="350">
        <v>33</v>
      </c>
      <c r="N122" s="353"/>
      <c r="O122" s="292"/>
      <c r="P122" s="350">
        <v>33</v>
      </c>
      <c r="Q122" s="353"/>
      <c r="R122" s="350">
        <v>33</v>
      </c>
      <c r="S122" s="353"/>
      <c r="T122" s="350">
        <v>33</v>
      </c>
      <c r="U122" s="353"/>
      <c r="V122" s="292"/>
      <c r="W122" s="350">
        <v>33</v>
      </c>
      <c r="X122" s="353"/>
      <c r="Y122" s="350">
        <v>33</v>
      </c>
      <c r="Z122" s="353"/>
      <c r="AA122" s="350">
        <v>33</v>
      </c>
      <c r="AB122" s="353"/>
      <c r="AC122" s="293">
        <v>125</v>
      </c>
      <c r="AD122" s="299">
        <f t="shared" si="155"/>
        <v>396</v>
      </c>
      <c r="AE122" s="300">
        <f t="shared" si="156"/>
        <v>49500</v>
      </c>
      <c r="AF122" s="301"/>
      <c r="AG122" s="301"/>
      <c r="AH122" s="301"/>
      <c r="AI122" s="302"/>
      <c r="AM122" s="342">
        <f t="shared" si="157"/>
        <v>4125</v>
      </c>
      <c r="AN122" s="342"/>
      <c r="AO122" s="342">
        <f t="shared" si="147"/>
        <v>4125</v>
      </c>
      <c r="AP122" s="342"/>
      <c r="AQ122" s="342">
        <f t="shared" si="148"/>
        <v>4125</v>
      </c>
      <c r="AR122" s="342"/>
      <c r="AS122" s="298"/>
      <c r="AT122" s="342">
        <f t="shared" si="158"/>
        <v>4125</v>
      </c>
      <c r="AU122" s="342"/>
      <c r="AV122" s="342">
        <f t="shared" si="149"/>
        <v>4125</v>
      </c>
      <c r="AW122" s="342"/>
      <c r="AX122" s="342">
        <f t="shared" si="150"/>
        <v>4125</v>
      </c>
      <c r="AY122" s="342"/>
      <c r="AZ122" s="298"/>
      <c r="BA122" s="342">
        <f t="shared" si="159"/>
        <v>4125</v>
      </c>
      <c r="BB122" s="342"/>
      <c r="BC122" s="342">
        <f t="shared" si="151"/>
        <v>4125</v>
      </c>
      <c r="BD122" s="342"/>
      <c r="BE122" s="342">
        <f t="shared" si="152"/>
        <v>4125</v>
      </c>
      <c r="BF122" s="342"/>
      <c r="BG122" s="298"/>
      <c r="BH122" s="342">
        <f t="shared" si="160"/>
        <v>4125</v>
      </c>
      <c r="BI122" s="342"/>
      <c r="BJ122" s="342">
        <f t="shared" si="153"/>
        <v>4125</v>
      </c>
      <c r="BK122" s="342"/>
      <c r="BL122" s="342">
        <f t="shared" si="154"/>
        <v>4125</v>
      </c>
      <c r="BM122" s="342"/>
    </row>
    <row r="123" spans="1:65" x14ac:dyDescent="0.3">
      <c r="A123" s="291" t="s">
        <v>354</v>
      </c>
      <c r="B123" s="350">
        <v>39</v>
      </c>
      <c r="C123" s="353"/>
      <c r="D123" s="350">
        <v>39</v>
      </c>
      <c r="E123" s="353"/>
      <c r="F123" s="350">
        <v>39</v>
      </c>
      <c r="G123" s="353"/>
      <c r="H123" s="292"/>
      <c r="I123" s="350">
        <v>39</v>
      </c>
      <c r="J123" s="353"/>
      <c r="K123" s="350">
        <v>42</v>
      </c>
      <c r="L123" s="353"/>
      <c r="M123" s="350">
        <v>44</v>
      </c>
      <c r="N123" s="353"/>
      <c r="O123" s="292"/>
      <c r="P123" s="350">
        <v>45</v>
      </c>
      <c r="Q123" s="353"/>
      <c r="R123" s="350">
        <v>46</v>
      </c>
      <c r="S123" s="353"/>
      <c r="T123" s="350">
        <v>41</v>
      </c>
      <c r="U123" s="353"/>
      <c r="V123" s="292"/>
      <c r="W123" s="350">
        <v>39</v>
      </c>
      <c r="X123" s="353"/>
      <c r="Y123" s="350">
        <v>39</v>
      </c>
      <c r="Z123" s="353"/>
      <c r="AA123" s="350">
        <v>39</v>
      </c>
      <c r="AB123" s="353"/>
      <c r="AC123" s="293">
        <v>225</v>
      </c>
      <c r="AD123" s="299">
        <f t="shared" si="155"/>
        <v>491</v>
      </c>
      <c r="AE123" s="300">
        <f t="shared" si="156"/>
        <v>110475</v>
      </c>
      <c r="AF123" s="301"/>
      <c r="AG123" s="301"/>
      <c r="AH123" s="301"/>
      <c r="AI123" s="302"/>
      <c r="AM123" s="342">
        <f t="shared" si="157"/>
        <v>8775</v>
      </c>
      <c r="AN123" s="342"/>
      <c r="AO123" s="342">
        <f t="shared" si="147"/>
        <v>8775</v>
      </c>
      <c r="AP123" s="342"/>
      <c r="AQ123" s="342">
        <f t="shared" si="148"/>
        <v>8775</v>
      </c>
      <c r="AR123" s="342"/>
      <c r="AS123" s="298"/>
      <c r="AT123" s="342">
        <f t="shared" si="158"/>
        <v>8775</v>
      </c>
      <c r="AU123" s="342"/>
      <c r="AV123" s="342">
        <f t="shared" si="149"/>
        <v>9450</v>
      </c>
      <c r="AW123" s="342"/>
      <c r="AX123" s="342">
        <f t="shared" si="150"/>
        <v>9900</v>
      </c>
      <c r="AY123" s="342"/>
      <c r="AZ123" s="298"/>
      <c r="BA123" s="342">
        <f t="shared" si="159"/>
        <v>10125</v>
      </c>
      <c r="BB123" s="342"/>
      <c r="BC123" s="342">
        <f t="shared" si="151"/>
        <v>10350</v>
      </c>
      <c r="BD123" s="342"/>
      <c r="BE123" s="342">
        <f t="shared" si="152"/>
        <v>9225</v>
      </c>
      <c r="BF123" s="342"/>
      <c r="BG123" s="298"/>
      <c r="BH123" s="342">
        <f t="shared" si="160"/>
        <v>8775</v>
      </c>
      <c r="BI123" s="342"/>
      <c r="BJ123" s="342">
        <f t="shared" si="153"/>
        <v>8775</v>
      </c>
      <c r="BK123" s="342"/>
      <c r="BL123" s="342">
        <f t="shared" si="154"/>
        <v>8775</v>
      </c>
      <c r="BM123" s="342"/>
    </row>
    <row r="124" spans="1:65" x14ac:dyDescent="0.3">
      <c r="A124" s="291" t="s">
        <v>355</v>
      </c>
      <c r="B124" s="350">
        <v>32</v>
      </c>
      <c r="C124" s="353"/>
      <c r="D124" s="350">
        <v>32</v>
      </c>
      <c r="E124" s="353"/>
      <c r="F124" s="350">
        <v>32</v>
      </c>
      <c r="G124" s="353"/>
      <c r="H124" s="292"/>
      <c r="I124" s="350">
        <v>32</v>
      </c>
      <c r="J124" s="353"/>
      <c r="K124" s="350">
        <v>32</v>
      </c>
      <c r="L124" s="353"/>
      <c r="M124" s="350">
        <v>32</v>
      </c>
      <c r="N124" s="353"/>
      <c r="O124" s="292"/>
      <c r="P124" s="350">
        <v>32</v>
      </c>
      <c r="Q124" s="353"/>
      <c r="R124" s="350">
        <v>32</v>
      </c>
      <c r="S124" s="353"/>
      <c r="T124" s="350">
        <v>32</v>
      </c>
      <c r="U124" s="353"/>
      <c r="V124" s="292"/>
      <c r="W124" s="350">
        <v>32</v>
      </c>
      <c r="X124" s="353"/>
      <c r="Y124" s="350">
        <v>32</v>
      </c>
      <c r="Z124" s="353"/>
      <c r="AA124" s="350">
        <v>32</v>
      </c>
      <c r="AB124" s="353"/>
      <c r="AC124" s="293">
        <v>90</v>
      </c>
      <c r="AD124" s="299">
        <f t="shared" ref="AD124:AD126" si="161">SUM(B124:AB124)</f>
        <v>384</v>
      </c>
      <c r="AE124" s="300">
        <f t="shared" ref="AE124:AE126" si="162">AD124*AC124</f>
        <v>34560</v>
      </c>
      <c r="AF124" s="301"/>
      <c r="AG124" s="301"/>
      <c r="AH124" s="301"/>
      <c r="AI124" s="302"/>
      <c r="AM124" s="342">
        <f t="shared" ref="AM124:AM126" si="163">B124*$AC124</f>
        <v>2880</v>
      </c>
      <c r="AN124" s="342"/>
      <c r="AO124" s="342">
        <f t="shared" ref="AO124:AO126" si="164">D124*$AC124</f>
        <v>2880</v>
      </c>
      <c r="AP124" s="342"/>
      <c r="AQ124" s="342">
        <f t="shared" ref="AQ124:AQ126" si="165">F124*$AC124</f>
        <v>2880</v>
      </c>
      <c r="AR124" s="342"/>
      <c r="AS124" s="298"/>
      <c r="AT124" s="342">
        <f t="shared" ref="AT124:AT126" si="166">I124*$AC124</f>
        <v>2880</v>
      </c>
      <c r="AU124" s="342"/>
      <c r="AV124" s="342">
        <f t="shared" ref="AV124:AV126" si="167">K124*$AC124</f>
        <v>2880</v>
      </c>
      <c r="AW124" s="342"/>
      <c r="AX124" s="342">
        <f t="shared" ref="AX124:AX126" si="168">M124*$AC124</f>
        <v>2880</v>
      </c>
      <c r="AY124" s="342"/>
      <c r="AZ124" s="298"/>
      <c r="BA124" s="342">
        <f t="shared" ref="BA124:BA126" si="169">P124*$AC124</f>
        <v>2880</v>
      </c>
      <c r="BB124" s="342"/>
      <c r="BC124" s="342">
        <f t="shared" ref="BC124:BC126" si="170">R124*$AC124</f>
        <v>2880</v>
      </c>
      <c r="BD124" s="342"/>
      <c r="BE124" s="342">
        <f t="shared" ref="BE124:BE126" si="171">T124*$AC124</f>
        <v>2880</v>
      </c>
      <c r="BF124" s="342"/>
      <c r="BG124" s="298"/>
      <c r="BH124" s="342">
        <f t="shared" ref="BH124:BH126" si="172">W124*$AC124</f>
        <v>2880</v>
      </c>
      <c r="BI124" s="342"/>
      <c r="BJ124" s="342">
        <f t="shared" ref="BJ124:BJ126" si="173">Y124*$AC124</f>
        <v>2880</v>
      </c>
      <c r="BK124" s="342"/>
      <c r="BL124" s="342">
        <f t="shared" ref="BL124:BL126" si="174">AA124*$AC124</f>
        <v>2880</v>
      </c>
      <c r="BM124" s="342"/>
    </row>
    <row r="125" spans="1:65" x14ac:dyDescent="0.3">
      <c r="A125" s="291" t="s">
        <v>356</v>
      </c>
      <c r="B125" s="350">
        <v>33</v>
      </c>
      <c r="C125" s="353"/>
      <c r="D125" s="350">
        <v>33</v>
      </c>
      <c r="E125" s="353"/>
      <c r="F125" s="350">
        <v>33</v>
      </c>
      <c r="G125" s="353"/>
      <c r="H125" s="292"/>
      <c r="I125" s="350">
        <v>33</v>
      </c>
      <c r="J125" s="353"/>
      <c r="K125" s="350">
        <v>33</v>
      </c>
      <c r="L125" s="353"/>
      <c r="M125" s="350">
        <v>33</v>
      </c>
      <c r="N125" s="353"/>
      <c r="O125" s="292"/>
      <c r="P125" s="350">
        <v>33</v>
      </c>
      <c r="Q125" s="353"/>
      <c r="R125" s="350">
        <v>33</v>
      </c>
      <c r="S125" s="353"/>
      <c r="T125" s="350">
        <v>33</v>
      </c>
      <c r="U125" s="353"/>
      <c r="V125" s="292"/>
      <c r="W125" s="350">
        <v>33</v>
      </c>
      <c r="X125" s="353"/>
      <c r="Y125" s="350">
        <v>33</v>
      </c>
      <c r="Z125" s="353"/>
      <c r="AA125" s="350">
        <v>33</v>
      </c>
      <c r="AB125" s="353"/>
      <c r="AC125" s="293">
        <v>125</v>
      </c>
      <c r="AD125" s="299">
        <f t="shared" si="161"/>
        <v>396</v>
      </c>
      <c r="AE125" s="300">
        <f t="shared" si="162"/>
        <v>49500</v>
      </c>
      <c r="AF125" s="301"/>
      <c r="AG125" s="301"/>
      <c r="AH125" s="301"/>
      <c r="AI125" s="302"/>
      <c r="AM125" s="342">
        <f t="shared" si="163"/>
        <v>4125</v>
      </c>
      <c r="AN125" s="342"/>
      <c r="AO125" s="342">
        <f t="shared" si="164"/>
        <v>4125</v>
      </c>
      <c r="AP125" s="342"/>
      <c r="AQ125" s="342">
        <f t="shared" si="165"/>
        <v>4125</v>
      </c>
      <c r="AR125" s="342"/>
      <c r="AS125" s="298"/>
      <c r="AT125" s="342">
        <f t="shared" si="166"/>
        <v>4125</v>
      </c>
      <c r="AU125" s="342"/>
      <c r="AV125" s="342">
        <f t="shared" si="167"/>
        <v>4125</v>
      </c>
      <c r="AW125" s="342"/>
      <c r="AX125" s="342">
        <f t="shared" si="168"/>
        <v>4125</v>
      </c>
      <c r="AY125" s="342"/>
      <c r="AZ125" s="298"/>
      <c r="BA125" s="342">
        <f t="shared" si="169"/>
        <v>4125</v>
      </c>
      <c r="BB125" s="342"/>
      <c r="BC125" s="342">
        <f t="shared" si="170"/>
        <v>4125</v>
      </c>
      <c r="BD125" s="342"/>
      <c r="BE125" s="342">
        <f t="shared" si="171"/>
        <v>4125</v>
      </c>
      <c r="BF125" s="342"/>
      <c r="BG125" s="298"/>
      <c r="BH125" s="342">
        <f t="shared" si="172"/>
        <v>4125</v>
      </c>
      <c r="BI125" s="342"/>
      <c r="BJ125" s="342">
        <f t="shared" si="173"/>
        <v>4125</v>
      </c>
      <c r="BK125" s="342"/>
      <c r="BL125" s="342">
        <f t="shared" si="174"/>
        <v>4125</v>
      </c>
      <c r="BM125" s="342"/>
    </row>
    <row r="126" spans="1:65" x14ac:dyDescent="0.3">
      <c r="A126" s="291" t="s">
        <v>357</v>
      </c>
      <c r="B126" s="350">
        <v>39</v>
      </c>
      <c r="C126" s="353"/>
      <c r="D126" s="350">
        <v>39</v>
      </c>
      <c r="E126" s="353"/>
      <c r="F126" s="350">
        <v>39</v>
      </c>
      <c r="G126" s="353"/>
      <c r="H126" s="292"/>
      <c r="I126" s="350">
        <v>39</v>
      </c>
      <c r="J126" s="353"/>
      <c r="K126" s="350">
        <v>42</v>
      </c>
      <c r="L126" s="353"/>
      <c r="M126" s="350">
        <v>44</v>
      </c>
      <c r="N126" s="353"/>
      <c r="O126" s="292"/>
      <c r="P126" s="350">
        <v>45</v>
      </c>
      <c r="Q126" s="353"/>
      <c r="R126" s="350">
        <v>46</v>
      </c>
      <c r="S126" s="353"/>
      <c r="T126" s="350">
        <v>41</v>
      </c>
      <c r="U126" s="353"/>
      <c r="V126" s="292"/>
      <c r="W126" s="350">
        <v>39</v>
      </c>
      <c r="X126" s="353"/>
      <c r="Y126" s="350">
        <v>39</v>
      </c>
      <c r="Z126" s="353"/>
      <c r="AA126" s="350">
        <v>39</v>
      </c>
      <c r="AB126" s="353"/>
      <c r="AC126" s="293">
        <v>225</v>
      </c>
      <c r="AD126" s="299">
        <f t="shared" si="161"/>
        <v>491</v>
      </c>
      <c r="AE126" s="300">
        <f t="shared" si="162"/>
        <v>110475</v>
      </c>
      <c r="AF126" s="301"/>
      <c r="AG126" s="301"/>
      <c r="AH126" s="301"/>
      <c r="AI126" s="302"/>
      <c r="AM126" s="342">
        <f t="shared" si="163"/>
        <v>8775</v>
      </c>
      <c r="AN126" s="342"/>
      <c r="AO126" s="342">
        <f t="shared" si="164"/>
        <v>8775</v>
      </c>
      <c r="AP126" s="342"/>
      <c r="AQ126" s="342">
        <f t="shared" si="165"/>
        <v>8775</v>
      </c>
      <c r="AR126" s="342"/>
      <c r="AS126" s="298"/>
      <c r="AT126" s="342">
        <f t="shared" si="166"/>
        <v>8775</v>
      </c>
      <c r="AU126" s="342"/>
      <c r="AV126" s="342">
        <f t="shared" si="167"/>
        <v>9450</v>
      </c>
      <c r="AW126" s="342"/>
      <c r="AX126" s="342">
        <f t="shared" si="168"/>
        <v>9900</v>
      </c>
      <c r="AY126" s="342"/>
      <c r="AZ126" s="298"/>
      <c r="BA126" s="342">
        <f t="shared" si="169"/>
        <v>10125</v>
      </c>
      <c r="BB126" s="342"/>
      <c r="BC126" s="342">
        <f t="shared" si="170"/>
        <v>10350</v>
      </c>
      <c r="BD126" s="342"/>
      <c r="BE126" s="342">
        <f t="shared" si="171"/>
        <v>9225</v>
      </c>
      <c r="BF126" s="342"/>
      <c r="BG126" s="298"/>
      <c r="BH126" s="342">
        <f t="shared" si="172"/>
        <v>8775</v>
      </c>
      <c r="BI126" s="342"/>
      <c r="BJ126" s="342">
        <f t="shared" si="173"/>
        <v>8775</v>
      </c>
      <c r="BK126" s="342"/>
      <c r="BL126" s="342">
        <f t="shared" si="174"/>
        <v>8775</v>
      </c>
      <c r="BM126" s="342"/>
    </row>
    <row r="127" spans="1:65" x14ac:dyDescent="0.3">
      <c r="AD127" s="284"/>
    </row>
    <row r="128" spans="1:65" x14ac:dyDescent="0.3">
      <c r="AD128" s="284"/>
    </row>
    <row r="129" spans="1:65" x14ac:dyDescent="0.3">
      <c r="A129" s="284" t="s">
        <v>70</v>
      </c>
      <c r="B129" s="360">
        <f>SUM(B94:B126)</f>
        <v>1248</v>
      </c>
      <c r="C129" s="361"/>
      <c r="D129" s="360">
        <f t="shared" ref="D129" si="175">SUM(D94:D126)</f>
        <v>1248</v>
      </c>
      <c r="E129" s="361"/>
      <c r="F129" s="360">
        <f t="shared" ref="F129" si="176">SUM(F94:F126)</f>
        <v>1258</v>
      </c>
      <c r="G129" s="361"/>
      <c r="H129" s="303"/>
      <c r="I129" s="360">
        <f>SUM(I94:I126)</f>
        <v>1258</v>
      </c>
      <c r="J129" s="361"/>
      <c r="K129" s="360">
        <f t="shared" ref="K129" si="177">SUM(K94:K126)</f>
        <v>1269</v>
      </c>
      <c r="L129" s="361"/>
      <c r="M129" s="360">
        <f t="shared" ref="M129" si="178">SUM(M94:M126)</f>
        <v>1267</v>
      </c>
      <c r="N129" s="361"/>
      <c r="O129" s="303"/>
      <c r="P129" s="360">
        <f>SUM(P94:P126)</f>
        <v>1272</v>
      </c>
      <c r="Q129" s="361"/>
      <c r="R129" s="360">
        <f t="shared" ref="R129" si="179">SUM(R94:R126)</f>
        <v>1291</v>
      </c>
      <c r="S129" s="361"/>
      <c r="T129" s="360">
        <f t="shared" ref="T129" si="180">SUM(T94:T126)</f>
        <v>1256</v>
      </c>
      <c r="U129" s="361"/>
      <c r="V129" s="303"/>
      <c r="W129" s="360">
        <f>SUM(W94:W126)</f>
        <v>1250</v>
      </c>
      <c r="X129" s="361"/>
      <c r="Y129" s="360">
        <f t="shared" ref="Y129" si="181">SUM(Y94:Y126)</f>
        <v>1248</v>
      </c>
      <c r="Z129" s="361"/>
      <c r="AA129" s="360">
        <f t="shared" ref="AA129" si="182">SUM(AA94:AA126)</f>
        <v>1248</v>
      </c>
      <c r="AB129" s="361"/>
      <c r="AC129" s="285"/>
      <c r="AM129" s="359">
        <f>SUM(AM94:AM126)</f>
        <v>104160</v>
      </c>
      <c r="AN129" s="359"/>
      <c r="AO129" s="359">
        <f t="shared" ref="AO129" si="183">SUM(AO94:AO126)</f>
        <v>104160</v>
      </c>
      <c r="AP129" s="359"/>
      <c r="AQ129" s="359">
        <f t="shared" ref="AQ129" si="184">SUM(AQ94:AQ126)</f>
        <v>104860</v>
      </c>
      <c r="AR129" s="359"/>
      <c r="AS129" s="290"/>
      <c r="AT129" s="359">
        <f>SUM(AT94:AT126)</f>
        <v>104860</v>
      </c>
      <c r="AU129" s="359"/>
      <c r="AV129" s="359">
        <f t="shared" ref="AV129" si="185">SUM(AV94:AV126)</f>
        <v>106995</v>
      </c>
      <c r="AW129" s="359"/>
      <c r="AX129" s="359">
        <f t="shared" ref="AX129" si="186">SUM(AX94:AX126)</f>
        <v>107755</v>
      </c>
      <c r="AY129" s="359"/>
      <c r="AZ129" s="290"/>
      <c r="BA129" s="359">
        <f>SUM(BA94:BA126)</f>
        <v>108540</v>
      </c>
      <c r="BB129" s="359"/>
      <c r="BC129" s="359">
        <f t="shared" ref="BC129" si="187">SUM(BC94:BC126)</f>
        <v>110095</v>
      </c>
      <c r="BD129" s="359"/>
      <c r="BE129" s="359">
        <f t="shared" ref="BE129" si="188">SUM(BE94:BE126)</f>
        <v>105620</v>
      </c>
      <c r="BF129" s="359"/>
      <c r="BG129" s="290"/>
      <c r="BH129" s="359">
        <f>SUM(BH94:BH126)</f>
        <v>104270</v>
      </c>
      <c r="BI129" s="359"/>
      <c r="BJ129" s="359">
        <f t="shared" ref="BJ129" si="189">SUM(BJ94:BJ126)</f>
        <v>104160</v>
      </c>
      <c r="BK129" s="359"/>
      <c r="BL129" s="359">
        <f t="shared" ref="BL129" si="190">SUM(BL94:BL126)</f>
        <v>104160</v>
      </c>
      <c r="BM129" s="359"/>
    </row>
    <row r="130" spans="1:65" x14ac:dyDescent="0.3">
      <c r="AD130" s="284"/>
    </row>
    <row r="131" spans="1:65" x14ac:dyDescent="0.3">
      <c r="A131" s="304" t="s">
        <v>248</v>
      </c>
      <c r="B131" s="362">
        <f>AM129</f>
        <v>104160</v>
      </c>
      <c r="C131" s="363"/>
      <c r="D131" s="362">
        <f t="shared" ref="D131" si="191">AO129</f>
        <v>104160</v>
      </c>
      <c r="E131" s="363"/>
      <c r="F131" s="362">
        <f t="shared" ref="F131" si="192">AQ129</f>
        <v>104860</v>
      </c>
      <c r="G131" s="363"/>
      <c r="H131" s="303"/>
      <c r="I131" s="362">
        <f>AT129</f>
        <v>104860</v>
      </c>
      <c r="J131" s="363"/>
      <c r="K131" s="362">
        <f t="shared" ref="K131" si="193">AV129</f>
        <v>106995</v>
      </c>
      <c r="L131" s="363"/>
      <c r="M131" s="362">
        <f t="shared" ref="M131" si="194">AX129</f>
        <v>107755</v>
      </c>
      <c r="N131" s="363"/>
      <c r="O131" s="303"/>
      <c r="P131" s="362">
        <f>BA129</f>
        <v>108540</v>
      </c>
      <c r="Q131" s="363"/>
      <c r="R131" s="362">
        <f t="shared" ref="R131" si="195">BC129</f>
        <v>110095</v>
      </c>
      <c r="S131" s="363"/>
      <c r="T131" s="362">
        <f t="shared" ref="T131" si="196">BE129</f>
        <v>105620</v>
      </c>
      <c r="U131" s="363"/>
      <c r="V131" s="303"/>
      <c r="W131" s="362">
        <f>BH129</f>
        <v>104270</v>
      </c>
      <c r="X131" s="363"/>
      <c r="Y131" s="362">
        <f t="shared" ref="Y131" si="197">BJ129</f>
        <v>104160</v>
      </c>
      <c r="Z131" s="363"/>
      <c r="AA131" s="362">
        <f t="shared" ref="AA131" si="198">BL129</f>
        <v>104160</v>
      </c>
      <c r="AB131" s="363"/>
      <c r="AC131" s="285"/>
    </row>
    <row r="134" spans="1:65" x14ac:dyDescent="0.3">
      <c r="A134" s="283" t="s">
        <v>251</v>
      </c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</row>
    <row r="135" spans="1:65" x14ac:dyDescent="0.3"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</row>
    <row r="136" spans="1:65" x14ac:dyDescent="0.3">
      <c r="A136" s="287" t="s">
        <v>254</v>
      </c>
      <c r="B136" s="358" t="s">
        <v>25</v>
      </c>
      <c r="C136" s="358"/>
      <c r="D136" s="358" t="s">
        <v>26</v>
      </c>
      <c r="E136" s="358"/>
      <c r="F136" s="358" t="s">
        <v>27</v>
      </c>
      <c r="G136" s="358"/>
      <c r="H136" s="289"/>
      <c r="I136" s="358" t="s">
        <v>28</v>
      </c>
      <c r="J136" s="358"/>
      <c r="K136" s="358" t="s">
        <v>29</v>
      </c>
      <c r="L136" s="358"/>
      <c r="M136" s="358" t="s">
        <v>30</v>
      </c>
      <c r="N136" s="358"/>
      <c r="O136" s="289"/>
      <c r="P136" s="358" t="s">
        <v>31</v>
      </c>
      <c r="Q136" s="358"/>
      <c r="R136" s="358" t="s">
        <v>32</v>
      </c>
      <c r="S136" s="358"/>
      <c r="T136" s="358" t="s">
        <v>33</v>
      </c>
      <c r="U136" s="358"/>
      <c r="V136" s="289"/>
      <c r="W136" s="358" t="s">
        <v>34</v>
      </c>
      <c r="X136" s="358"/>
      <c r="Y136" s="358" t="s">
        <v>35</v>
      </c>
      <c r="Z136" s="358"/>
      <c r="AA136" s="358" t="s">
        <v>36</v>
      </c>
      <c r="AB136" s="358"/>
      <c r="AC136" s="288" t="s">
        <v>252</v>
      </c>
      <c r="AD136" s="288" t="s">
        <v>245</v>
      </c>
      <c r="AE136" s="289" t="s">
        <v>246</v>
      </c>
      <c r="AF136" s="289" t="s">
        <v>247</v>
      </c>
      <c r="AG136" s="289"/>
      <c r="AH136" s="289"/>
      <c r="AI136" s="289"/>
      <c r="AM136" s="357" t="s">
        <v>25</v>
      </c>
      <c r="AN136" s="357"/>
      <c r="AO136" s="357" t="s">
        <v>26</v>
      </c>
      <c r="AP136" s="357"/>
      <c r="AQ136" s="357" t="s">
        <v>27</v>
      </c>
      <c r="AR136" s="357"/>
      <c r="AS136" s="290"/>
      <c r="AT136" s="357" t="s">
        <v>28</v>
      </c>
      <c r="AU136" s="357"/>
      <c r="AV136" s="357" t="s">
        <v>29</v>
      </c>
      <c r="AW136" s="357"/>
      <c r="AX136" s="357" t="s">
        <v>30</v>
      </c>
      <c r="AY136" s="357"/>
      <c r="AZ136" s="290"/>
      <c r="BA136" s="357" t="s">
        <v>31</v>
      </c>
      <c r="BB136" s="357"/>
      <c r="BC136" s="357" t="s">
        <v>32</v>
      </c>
      <c r="BD136" s="357"/>
      <c r="BE136" s="357" t="s">
        <v>33</v>
      </c>
      <c r="BF136" s="357"/>
      <c r="BG136" s="290"/>
      <c r="BH136" s="357" t="s">
        <v>34</v>
      </c>
      <c r="BI136" s="357"/>
      <c r="BJ136" s="357" t="s">
        <v>35</v>
      </c>
      <c r="BK136" s="357"/>
      <c r="BL136" s="357" t="s">
        <v>36</v>
      </c>
      <c r="BM136" s="357"/>
    </row>
    <row r="137" spans="1:65" x14ac:dyDescent="0.3">
      <c r="A137" s="291" t="s">
        <v>325</v>
      </c>
      <c r="B137" s="351">
        <f t="shared" ref="B137:B169" si="199">B94-B50</f>
        <v>9</v>
      </c>
      <c r="C137" s="351"/>
      <c r="D137" s="351">
        <f t="shared" ref="D137:D169" si="200">D94-D50</f>
        <v>9</v>
      </c>
      <c r="E137" s="351"/>
      <c r="F137" s="351">
        <f t="shared" ref="F137:F169" si="201">F94-F50</f>
        <v>9</v>
      </c>
      <c r="G137" s="351"/>
      <c r="H137" s="292"/>
      <c r="I137" s="352">
        <f t="shared" ref="I137:I169" si="202">I94-I50</f>
        <v>9</v>
      </c>
      <c r="J137" s="352"/>
      <c r="K137" s="352">
        <f t="shared" ref="K137:K169" si="203">K94-K50</f>
        <v>9</v>
      </c>
      <c r="L137" s="352"/>
      <c r="M137" s="350">
        <f t="shared" ref="M137:M169" si="204">M94-M50</f>
        <v>8</v>
      </c>
      <c r="N137" s="350"/>
      <c r="O137" s="292"/>
      <c r="P137" s="350">
        <f t="shared" ref="P137:P169" si="205">P94-P50</f>
        <v>9</v>
      </c>
      <c r="Q137" s="350"/>
      <c r="R137" s="350">
        <f t="shared" ref="R137:R169" si="206">R94-R50</f>
        <v>9</v>
      </c>
      <c r="S137" s="350"/>
      <c r="T137" s="351">
        <f t="shared" ref="T137:T169" si="207">T94-T50</f>
        <v>9</v>
      </c>
      <c r="U137" s="351"/>
      <c r="V137" s="292"/>
      <c r="W137" s="352">
        <f t="shared" ref="W137:W169" si="208">W94-W50</f>
        <v>9</v>
      </c>
      <c r="X137" s="352"/>
      <c r="Y137" s="350">
        <f t="shared" ref="Y137:Y169" si="209">Y94-Y50</f>
        <v>9</v>
      </c>
      <c r="Z137" s="350"/>
      <c r="AA137" s="352">
        <f t="shared" ref="AA137:AA169" si="210">AA94-AA50</f>
        <v>9</v>
      </c>
      <c r="AB137" s="352"/>
      <c r="AC137" s="307">
        <f>SUM(B137:AA137)</f>
        <v>107</v>
      </c>
      <c r="AD137" s="294">
        <f>SUM(B137:AB137)</f>
        <v>107</v>
      </c>
      <c r="AE137" s="295">
        <f t="shared" ref="AE137:AE169" si="211">AD137*AC94</f>
        <v>4280</v>
      </c>
      <c r="AF137" s="296"/>
      <c r="AG137" s="296"/>
      <c r="AH137" s="296"/>
      <c r="AI137" s="297"/>
      <c r="AM137" s="349">
        <f t="shared" ref="AM137:AM169" si="212">B137*$AC94</f>
        <v>360</v>
      </c>
      <c r="AN137" s="349"/>
      <c r="AO137" s="349">
        <f t="shared" ref="AO137:AO169" si="213">D137*$AC94</f>
        <v>360</v>
      </c>
      <c r="AP137" s="349"/>
      <c r="AQ137" s="349">
        <f t="shared" ref="AQ137:AQ169" si="214">F137*$AC94</f>
        <v>360</v>
      </c>
      <c r="AR137" s="349"/>
      <c r="AS137" s="298"/>
      <c r="AT137" s="349">
        <f t="shared" ref="AT137:AT169" si="215">I137*$AC94</f>
        <v>360</v>
      </c>
      <c r="AU137" s="349"/>
      <c r="AV137" s="349">
        <f t="shared" ref="AV137:AV169" si="216">K137*$AC94</f>
        <v>360</v>
      </c>
      <c r="AW137" s="349"/>
      <c r="AX137" s="349">
        <f t="shared" ref="AX137:AX169" si="217">M137*$AC94</f>
        <v>320</v>
      </c>
      <c r="AY137" s="349"/>
      <c r="AZ137" s="298"/>
      <c r="BA137" s="349">
        <f t="shared" ref="BA137:BA169" si="218">P137*$AC94</f>
        <v>360</v>
      </c>
      <c r="BB137" s="349"/>
      <c r="BC137" s="349">
        <f t="shared" ref="BC137:BC169" si="219">R137*$AC94</f>
        <v>360</v>
      </c>
      <c r="BD137" s="349"/>
      <c r="BE137" s="349">
        <f t="shared" ref="BE137:BE169" si="220">T137*$AC94</f>
        <v>360</v>
      </c>
      <c r="BF137" s="349"/>
      <c r="BG137" s="298"/>
      <c r="BH137" s="349">
        <f t="shared" ref="BH137:BH169" si="221">W137*$AC94</f>
        <v>360</v>
      </c>
      <c r="BI137" s="349"/>
      <c r="BJ137" s="349">
        <f t="shared" ref="BJ137:BJ169" si="222">Y137*$AC94</f>
        <v>360</v>
      </c>
      <c r="BK137" s="349"/>
      <c r="BL137" s="349">
        <f t="shared" ref="BL137:BL169" si="223">AA137*$AC94</f>
        <v>360</v>
      </c>
      <c r="BM137" s="349"/>
    </row>
    <row r="138" spans="1:65" x14ac:dyDescent="0.3">
      <c r="A138" s="291" t="s">
        <v>326</v>
      </c>
      <c r="B138" s="352">
        <f t="shared" si="199"/>
        <v>10</v>
      </c>
      <c r="C138" s="352"/>
      <c r="D138" s="350">
        <f t="shared" si="200"/>
        <v>9</v>
      </c>
      <c r="E138" s="350"/>
      <c r="F138" s="352">
        <f t="shared" si="201"/>
        <v>10</v>
      </c>
      <c r="G138" s="352"/>
      <c r="H138" s="292"/>
      <c r="I138" s="350">
        <f t="shared" si="202"/>
        <v>10</v>
      </c>
      <c r="J138" s="350"/>
      <c r="K138" s="350">
        <f t="shared" si="203"/>
        <v>10</v>
      </c>
      <c r="L138" s="350"/>
      <c r="M138" s="350">
        <f t="shared" si="204"/>
        <v>10</v>
      </c>
      <c r="N138" s="350"/>
      <c r="O138" s="292"/>
      <c r="P138" s="350">
        <f t="shared" si="205"/>
        <v>10</v>
      </c>
      <c r="Q138" s="350"/>
      <c r="R138" s="350">
        <f t="shared" si="206"/>
        <v>10</v>
      </c>
      <c r="S138" s="350"/>
      <c r="T138" s="350">
        <f t="shared" si="207"/>
        <v>10</v>
      </c>
      <c r="U138" s="350"/>
      <c r="V138" s="292"/>
      <c r="W138" s="350">
        <f t="shared" si="208"/>
        <v>10</v>
      </c>
      <c r="X138" s="350"/>
      <c r="Y138" s="350">
        <f t="shared" si="209"/>
        <v>10</v>
      </c>
      <c r="Z138" s="350"/>
      <c r="AA138" s="352">
        <f t="shared" si="210"/>
        <v>10</v>
      </c>
      <c r="AB138" s="352"/>
      <c r="AC138" s="307">
        <f t="shared" ref="AC138:AC151" si="224">SUM(B138:AA138)</f>
        <v>119</v>
      </c>
      <c r="AD138" s="299">
        <f t="shared" ref="AD138:AD151" si="225">SUM(B138:AB138)</f>
        <v>119</v>
      </c>
      <c r="AE138" s="295">
        <f t="shared" si="211"/>
        <v>5355</v>
      </c>
      <c r="AF138" s="301"/>
      <c r="AG138" s="301"/>
      <c r="AH138" s="301"/>
      <c r="AI138" s="302"/>
      <c r="AM138" s="349">
        <f t="shared" si="212"/>
        <v>450</v>
      </c>
      <c r="AN138" s="349"/>
      <c r="AO138" s="349">
        <f t="shared" si="213"/>
        <v>405</v>
      </c>
      <c r="AP138" s="349"/>
      <c r="AQ138" s="349">
        <f t="shared" si="214"/>
        <v>450</v>
      </c>
      <c r="AR138" s="349"/>
      <c r="AS138" s="298"/>
      <c r="AT138" s="349">
        <f t="shared" si="215"/>
        <v>450</v>
      </c>
      <c r="AU138" s="349"/>
      <c r="AV138" s="349">
        <f t="shared" si="216"/>
        <v>450</v>
      </c>
      <c r="AW138" s="349"/>
      <c r="AX138" s="349">
        <f t="shared" si="217"/>
        <v>450</v>
      </c>
      <c r="AY138" s="349"/>
      <c r="AZ138" s="298"/>
      <c r="BA138" s="349">
        <f t="shared" si="218"/>
        <v>450</v>
      </c>
      <c r="BB138" s="349"/>
      <c r="BC138" s="349">
        <f t="shared" si="219"/>
        <v>450</v>
      </c>
      <c r="BD138" s="349"/>
      <c r="BE138" s="349">
        <f t="shared" si="220"/>
        <v>450</v>
      </c>
      <c r="BF138" s="349"/>
      <c r="BG138" s="298"/>
      <c r="BH138" s="349">
        <f t="shared" si="221"/>
        <v>450</v>
      </c>
      <c r="BI138" s="349"/>
      <c r="BJ138" s="349">
        <f t="shared" si="222"/>
        <v>450</v>
      </c>
      <c r="BK138" s="349"/>
      <c r="BL138" s="349">
        <f t="shared" si="223"/>
        <v>450</v>
      </c>
      <c r="BM138" s="349"/>
    </row>
    <row r="139" spans="1:65" x14ac:dyDescent="0.3">
      <c r="A139" s="291" t="s">
        <v>327</v>
      </c>
      <c r="B139" s="350">
        <f t="shared" si="199"/>
        <v>10</v>
      </c>
      <c r="C139" s="350"/>
      <c r="D139" s="350">
        <f t="shared" si="200"/>
        <v>10</v>
      </c>
      <c r="E139" s="350"/>
      <c r="F139" s="350">
        <f t="shared" si="201"/>
        <v>10</v>
      </c>
      <c r="G139" s="350"/>
      <c r="H139" s="292"/>
      <c r="I139" s="352">
        <f t="shared" si="202"/>
        <v>10</v>
      </c>
      <c r="J139" s="352"/>
      <c r="K139" s="350">
        <f t="shared" si="203"/>
        <v>10</v>
      </c>
      <c r="L139" s="350"/>
      <c r="M139" s="350">
        <f t="shared" si="204"/>
        <v>10</v>
      </c>
      <c r="N139" s="350"/>
      <c r="O139" s="292"/>
      <c r="P139" s="350">
        <f t="shared" si="205"/>
        <v>10</v>
      </c>
      <c r="Q139" s="350"/>
      <c r="R139" s="350">
        <f t="shared" si="206"/>
        <v>10</v>
      </c>
      <c r="S139" s="350"/>
      <c r="T139" s="352">
        <f t="shared" si="207"/>
        <v>10</v>
      </c>
      <c r="U139" s="352"/>
      <c r="V139" s="292"/>
      <c r="W139" s="350">
        <f t="shared" si="208"/>
        <v>10</v>
      </c>
      <c r="X139" s="350"/>
      <c r="Y139" s="350">
        <f t="shared" si="209"/>
        <v>10</v>
      </c>
      <c r="Z139" s="350"/>
      <c r="AA139" s="350">
        <f t="shared" si="210"/>
        <v>10</v>
      </c>
      <c r="AB139" s="350"/>
      <c r="AC139" s="307">
        <f t="shared" si="224"/>
        <v>120</v>
      </c>
      <c r="AD139" s="299">
        <f t="shared" si="225"/>
        <v>120</v>
      </c>
      <c r="AE139" s="295">
        <f t="shared" si="211"/>
        <v>5400</v>
      </c>
      <c r="AF139" s="301"/>
      <c r="AG139" s="301"/>
      <c r="AH139" s="301"/>
      <c r="AI139" s="302"/>
      <c r="AM139" s="349">
        <f t="shared" si="212"/>
        <v>450</v>
      </c>
      <c r="AN139" s="349"/>
      <c r="AO139" s="349">
        <f t="shared" si="213"/>
        <v>450</v>
      </c>
      <c r="AP139" s="349"/>
      <c r="AQ139" s="349">
        <f t="shared" si="214"/>
        <v>450</v>
      </c>
      <c r="AR139" s="349"/>
      <c r="AS139" s="298"/>
      <c r="AT139" s="349">
        <f t="shared" si="215"/>
        <v>450</v>
      </c>
      <c r="AU139" s="349"/>
      <c r="AV139" s="349">
        <f t="shared" si="216"/>
        <v>450</v>
      </c>
      <c r="AW139" s="349"/>
      <c r="AX139" s="349">
        <f t="shared" si="217"/>
        <v>450</v>
      </c>
      <c r="AY139" s="349"/>
      <c r="AZ139" s="298"/>
      <c r="BA139" s="349">
        <f t="shared" si="218"/>
        <v>450</v>
      </c>
      <c r="BB139" s="349"/>
      <c r="BC139" s="349">
        <f t="shared" si="219"/>
        <v>450</v>
      </c>
      <c r="BD139" s="349"/>
      <c r="BE139" s="349">
        <f t="shared" si="220"/>
        <v>450</v>
      </c>
      <c r="BF139" s="349"/>
      <c r="BG139" s="298"/>
      <c r="BH139" s="349">
        <f t="shared" si="221"/>
        <v>450</v>
      </c>
      <c r="BI139" s="349"/>
      <c r="BJ139" s="349">
        <f t="shared" si="222"/>
        <v>450</v>
      </c>
      <c r="BK139" s="349"/>
      <c r="BL139" s="349">
        <f t="shared" si="223"/>
        <v>450</v>
      </c>
      <c r="BM139" s="349"/>
    </row>
    <row r="140" spans="1:65" x14ac:dyDescent="0.3">
      <c r="A140" s="291" t="s">
        <v>328</v>
      </c>
      <c r="B140" s="352">
        <f t="shared" si="199"/>
        <v>9</v>
      </c>
      <c r="C140" s="352"/>
      <c r="D140" s="351">
        <f t="shared" si="200"/>
        <v>9</v>
      </c>
      <c r="E140" s="351"/>
      <c r="F140" s="352">
        <f t="shared" si="201"/>
        <v>8</v>
      </c>
      <c r="G140" s="352"/>
      <c r="H140" s="292"/>
      <c r="I140" s="350">
        <f t="shared" si="202"/>
        <v>8</v>
      </c>
      <c r="J140" s="350"/>
      <c r="K140" s="350">
        <f t="shared" si="203"/>
        <v>10</v>
      </c>
      <c r="L140" s="350"/>
      <c r="M140" s="351">
        <f t="shared" si="204"/>
        <v>11</v>
      </c>
      <c r="N140" s="351"/>
      <c r="O140" s="292"/>
      <c r="P140" s="352">
        <f t="shared" si="205"/>
        <v>12</v>
      </c>
      <c r="Q140" s="352"/>
      <c r="R140" s="350">
        <f t="shared" si="206"/>
        <v>19</v>
      </c>
      <c r="S140" s="350"/>
      <c r="T140" s="350">
        <f t="shared" si="207"/>
        <v>9</v>
      </c>
      <c r="U140" s="350"/>
      <c r="V140" s="292"/>
      <c r="W140" s="350">
        <f t="shared" si="208"/>
        <v>9</v>
      </c>
      <c r="X140" s="350"/>
      <c r="Y140" s="350">
        <f t="shared" si="209"/>
        <v>8</v>
      </c>
      <c r="Z140" s="350"/>
      <c r="AA140" s="350">
        <f t="shared" si="210"/>
        <v>8</v>
      </c>
      <c r="AB140" s="350"/>
      <c r="AC140" s="307">
        <f t="shared" si="224"/>
        <v>120</v>
      </c>
      <c r="AD140" s="299">
        <f t="shared" si="225"/>
        <v>120</v>
      </c>
      <c r="AE140" s="295">
        <f t="shared" si="211"/>
        <v>6600</v>
      </c>
      <c r="AF140" s="301"/>
      <c r="AG140" s="301"/>
      <c r="AH140" s="301"/>
      <c r="AI140" s="302"/>
      <c r="AM140" s="349">
        <f t="shared" si="212"/>
        <v>495</v>
      </c>
      <c r="AN140" s="349"/>
      <c r="AO140" s="349">
        <f t="shared" si="213"/>
        <v>495</v>
      </c>
      <c r="AP140" s="349"/>
      <c r="AQ140" s="349">
        <f t="shared" si="214"/>
        <v>440</v>
      </c>
      <c r="AR140" s="349"/>
      <c r="AS140" s="298"/>
      <c r="AT140" s="349">
        <f t="shared" si="215"/>
        <v>440</v>
      </c>
      <c r="AU140" s="349"/>
      <c r="AV140" s="349">
        <f t="shared" si="216"/>
        <v>550</v>
      </c>
      <c r="AW140" s="349"/>
      <c r="AX140" s="349">
        <f t="shared" si="217"/>
        <v>605</v>
      </c>
      <c r="AY140" s="349"/>
      <c r="AZ140" s="298"/>
      <c r="BA140" s="349">
        <f t="shared" si="218"/>
        <v>660</v>
      </c>
      <c r="BB140" s="349"/>
      <c r="BC140" s="349">
        <f t="shared" si="219"/>
        <v>1045</v>
      </c>
      <c r="BD140" s="349"/>
      <c r="BE140" s="349">
        <f t="shared" si="220"/>
        <v>495</v>
      </c>
      <c r="BF140" s="349"/>
      <c r="BG140" s="298"/>
      <c r="BH140" s="349">
        <f t="shared" si="221"/>
        <v>495</v>
      </c>
      <c r="BI140" s="349"/>
      <c r="BJ140" s="349">
        <f t="shared" si="222"/>
        <v>440</v>
      </c>
      <c r="BK140" s="349"/>
      <c r="BL140" s="349">
        <f t="shared" si="223"/>
        <v>440</v>
      </c>
      <c r="BM140" s="349"/>
    </row>
    <row r="141" spans="1:65" x14ac:dyDescent="0.3">
      <c r="A141" s="291" t="s">
        <v>329</v>
      </c>
      <c r="B141" s="352">
        <f t="shared" si="199"/>
        <v>1</v>
      </c>
      <c r="C141" s="352"/>
      <c r="D141" s="350">
        <f t="shared" si="200"/>
        <v>1</v>
      </c>
      <c r="E141" s="350"/>
      <c r="F141" s="350">
        <f t="shared" si="201"/>
        <v>1</v>
      </c>
      <c r="G141" s="350"/>
      <c r="H141" s="292"/>
      <c r="I141" s="350">
        <f t="shared" si="202"/>
        <v>0</v>
      </c>
      <c r="J141" s="350"/>
      <c r="K141" s="350">
        <f t="shared" si="203"/>
        <v>1</v>
      </c>
      <c r="L141" s="350"/>
      <c r="M141" s="351">
        <f t="shared" si="204"/>
        <v>-1</v>
      </c>
      <c r="N141" s="351"/>
      <c r="O141" s="292"/>
      <c r="P141" s="352">
        <f t="shared" si="205"/>
        <v>0</v>
      </c>
      <c r="Q141" s="352"/>
      <c r="R141" s="351">
        <f t="shared" si="206"/>
        <v>0</v>
      </c>
      <c r="S141" s="351"/>
      <c r="T141" s="350">
        <f t="shared" si="207"/>
        <v>0</v>
      </c>
      <c r="U141" s="350"/>
      <c r="V141" s="292"/>
      <c r="W141" s="350">
        <f t="shared" si="208"/>
        <v>0</v>
      </c>
      <c r="X141" s="350"/>
      <c r="Y141" s="350">
        <f t="shared" si="209"/>
        <v>0</v>
      </c>
      <c r="Z141" s="350"/>
      <c r="AA141" s="350">
        <f t="shared" si="210"/>
        <v>0</v>
      </c>
      <c r="AB141" s="350"/>
      <c r="AC141" s="307">
        <f t="shared" si="224"/>
        <v>3</v>
      </c>
      <c r="AD141" s="299">
        <f t="shared" si="225"/>
        <v>3</v>
      </c>
      <c r="AE141" s="295">
        <f t="shared" si="211"/>
        <v>165</v>
      </c>
      <c r="AF141" s="301"/>
      <c r="AG141" s="301"/>
      <c r="AH141" s="301"/>
      <c r="AI141" s="302"/>
      <c r="AM141" s="349">
        <f t="shared" si="212"/>
        <v>55</v>
      </c>
      <c r="AN141" s="349"/>
      <c r="AO141" s="349">
        <f t="shared" si="213"/>
        <v>55</v>
      </c>
      <c r="AP141" s="349"/>
      <c r="AQ141" s="349">
        <f t="shared" si="214"/>
        <v>55</v>
      </c>
      <c r="AR141" s="349"/>
      <c r="AS141" s="298"/>
      <c r="AT141" s="349">
        <f t="shared" si="215"/>
        <v>0</v>
      </c>
      <c r="AU141" s="349"/>
      <c r="AV141" s="349">
        <f t="shared" si="216"/>
        <v>55</v>
      </c>
      <c r="AW141" s="349"/>
      <c r="AX141" s="349">
        <f t="shared" si="217"/>
        <v>-55</v>
      </c>
      <c r="AY141" s="349"/>
      <c r="AZ141" s="298"/>
      <c r="BA141" s="349">
        <f t="shared" si="218"/>
        <v>0</v>
      </c>
      <c r="BB141" s="349"/>
      <c r="BC141" s="349">
        <f t="shared" si="219"/>
        <v>0</v>
      </c>
      <c r="BD141" s="349"/>
      <c r="BE141" s="349">
        <f t="shared" si="220"/>
        <v>0</v>
      </c>
      <c r="BF141" s="349"/>
      <c r="BG141" s="298"/>
      <c r="BH141" s="349">
        <f t="shared" si="221"/>
        <v>0</v>
      </c>
      <c r="BI141" s="349"/>
      <c r="BJ141" s="349">
        <f t="shared" si="222"/>
        <v>0</v>
      </c>
      <c r="BK141" s="349"/>
      <c r="BL141" s="349">
        <f t="shared" si="223"/>
        <v>0</v>
      </c>
      <c r="BM141" s="349"/>
    </row>
    <row r="142" spans="1:65" x14ac:dyDescent="0.3">
      <c r="A142" s="291" t="s">
        <v>330</v>
      </c>
      <c r="B142" s="352">
        <f t="shared" si="199"/>
        <v>0</v>
      </c>
      <c r="C142" s="352"/>
      <c r="D142" s="350">
        <f t="shared" si="200"/>
        <v>0</v>
      </c>
      <c r="E142" s="350"/>
      <c r="F142" s="350">
        <f t="shared" si="201"/>
        <v>0</v>
      </c>
      <c r="G142" s="350"/>
      <c r="H142" s="292"/>
      <c r="I142" s="350">
        <f t="shared" si="202"/>
        <v>0</v>
      </c>
      <c r="J142" s="350"/>
      <c r="K142" s="350">
        <f t="shared" si="203"/>
        <v>0</v>
      </c>
      <c r="L142" s="350"/>
      <c r="M142" s="351">
        <f t="shared" si="204"/>
        <v>0</v>
      </c>
      <c r="N142" s="351"/>
      <c r="O142" s="292"/>
      <c r="P142" s="352">
        <f t="shared" si="205"/>
        <v>0</v>
      </c>
      <c r="Q142" s="352"/>
      <c r="R142" s="350">
        <f t="shared" si="206"/>
        <v>0</v>
      </c>
      <c r="S142" s="350"/>
      <c r="T142" s="350">
        <f t="shared" si="207"/>
        <v>0</v>
      </c>
      <c r="U142" s="350"/>
      <c r="V142" s="292"/>
      <c r="W142" s="352">
        <f t="shared" si="208"/>
        <v>0</v>
      </c>
      <c r="X142" s="352"/>
      <c r="Y142" s="350">
        <f t="shared" si="209"/>
        <v>0</v>
      </c>
      <c r="Z142" s="350"/>
      <c r="AA142" s="350">
        <f t="shared" si="210"/>
        <v>-1</v>
      </c>
      <c r="AB142" s="350"/>
      <c r="AC142" s="307">
        <f t="shared" si="224"/>
        <v>-1</v>
      </c>
      <c r="AD142" s="299">
        <f t="shared" si="225"/>
        <v>-1</v>
      </c>
      <c r="AE142" s="295">
        <f t="shared" si="211"/>
        <v>-60</v>
      </c>
      <c r="AF142" s="301"/>
      <c r="AG142" s="301"/>
      <c r="AH142" s="301"/>
      <c r="AI142" s="302"/>
      <c r="AM142" s="349">
        <f t="shared" si="212"/>
        <v>0</v>
      </c>
      <c r="AN142" s="349"/>
      <c r="AO142" s="349">
        <f t="shared" si="213"/>
        <v>0</v>
      </c>
      <c r="AP142" s="349"/>
      <c r="AQ142" s="349">
        <f t="shared" si="214"/>
        <v>0</v>
      </c>
      <c r="AR142" s="349"/>
      <c r="AS142" s="298"/>
      <c r="AT142" s="349">
        <f t="shared" si="215"/>
        <v>0</v>
      </c>
      <c r="AU142" s="349"/>
      <c r="AV142" s="349">
        <f t="shared" si="216"/>
        <v>0</v>
      </c>
      <c r="AW142" s="349"/>
      <c r="AX142" s="349">
        <f t="shared" si="217"/>
        <v>0</v>
      </c>
      <c r="AY142" s="349"/>
      <c r="AZ142" s="298"/>
      <c r="BA142" s="349">
        <f t="shared" si="218"/>
        <v>0</v>
      </c>
      <c r="BB142" s="349"/>
      <c r="BC142" s="349">
        <f t="shared" si="219"/>
        <v>0</v>
      </c>
      <c r="BD142" s="349"/>
      <c r="BE142" s="349">
        <f t="shared" si="220"/>
        <v>0</v>
      </c>
      <c r="BF142" s="349"/>
      <c r="BG142" s="298"/>
      <c r="BH142" s="349">
        <f t="shared" si="221"/>
        <v>0</v>
      </c>
      <c r="BI142" s="349"/>
      <c r="BJ142" s="349">
        <f t="shared" si="222"/>
        <v>0</v>
      </c>
      <c r="BK142" s="349"/>
      <c r="BL142" s="349">
        <f t="shared" si="223"/>
        <v>-60</v>
      </c>
      <c r="BM142" s="349"/>
    </row>
    <row r="143" spans="1:65" x14ac:dyDescent="0.3">
      <c r="A143" s="291" t="s">
        <v>331</v>
      </c>
      <c r="B143" s="352">
        <f t="shared" si="199"/>
        <v>-3</v>
      </c>
      <c r="C143" s="352"/>
      <c r="D143" s="350">
        <f t="shared" si="200"/>
        <v>-3</v>
      </c>
      <c r="E143" s="350"/>
      <c r="F143" s="352">
        <f t="shared" si="201"/>
        <v>-3</v>
      </c>
      <c r="G143" s="352"/>
      <c r="H143" s="292"/>
      <c r="I143" s="351">
        <f t="shared" si="202"/>
        <v>-3</v>
      </c>
      <c r="J143" s="351"/>
      <c r="K143" s="350">
        <f t="shared" si="203"/>
        <v>-3</v>
      </c>
      <c r="L143" s="350"/>
      <c r="M143" s="350">
        <f t="shared" si="204"/>
        <v>-3</v>
      </c>
      <c r="N143" s="350"/>
      <c r="O143" s="292"/>
      <c r="P143" s="350">
        <f t="shared" si="205"/>
        <v>-3</v>
      </c>
      <c r="Q143" s="350"/>
      <c r="R143" s="350">
        <f t="shared" si="206"/>
        <v>-3</v>
      </c>
      <c r="S143" s="350"/>
      <c r="T143" s="352">
        <f t="shared" si="207"/>
        <v>-3</v>
      </c>
      <c r="U143" s="352"/>
      <c r="V143" s="292"/>
      <c r="W143" s="350">
        <f t="shared" si="208"/>
        <v>-3</v>
      </c>
      <c r="X143" s="350"/>
      <c r="Y143" s="351">
        <f t="shared" si="209"/>
        <v>-3</v>
      </c>
      <c r="Z143" s="351"/>
      <c r="AA143" s="350">
        <f t="shared" si="210"/>
        <v>-3</v>
      </c>
      <c r="AB143" s="350"/>
      <c r="AC143" s="307">
        <f t="shared" si="224"/>
        <v>-36</v>
      </c>
      <c r="AD143" s="299">
        <f t="shared" si="225"/>
        <v>-36</v>
      </c>
      <c r="AE143" s="295">
        <f t="shared" si="211"/>
        <v>-1980</v>
      </c>
      <c r="AF143" s="301"/>
      <c r="AG143" s="301"/>
      <c r="AH143" s="301"/>
      <c r="AI143" s="302"/>
      <c r="AM143" s="349">
        <f t="shared" si="212"/>
        <v>-165</v>
      </c>
      <c r="AN143" s="349"/>
      <c r="AO143" s="349">
        <f t="shared" si="213"/>
        <v>-165</v>
      </c>
      <c r="AP143" s="349"/>
      <c r="AQ143" s="349">
        <f t="shared" si="214"/>
        <v>-165</v>
      </c>
      <c r="AR143" s="349"/>
      <c r="AS143" s="298"/>
      <c r="AT143" s="349">
        <f t="shared" si="215"/>
        <v>-165</v>
      </c>
      <c r="AU143" s="349"/>
      <c r="AV143" s="349">
        <f t="shared" si="216"/>
        <v>-165</v>
      </c>
      <c r="AW143" s="349"/>
      <c r="AX143" s="349">
        <f t="shared" si="217"/>
        <v>-165</v>
      </c>
      <c r="AY143" s="349"/>
      <c r="AZ143" s="298"/>
      <c r="BA143" s="349">
        <f t="shared" si="218"/>
        <v>-165</v>
      </c>
      <c r="BB143" s="349"/>
      <c r="BC143" s="349">
        <f t="shared" si="219"/>
        <v>-165</v>
      </c>
      <c r="BD143" s="349"/>
      <c r="BE143" s="349">
        <f t="shared" si="220"/>
        <v>-165</v>
      </c>
      <c r="BF143" s="349"/>
      <c r="BG143" s="298"/>
      <c r="BH143" s="349">
        <f t="shared" si="221"/>
        <v>-165</v>
      </c>
      <c r="BI143" s="349"/>
      <c r="BJ143" s="349">
        <f t="shared" si="222"/>
        <v>-165</v>
      </c>
      <c r="BK143" s="349"/>
      <c r="BL143" s="349">
        <f t="shared" si="223"/>
        <v>-165</v>
      </c>
      <c r="BM143" s="349"/>
    </row>
    <row r="144" spans="1:65" x14ac:dyDescent="0.3">
      <c r="A144" s="291" t="s">
        <v>332</v>
      </c>
      <c r="B144" s="352">
        <f t="shared" si="199"/>
        <v>0</v>
      </c>
      <c r="C144" s="352"/>
      <c r="D144" s="352">
        <f t="shared" si="200"/>
        <v>0</v>
      </c>
      <c r="E144" s="352"/>
      <c r="F144" s="350">
        <f t="shared" si="201"/>
        <v>0</v>
      </c>
      <c r="G144" s="350"/>
      <c r="H144" s="292"/>
      <c r="I144" s="350">
        <f t="shared" si="202"/>
        <v>0</v>
      </c>
      <c r="J144" s="350"/>
      <c r="K144" s="352">
        <f t="shared" si="203"/>
        <v>0</v>
      </c>
      <c r="L144" s="352"/>
      <c r="M144" s="350">
        <f t="shared" si="204"/>
        <v>0</v>
      </c>
      <c r="N144" s="350"/>
      <c r="O144" s="292"/>
      <c r="P144" s="350">
        <f t="shared" si="205"/>
        <v>0</v>
      </c>
      <c r="Q144" s="350"/>
      <c r="R144" s="350">
        <f t="shared" si="206"/>
        <v>0</v>
      </c>
      <c r="S144" s="350"/>
      <c r="T144" s="350">
        <f t="shared" si="207"/>
        <v>0</v>
      </c>
      <c r="U144" s="350"/>
      <c r="V144" s="292"/>
      <c r="W144" s="352">
        <f t="shared" si="208"/>
        <v>0</v>
      </c>
      <c r="X144" s="352"/>
      <c r="Y144" s="350">
        <f t="shared" si="209"/>
        <v>0</v>
      </c>
      <c r="Z144" s="350"/>
      <c r="AA144" s="352">
        <f t="shared" si="210"/>
        <v>0</v>
      </c>
      <c r="AB144" s="352"/>
      <c r="AC144" s="307">
        <f t="shared" si="224"/>
        <v>0</v>
      </c>
      <c r="AD144" s="299">
        <f t="shared" si="225"/>
        <v>0</v>
      </c>
      <c r="AE144" s="295">
        <f t="shared" si="211"/>
        <v>0</v>
      </c>
      <c r="AF144" s="301"/>
      <c r="AG144" s="301"/>
      <c r="AH144" s="301"/>
      <c r="AI144" s="302"/>
      <c r="AM144" s="349">
        <f t="shared" si="212"/>
        <v>0</v>
      </c>
      <c r="AN144" s="349"/>
      <c r="AO144" s="349">
        <f t="shared" si="213"/>
        <v>0</v>
      </c>
      <c r="AP144" s="349"/>
      <c r="AQ144" s="349">
        <f t="shared" si="214"/>
        <v>0</v>
      </c>
      <c r="AR144" s="349"/>
      <c r="AS144" s="298"/>
      <c r="AT144" s="349">
        <f t="shared" si="215"/>
        <v>0</v>
      </c>
      <c r="AU144" s="349"/>
      <c r="AV144" s="349">
        <f t="shared" si="216"/>
        <v>0</v>
      </c>
      <c r="AW144" s="349"/>
      <c r="AX144" s="349">
        <f t="shared" si="217"/>
        <v>0</v>
      </c>
      <c r="AY144" s="349"/>
      <c r="AZ144" s="298"/>
      <c r="BA144" s="349">
        <f t="shared" si="218"/>
        <v>0</v>
      </c>
      <c r="BB144" s="349"/>
      <c r="BC144" s="349">
        <f t="shared" si="219"/>
        <v>0</v>
      </c>
      <c r="BD144" s="349"/>
      <c r="BE144" s="349">
        <f t="shared" si="220"/>
        <v>0</v>
      </c>
      <c r="BF144" s="349"/>
      <c r="BG144" s="298"/>
      <c r="BH144" s="349">
        <f t="shared" si="221"/>
        <v>0</v>
      </c>
      <c r="BI144" s="349"/>
      <c r="BJ144" s="349">
        <f t="shared" si="222"/>
        <v>0</v>
      </c>
      <c r="BK144" s="349"/>
      <c r="BL144" s="349">
        <f t="shared" si="223"/>
        <v>0</v>
      </c>
      <c r="BM144" s="349"/>
    </row>
    <row r="145" spans="1:65" x14ac:dyDescent="0.3">
      <c r="A145" s="291" t="s">
        <v>333</v>
      </c>
      <c r="B145" s="350">
        <f t="shared" si="199"/>
        <v>7</v>
      </c>
      <c r="C145" s="350"/>
      <c r="D145" s="350">
        <f t="shared" si="200"/>
        <v>7</v>
      </c>
      <c r="E145" s="350"/>
      <c r="F145" s="350">
        <f t="shared" si="201"/>
        <v>12</v>
      </c>
      <c r="G145" s="350"/>
      <c r="H145" s="292"/>
      <c r="I145" s="350">
        <f t="shared" si="202"/>
        <v>12</v>
      </c>
      <c r="J145" s="350"/>
      <c r="K145" s="350">
        <f t="shared" si="203"/>
        <v>12</v>
      </c>
      <c r="L145" s="350"/>
      <c r="M145" s="351">
        <f t="shared" si="204"/>
        <v>7</v>
      </c>
      <c r="N145" s="351"/>
      <c r="O145" s="292"/>
      <c r="P145" s="350">
        <f t="shared" si="205"/>
        <v>7</v>
      </c>
      <c r="Q145" s="350"/>
      <c r="R145" s="351">
        <f t="shared" si="206"/>
        <v>7</v>
      </c>
      <c r="S145" s="351"/>
      <c r="T145" s="350">
        <f t="shared" si="207"/>
        <v>7</v>
      </c>
      <c r="U145" s="350"/>
      <c r="V145" s="292"/>
      <c r="W145" s="350">
        <f t="shared" si="208"/>
        <v>7</v>
      </c>
      <c r="X145" s="350"/>
      <c r="Y145" s="352">
        <f t="shared" si="209"/>
        <v>7</v>
      </c>
      <c r="Z145" s="352"/>
      <c r="AA145" s="352">
        <f t="shared" si="210"/>
        <v>7</v>
      </c>
      <c r="AB145" s="352"/>
      <c r="AC145" s="307">
        <f t="shared" si="224"/>
        <v>99</v>
      </c>
      <c r="AD145" s="299">
        <f t="shared" si="225"/>
        <v>99</v>
      </c>
      <c r="AE145" s="295">
        <f t="shared" si="211"/>
        <v>6930</v>
      </c>
      <c r="AF145" s="301"/>
      <c r="AG145" s="301"/>
      <c r="AH145" s="301"/>
      <c r="AI145" s="302"/>
      <c r="AM145" s="349">
        <f t="shared" si="212"/>
        <v>490</v>
      </c>
      <c r="AN145" s="349"/>
      <c r="AO145" s="349">
        <f t="shared" si="213"/>
        <v>490</v>
      </c>
      <c r="AP145" s="349"/>
      <c r="AQ145" s="349">
        <f t="shared" si="214"/>
        <v>840</v>
      </c>
      <c r="AR145" s="349"/>
      <c r="AS145" s="298"/>
      <c r="AT145" s="349">
        <f t="shared" si="215"/>
        <v>840</v>
      </c>
      <c r="AU145" s="349"/>
      <c r="AV145" s="349">
        <f t="shared" si="216"/>
        <v>840</v>
      </c>
      <c r="AW145" s="349"/>
      <c r="AX145" s="349">
        <f t="shared" si="217"/>
        <v>490</v>
      </c>
      <c r="AY145" s="349"/>
      <c r="AZ145" s="298"/>
      <c r="BA145" s="349">
        <f t="shared" si="218"/>
        <v>490</v>
      </c>
      <c r="BB145" s="349"/>
      <c r="BC145" s="349">
        <f t="shared" si="219"/>
        <v>490</v>
      </c>
      <c r="BD145" s="349"/>
      <c r="BE145" s="349">
        <f t="shared" si="220"/>
        <v>490</v>
      </c>
      <c r="BF145" s="349"/>
      <c r="BG145" s="298"/>
      <c r="BH145" s="349">
        <f t="shared" si="221"/>
        <v>490</v>
      </c>
      <c r="BI145" s="349"/>
      <c r="BJ145" s="349">
        <f t="shared" si="222"/>
        <v>490</v>
      </c>
      <c r="BK145" s="349"/>
      <c r="BL145" s="349">
        <f t="shared" si="223"/>
        <v>490</v>
      </c>
      <c r="BM145" s="349"/>
    </row>
    <row r="146" spans="1:65" x14ac:dyDescent="0.3">
      <c r="A146" s="291" t="s">
        <v>334</v>
      </c>
      <c r="B146" s="350">
        <f t="shared" si="199"/>
        <v>10</v>
      </c>
      <c r="C146" s="350"/>
      <c r="D146" s="350">
        <f t="shared" si="200"/>
        <v>10</v>
      </c>
      <c r="E146" s="350"/>
      <c r="F146" s="351">
        <f t="shared" si="201"/>
        <v>10</v>
      </c>
      <c r="G146" s="351"/>
      <c r="H146" s="292"/>
      <c r="I146" s="351">
        <f t="shared" si="202"/>
        <v>10</v>
      </c>
      <c r="J146" s="351"/>
      <c r="K146" s="350">
        <f t="shared" si="203"/>
        <v>10</v>
      </c>
      <c r="L146" s="350"/>
      <c r="M146" s="350">
        <f t="shared" si="204"/>
        <v>10</v>
      </c>
      <c r="N146" s="350"/>
      <c r="O146" s="292"/>
      <c r="P146" s="350">
        <f t="shared" si="205"/>
        <v>10</v>
      </c>
      <c r="Q146" s="350"/>
      <c r="R146" s="350">
        <f t="shared" si="206"/>
        <v>10</v>
      </c>
      <c r="S146" s="350"/>
      <c r="T146" s="350">
        <f t="shared" si="207"/>
        <v>10</v>
      </c>
      <c r="U146" s="350"/>
      <c r="V146" s="292"/>
      <c r="W146" s="352">
        <f t="shared" si="208"/>
        <v>10</v>
      </c>
      <c r="X146" s="352"/>
      <c r="Y146" s="352">
        <f t="shared" si="209"/>
        <v>10</v>
      </c>
      <c r="Z146" s="352"/>
      <c r="AA146" s="352">
        <f t="shared" si="210"/>
        <v>10</v>
      </c>
      <c r="AB146" s="352"/>
      <c r="AC146" s="307">
        <f t="shared" si="224"/>
        <v>120</v>
      </c>
      <c r="AD146" s="299">
        <f t="shared" si="225"/>
        <v>120</v>
      </c>
      <c r="AE146" s="295">
        <f t="shared" si="211"/>
        <v>8400</v>
      </c>
      <c r="AF146" s="301"/>
      <c r="AG146" s="301"/>
      <c r="AH146" s="301"/>
      <c r="AI146" s="302"/>
      <c r="AM146" s="349">
        <f t="shared" si="212"/>
        <v>700</v>
      </c>
      <c r="AN146" s="349"/>
      <c r="AO146" s="349">
        <f t="shared" si="213"/>
        <v>700</v>
      </c>
      <c r="AP146" s="349"/>
      <c r="AQ146" s="349">
        <f t="shared" si="214"/>
        <v>700</v>
      </c>
      <c r="AR146" s="349"/>
      <c r="AS146" s="298"/>
      <c r="AT146" s="349">
        <f t="shared" si="215"/>
        <v>700</v>
      </c>
      <c r="AU146" s="349"/>
      <c r="AV146" s="349">
        <f t="shared" si="216"/>
        <v>700</v>
      </c>
      <c r="AW146" s="349"/>
      <c r="AX146" s="349">
        <f t="shared" si="217"/>
        <v>700</v>
      </c>
      <c r="AY146" s="349"/>
      <c r="AZ146" s="298"/>
      <c r="BA146" s="349">
        <f t="shared" si="218"/>
        <v>700</v>
      </c>
      <c r="BB146" s="349"/>
      <c r="BC146" s="349">
        <f t="shared" si="219"/>
        <v>700</v>
      </c>
      <c r="BD146" s="349"/>
      <c r="BE146" s="349">
        <f t="shared" si="220"/>
        <v>700</v>
      </c>
      <c r="BF146" s="349"/>
      <c r="BG146" s="298"/>
      <c r="BH146" s="349">
        <f t="shared" si="221"/>
        <v>700</v>
      </c>
      <c r="BI146" s="349"/>
      <c r="BJ146" s="349">
        <f t="shared" si="222"/>
        <v>700</v>
      </c>
      <c r="BK146" s="349"/>
      <c r="BL146" s="349">
        <f t="shared" si="223"/>
        <v>700</v>
      </c>
      <c r="BM146" s="349"/>
    </row>
    <row r="147" spans="1:65" x14ac:dyDescent="0.3">
      <c r="A147" s="291" t="s">
        <v>335</v>
      </c>
      <c r="B147" s="350">
        <f t="shared" si="199"/>
        <v>3</v>
      </c>
      <c r="C147" s="350"/>
      <c r="D147" s="350">
        <f t="shared" si="200"/>
        <v>3</v>
      </c>
      <c r="E147" s="350"/>
      <c r="F147" s="350">
        <f t="shared" si="201"/>
        <v>3</v>
      </c>
      <c r="G147" s="350"/>
      <c r="H147" s="292"/>
      <c r="I147" s="350">
        <f t="shared" si="202"/>
        <v>3</v>
      </c>
      <c r="J147" s="350"/>
      <c r="K147" s="350">
        <f t="shared" si="203"/>
        <v>3</v>
      </c>
      <c r="L147" s="350"/>
      <c r="M147" s="351">
        <f t="shared" si="204"/>
        <v>3</v>
      </c>
      <c r="N147" s="351"/>
      <c r="O147" s="292"/>
      <c r="P147" s="352">
        <f t="shared" si="205"/>
        <v>3</v>
      </c>
      <c r="Q147" s="352"/>
      <c r="R147" s="350">
        <f t="shared" si="206"/>
        <v>3</v>
      </c>
      <c r="S147" s="350"/>
      <c r="T147" s="350">
        <f t="shared" si="207"/>
        <v>3</v>
      </c>
      <c r="U147" s="350"/>
      <c r="V147" s="292"/>
      <c r="W147" s="352">
        <f t="shared" si="208"/>
        <v>3</v>
      </c>
      <c r="X147" s="352"/>
      <c r="Y147" s="350">
        <f t="shared" si="209"/>
        <v>3</v>
      </c>
      <c r="Z147" s="350"/>
      <c r="AA147" s="350">
        <f t="shared" si="210"/>
        <v>3</v>
      </c>
      <c r="AB147" s="350"/>
      <c r="AC147" s="307">
        <f t="shared" si="224"/>
        <v>36</v>
      </c>
      <c r="AD147" s="299">
        <f t="shared" si="225"/>
        <v>36</v>
      </c>
      <c r="AE147" s="295">
        <f t="shared" si="211"/>
        <v>3060</v>
      </c>
      <c r="AF147" s="301"/>
      <c r="AG147" s="301"/>
      <c r="AH147" s="301"/>
      <c r="AI147" s="302"/>
      <c r="AM147" s="349">
        <f t="shared" si="212"/>
        <v>255</v>
      </c>
      <c r="AN147" s="349"/>
      <c r="AO147" s="349">
        <f t="shared" si="213"/>
        <v>255</v>
      </c>
      <c r="AP147" s="349"/>
      <c r="AQ147" s="349">
        <f t="shared" si="214"/>
        <v>255</v>
      </c>
      <c r="AR147" s="349"/>
      <c r="AS147" s="298"/>
      <c r="AT147" s="349">
        <f t="shared" si="215"/>
        <v>255</v>
      </c>
      <c r="AU147" s="349"/>
      <c r="AV147" s="349">
        <f t="shared" si="216"/>
        <v>255</v>
      </c>
      <c r="AW147" s="349"/>
      <c r="AX147" s="349">
        <f t="shared" si="217"/>
        <v>255</v>
      </c>
      <c r="AY147" s="349"/>
      <c r="AZ147" s="298"/>
      <c r="BA147" s="349">
        <f t="shared" si="218"/>
        <v>255</v>
      </c>
      <c r="BB147" s="349"/>
      <c r="BC147" s="349">
        <f t="shared" si="219"/>
        <v>255</v>
      </c>
      <c r="BD147" s="349"/>
      <c r="BE147" s="349">
        <f t="shared" si="220"/>
        <v>255</v>
      </c>
      <c r="BF147" s="349"/>
      <c r="BG147" s="298"/>
      <c r="BH147" s="349">
        <f t="shared" si="221"/>
        <v>255</v>
      </c>
      <c r="BI147" s="349"/>
      <c r="BJ147" s="349">
        <f t="shared" si="222"/>
        <v>255</v>
      </c>
      <c r="BK147" s="349"/>
      <c r="BL147" s="349">
        <f t="shared" si="223"/>
        <v>255</v>
      </c>
      <c r="BM147" s="349"/>
    </row>
    <row r="148" spans="1:65" x14ac:dyDescent="0.3">
      <c r="A148" s="291" t="s">
        <v>336</v>
      </c>
      <c r="B148" s="350">
        <f t="shared" si="199"/>
        <v>0</v>
      </c>
      <c r="C148" s="350"/>
      <c r="D148" s="350">
        <f t="shared" si="200"/>
        <v>0</v>
      </c>
      <c r="E148" s="350"/>
      <c r="F148" s="352">
        <f t="shared" si="201"/>
        <v>0</v>
      </c>
      <c r="G148" s="352"/>
      <c r="H148" s="292"/>
      <c r="I148" s="351">
        <f t="shared" si="202"/>
        <v>0</v>
      </c>
      <c r="J148" s="351"/>
      <c r="K148" s="350">
        <f t="shared" si="203"/>
        <v>0</v>
      </c>
      <c r="L148" s="350"/>
      <c r="M148" s="350">
        <f t="shared" si="204"/>
        <v>0</v>
      </c>
      <c r="N148" s="350"/>
      <c r="O148" s="292"/>
      <c r="P148" s="350">
        <f t="shared" si="205"/>
        <v>-1</v>
      </c>
      <c r="Q148" s="350"/>
      <c r="R148" s="350">
        <f t="shared" si="206"/>
        <v>0</v>
      </c>
      <c r="S148" s="350"/>
      <c r="T148" s="352">
        <f t="shared" si="207"/>
        <v>0</v>
      </c>
      <c r="U148" s="352"/>
      <c r="V148" s="292"/>
      <c r="W148" s="350">
        <f t="shared" si="208"/>
        <v>0</v>
      </c>
      <c r="X148" s="350"/>
      <c r="Y148" s="351">
        <f t="shared" si="209"/>
        <v>0</v>
      </c>
      <c r="Z148" s="351"/>
      <c r="AA148" s="350">
        <f t="shared" si="210"/>
        <v>0</v>
      </c>
      <c r="AB148" s="350"/>
      <c r="AC148" s="307">
        <f t="shared" si="224"/>
        <v>-1</v>
      </c>
      <c r="AD148" s="299">
        <f t="shared" si="225"/>
        <v>-1</v>
      </c>
      <c r="AE148" s="295">
        <f t="shared" si="211"/>
        <v>-85</v>
      </c>
      <c r="AF148" s="301"/>
      <c r="AG148" s="301"/>
      <c r="AH148" s="301"/>
      <c r="AI148" s="302"/>
      <c r="AM148" s="349">
        <f t="shared" si="212"/>
        <v>0</v>
      </c>
      <c r="AN148" s="349"/>
      <c r="AO148" s="349">
        <f t="shared" si="213"/>
        <v>0</v>
      </c>
      <c r="AP148" s="349"/>
      <c r="AQ148" s="349">
        <f t="shared" si="214"/>
        <v>0</v>
      </c>
      <c r="AR148" s="349"/>
      <c r="AS148" s="298"/>
      <c r="AT148" s="349">
        <f t="shared" si="215"/>
        <v>0</v>
      </c>
      <c r="AU148" s="349"/>
      <c r="AV148" s="349">
        <f t="shared" si="216"/>
        <v>0</v>
      </c>
      <c r="AW148" s="349"/>
      <c r="AX148" s="349">
        <f t="shared" si="217"/>
        <v>0</v>
      </c>
      <c r="AY148" s="349"/>
      <c r="AZ148" s="298"/>
      <c r="BA148" s="349">
        <f t="shared" si="218"/>
        <v>-85</v>
      </c>
      <c r="BB148" s="349"/>
      <c r="BC148" s="349">
        <f t="shared" si="219"/>
        <v>0</v>
      </c>
      <c r="BD148" s="349"/>
      <c r="BE148" s="349">
        <f t="shared" si="220"/>
        <v>0</v>
      </c>
      <c r="BF148" s="349"/>
      <c r="BG148" s="298"/>
      <c r="BH148" s="349">
        <f t="shared" si="221"/>
        <v>0</v>
      </c>
      <c r="BI148" s="349"/>
      <c r="BJ148" s="349">
        <f t="shared" si="222"/>
        <v>0</v>
      </c>
      <c r="BK148" s="349"/>
      <c r="BL148" s="349">
        <f t="shared" si="223"/>
        <v>0</v>
      </c>
      <c r="BM148" s="349"/>
    </row>
    <row r="149" spans="1:65" x14ac:dyDescent="0.3">
      <c r="A149" s="291" t="s">
        <v>337</v>
      </c>
      <c r="B149" s="350">
        <f t="shared" si="199"/>
        <v>-1</v>
      </c>
      <c r="C149" s="350"/>
      <c r="D149" s="352">
        <f t="shared" si="200"/>
        <v>-1</v>
      </c>
      <c r="E149" s="352"/>
      <c r="F149" s="350">
        <f t="shared" si="201"/>
        <v>0</v>
      </c>
      <c r="G149" s="350"/>
      <c r="H149" s="292"/>
      <c r="I149" s="350">
        <f t="shared" si="202"/>
        <v>0</v>
      </c>
      <c r="J149" s="350"/>
      <c r="K149" s="352">
        <f t="shared" si="203"/>
        <v>-1</v>
      </c>
      <c r="L149" s="352"/>
      <c r="M149" s="350">
        <f t="shared" si="204"/>
        <v>0</v>
      </c>
      <c r="N149" s="350"/>
      <c r="O149" s="292"/>
      <c r="P149" s="350">
        <f t="shared" si="205"/>
        <v>0</v>
      </c>
      <c r="Q149" s="350"/>
      <c r="R149" s="350">
        <f t="shared" si="206"/>
        <v>0</v>
      </c>
      <c r="S149" s="350"/>
      <c r="T149" s="350">
        <f t="shared" si="207"/>
        <v>-1</v>
      </c>
      <c r="U149" s="350"/>
      <c r="V149" s="292"/>
      <c r="W149" s="352">
        <f t="shared" si="208"/>
        <v>-1</v>
      </c>
      <c r="X149" s="352"/>
      <c r="Y149" s="350">
        <f t="shared" si="209"/>
        <v>-1</v>
      </c>
      <c r="Z149" s="350"/>
      <c r="AA149" s="352">
        <f t="shared" si="210"/>
        <v>-1</v>
      </c>
      <c r="AB149" s="352"/>
      <c r="AC149" s="307">
        <f t="shared" si="224"/>
        <v>-7</v>
      </c>
      <c r="AD149" s="299">
        <f t="shared" si="225"/>
        <v>-7</v>
      </c>
      <c r="AE149" s="295">
        <f t="shared" si="211"/>
        <v>-630</v>
      </c>
      <c r="AF149" s="301"/>
      <c r="AG149" s="301"/>
      <c r="AH149" s="301"/>
      <c r="AI149" s="302"/>
      <c r="AM149" s="349">
        <f t="shared" si="212"/>
        <v>-90</v>
      </c>
      <c r="AN149" s="349"/>
      <c r="AO149" s="349">
        <f t="shared" si="213"/>
        <v>-90</v>
      </c>
      <c r="AP149" s="349"/>
      <c r="AQ149" s="349">
        <f t="shared" si="214"/>
        <v>0</v>
      </c>
      <c r="AR149" s="349"/>
      <c r="AS149" s="298"/>
      <c r="AT149" s="349">
        <f t="shared" si="215"/>
        <v>0</v>
      </c>
      <c r="AU149" s="349"/>
      <c r="AV149" s="349">
        <f t="shared" si="216"/>
        <v>-90</v>
      </c>
      <c r="AW149" s="349"/>
      <c r="AX149" s="349">
        <f t="shared" si="217"/>
        <v>0</v>
      </c>
      <c r="AY149" s="349"/>
      <c r="AZ149" s="298"/>
      <c r="BA149" s="349">
        <f t="shared" si="218"/>
        <v>0</v>
      </c>
      <c r="BB149" s="349"/>
      <c r="BC149" s="349">
        <f t="shared" si="219"/>
        <v>0</v>
      </c>
      <c r="BD149" s="349"/>
      <c r="BE149" s="349">
        <f t="shared" si="220"/>
        <v>-90</v>
      </c>
      <c r="BF149" s="349"/>
      <c r="BG149" s="298"/>
      <c r="BH149" s="349">
        <f t="shared" si="221"/>
        <v>-90</v>
      </c>
      <c r="BI149" s="349"/>
      <c r="BJ149" s="349">
        <f t="shared" si="222"/>
        <v>-90</v>
      </c>
      <c r="BK149" s="349"/>
      <c r="BL149" s="349">
        <f t="shared" si="223"/>
        <v>-90</v>
      </c>
      <c r="BM149" s="349"/>
    </row>
    <row r="150" spans="1:65" x14ac:dyDescent="0.3">
      <c r="A150" s="291" t="s">
        <v>338</v>
      </c>
      <c r="B150" s="350">
        <f t="shared" si="199"/>
        <v>0</v>
      </c>
      <c r="C150" s="350"/>
      <c r="D150" s="350">
        <f t="shared" si="200"/>
        <v>0</v>
      </c>
      <c r="E150" s="350"/>
      <c r="F150" s="350">
        <f t="shared" si="201"/>
        <v>0</v>
      </c>
      <c r="G150" s="350"/>
      <c r="H150" s="292"/>
      <c r="I150" s="350">
        <f t="shared" si="202"/>
        <v>0</v>
      </c>
      <c r="J150" s="350"/>
      <c r="K150" s="350">
        <f t="shared" si="203"/>
        <v>0</v>
      </c>
      <c r="L150" s="350"/>
      <c r="M150" s="351">
        <f t="shared" si="204"/>
        <v>0</v>
      </c>
      <c r="N150" s="351"/>
      <c r="O150" s="292"/>
      <c r="P150" s="350">
        <f t="shared" si="205"/>
        <v>0</v>
      </c>
      <c r="Q150" s="350"/>
      <c r="R150" s="351">
        <f t="shared" si="206"/>
        <v>0</v>
      </c>
      <c r="S150" s="351"/>
      <c r="T150" s="350">
        <f t="shared" si="207"/>
        <v>0</v>
      </c>
      <c r="U150" s="350"/>
      <c r="V150" s="292"/>
      <c r="W150" s="350">
        <f t="shared" si="208"/>
        <v>0</v>
      </c>
      <c r="X150" s="350"/>
      <c r="Y150" s="352">
        <f t="shared" si="209"/>
        <v>-1</v>
      </c>
      <c r="Z150" s="352"/>
      <c r="AA150" s="352">
        <f t="shared" si="210"/>
        <v>-1</v>
      </c>
      <c r="AB150" s="352"/>
      <c r="AC150" s="307">
        <f t="shared" si="224"/>
        <v>-2</v>
      </c>
      <c r="AD150" s="299">
        <f t="shared" si="225"/>
        <v>-2</v>
      </c>
      <c r="AE150" s="295">
        <f t="shared" si="211"/>
        <v>-250</v>
      </c>
      <c r="AF150" s="301"/>
      <c r="AG150" s="301"/>
      <c r="AH150" s="301"/>
      <c r="AI150" s="302"/>
      <c r="AM150" s="349">
        <f t="shared" si="212"/>
        <v>0</v>
      </c>
      <c r="AN150" s="349"/>
      <c r="AO150" s="349">
        <f t="shared" si="213"/>
        <v>0</v>
      </c>
      <c r="AP150" s="349"/>
      <c r="AQ150" s="349">
        <f t="shared" si="214"/>
        <v>0</v>
      </c>
      <c r="AR150" s="349"/>
      <c r="AS150" s="298"/>
      <c r="AT150" s="349">
        <f t="shared" si="215"/>
        <v>0</v>
      </c>
      <c r="AU150" s="349"/>
      <c r="AV150" s="349">
        <f t="shared" si="216"/>
        <v>0</v>
      </c>
      <c r="AW150" s="349"/>
      <c r="AX150" s="349">
        <f t="shared" si="217"/>
        <v>0</v>
      </c>
      <c r="AY150" s="349"/>
      <c r="AZ150" s="298"/>
      <c r="BA150" s="349">
        <f t="shared" si="218"/>
        <v>0</v>
      </c>
      <c r="BB150" s="349"/>
      <c r="BC150" s="349">
        <f t="shared" si="219"/>
        <v>0</v>
      </c>
      <c r="BD150" s="349"/>
      <c r="BE150" s="349">
        <f t="shared" si="220"/>
        <v>0</v>
      </c>
      <c r="BF150" s="349"/>
      <c r="BG150" s="298"/>
      <c r="BH150" s="349">
        <f t="shared" si="221"/>
        <v>0</v>
      </c>
      <c r="BI150" s="349"/>
      <c r="BJ150" s="349">
        <f t="shared" si="222"/>
        <v>-125</v>
      </c>
      <c r="BK150" s="349"/>
      <c r="BL150" s="349">
        <f t="shared" si="223"/>
        <v>-125</v>
      </c>
      <c r="BM150" s="349"/>
    </row>
    <row r="151" spans="1:65" x14ac:dyDescent="0.3">
      <c r="A151" s="291" t="s">
        <v>339</v>
      </c>
      <c r="B151" s="350">
        <f t="shared" si="199"/>
        <v>0</v>
      </c>
      <c r="C151" s="350"/>
      <c r="D151" s="350">
        <f t="shared" si="200"/>
        <v>0</v>
      </c>
      <c r="E151" s="350"/>
      <c r="F151" s="351">
        <f t="shared" si="201"/>
        <v>0</v>
      </c>
      <c r="G151" s="351"/>
      <c r="H151" s="292"/>
      <c r="I151" s="351">
        <f t="shared" si="202"/>
        <v>0</v>
      </c>
      <c r="J151" s="351"/>
      <c r="K151" s="350">
        <f t="shared" si="203"/>
        <v>3</v>
      </c>
      <c r="L151" s="350"/>
      <c r="M151" s="350">
        <f t="shared" si="204"/>
        <v>5</v>
      </c>
      <c r="N151" s="350"/>
      <c r="O151" s="292"/>
      <c r="P151" s="350">
        <f t="shared" si="205"/>
        <v>6</v>
      </c>
      <c r="Q151" s="350"/>
      <c r="R151" s="350">
        <f t="shared" si="206"/>
        <v>7</v>
      </c>
      <c r="S151" s="350"/>
      <c r="T151" s="350">
        <f t="shared" si="207"/>
        <v>2</v>
      </c>
      <c r="U151" s="350"/>
      <c r="V151" s="292"/>
      <c r="W151" s="352">
        <f t="shared" si="208"/>
        <v>0</v>
      </c>
      <c r="X151" s="352"/>
      <c r="Y151" s="352">
        <f t="shared" si="209"/>
        <v>0</v>
      </c>
      <c r="Z151" s="352"/>
      <c r="AA151" s="352">
        <f t="shared" si="210"/>
        <v>0</v>
      </c>
      <c r="AB151" s="352"/>
      <c r="AC151" s="307">
        <f t="shared" si="224"/>
        <v>23</v>
      </c>
      <c r="AD151" s="299">
        <f t="shared" si="225"/>
        <v>23</v>
      </c>
      <c r="AE151" s="295">
        <f t="shared" si="211"/>
        <v>5175</v>
      </c>
      <c r="AF151" s="301"/>
      <c r="AG151" s="301"/>
      <c r="AH151" s="301"/>
      <c r="AI151" s="302"/>
      <c r="AM151" s="349">
        <f t="shared" si="212"/>
        <v>0</v>
      </c>
      <c r="AN151" s="349"/>
      <c r="AO151" s="349">
        <f t="shared" si="213"/>
        <v>0</v>
      </c>
      <c r="AP151" s="349"/>
      <c r="AQ151" s="349">
        <f t="shared" si="214"/>
        <v>0</v>
      </c>
      <c r="AR151" s="349"/>
      <c r="AS151" s="298"/>
      <c r="AT151" s="349">
        <f t="shared" si="215"/>
        <v>0</v>
      </c>
      <c r="AU151" s="349"/>
      <c r="AV151" s="349">
        <f t="shared" si="216"/>
        <v>675</v>
      </c>
      <c r="AW151" s="349"/>
      <c r="AX151" s="349">
        <f t="shared" si="217"/>
        <v>1125</v>
      </c>
      <c r="AY151" s="349"/>
      <c r="AZ151" s="298"/>
      <c r="BA151" s="349">
        <f t="shared" si="218"/>
        <v>1350</v>
      </c>
      <c r="BB151" s="349"/>
      <c r="BC151" s="349">
        <f t="shared" si="219"/>
        <v>1575</v>
      </c>
      <c r="BD151" s="349"/>
      <c r="BE151" s="349">
        <f t="shared" si="220"/>
        <v>450</v>
      </c>
      <c r="BF151" s="349"/>
      <c r="BG151" s="298"/>
      <c r="BH151" s="349">
        <f t="shared" si="221"/>
        <v>0</v>
      </c>
      <c r="BI151" s="349"/>
      <c r="BJ151" s="349">
        <f t="shared" si="222"/>
        <v>0</v>
      </c>
      <c r="BK151" s="349"/>
      <c r="BL151" s="349">
        <f t="shared" si="223"/>
        <v>0</v>
      </c>
      <c r="BM151" s="349"/>
    </row>
    <row r="152" spans="1:65" x14ac:dyDescent="0.3">
      <c r="A152" s="291" t="s">
        <v>340</v>
      </c>
      <c r="B152" s="351">
        <f t="shared" si="199"/>
        <v>9</v>
      </c>
      <c r="C152" s="351"/>
      <c r="D152" s="351">
        <f t="shared" si="200"/>
        <v>9</v>
      </c>
      <c r="E152" s="351"/>
      <c r="F152" s="351">
        <f t="shared" si="201"/>
        <v>9</v>
      </c>
      <c r="G152" s="351"/>
      <c r="H152" s="292"/>
      <c r="I152" s="352">
        <f t="shared" si="202"/>
        <v>9</v>
      </c>
      <c r="J152" s="352"/>
      <c r="K152" s="352">
        <f t="shared" si="203"/>
        <v>9</v>
      </c>
      <c r="L152" s="352"/>
      <c r="M152" s="350">
        <f t="shared" si="204"/>
        <v>8</v>
      </c>
      <c r="N152" s="350"/>
      <c r="O152" s="292"/>
      <c r="P152" s="350">
        <f t="shared" si="205"/>
        <v>9</v>
      </c>
      <c r="Q152" s="350"/>
      <c r="R152" s="350">
        <f t="shared" si="206"/>
        <v>9</v>
      </c>
      <c r="S152" s="350"/>
      <c r="T152" s="351">
        <f t="shared" si="207"/>
        <v>9</v>
      </c>
      <c r="U152" s="351"/>
      <c r="V152" s="292"/>
      <c r="W152" s="352">
        <f t="shared" si="208"/>
        <v>9</v>
      </c>
      <c r="X152" s="352"/>
      <c r="Y152" s="350">
        <f t="shared" si="209"/>
        <v>9</v>
      </c>
      <c r="Z152" s="350"/>
      <c r="AA152" s="352">
        <f t="shared" si="210"/>
        <v>9</v>
      </c>
      <c r="AB152" s="352"/>
      <c r="AC152" s="307">
        <f>SUM(B152:AA152)</f>
        <v>107</v>
      </c>
      <c r="AD152" s="294">
        <f>SUM(B152:AB152)</f>
        <v>107</v>
      </c>
      <c r="AE152" s="295">
        <f t="shared" si="211"/>
        <v>4280</v>
      </c>
      <c r="AF152" s="296"/>
      <c r="AG152" s="296"/>
      <c r="AH152" s="296"/>
      <c r="AI152" s="297"/>
      <c r="AM152" s="349">
        <f t="shared" si="212"/>
        <v>360</v>
      </c>
      <c r="AN152" s="349"/>
      <c r="AO152" s="349">
        <f t="shared" si="213"/>
        <v>360</v>
      </c>
      <c r="AP152" s="349"/>
      <c r="AQ152" s="349">
        <f t="shared" si="214"/>
        <v>360</v>
      </c>
      <c r="AR152" s="349"/>
      <c r="AS152" s="298"/>
      <c r="AT152" s="349">
        <f t="shared" si="215"/>
        <v>360</v>
      </c>
      <c r="AU152" s="349"/>
      <c r="AV152" s="349">
        <f t="shared" si="216"/>
        <v>360</v>
      </c>
      <c r="AW152" s="349"/>
      <c r="AX152" s="349">
        <f t="shared" si="217"/>
        <v>320</v>
      </c>
      <c r="AY152" s="349"/>
      <c r="AZ152" s="298"/>
      <c r="BA152" s="349">
        <f t="shared" si="218"/>
        <v>360</v>
      </c>
      <c r="BB152" s="349"/>
      <c r="BC152" s="349">
        <f t="shared" si="219"/>
        <v>360</v>
      </c>
      <c r="BD152" s="349"/>
      <c r="BE152" s="349">
        <f t="shared" si="220"/>
        <v>360</v>
      </c>
      <c r="BF152" s="349"/>
      <c r="BG152" s="298"/>
      <c r="BH152" s="349">
        <f t="shared" si="221"/>
        <v>360</v>
      </c>
      <c r="BI152" s="349"/>
      <c r="BJ152" s="349">
        <f t="shared" si="222"/>
        <v>360</v>
      </c>
      <c r="BK152" s="349"/>
      <c r="BL152" s="349">
        <f t="shared" si="223"/>
        <v>360</v>
      </c>
      <c r="BM152" s="349"/>
    </row>
    <row r="153" spans="1:65" x14ac:dyDescent="0.3">
      <c r="A153" s="291" t="s">
        <v>341</v>
      </c>
      <c r="B153" s="352">
        <f t="shared" si="199"/>
        <v>10</v>
      </c>
      <c r="C153" s="352"/>
      <c r="D153" s="350">
        <f t="shared" si="200"/>
        <v>9</v>
      </c>
      <c r="E153" s="350"/>
      <c r="F153" s="352">
        <f t="shared" si="201"/>
        <v>10</v>
      </c>
      <c r="G153" s="352"/>
      <c r="H153" s="292"/>
      <c r="I153" s="350">
        <f t="shared" si="202"/>
        <v>10</v>
      </c>
      <c r="J153" s="350"/>
      <c r="K153" s="350">
        <f t="shared" si="203"/>
        <v>10</v>
      </c>
      <c r="L153" s="350"/>
      <c r="M153" s="350">
        <f t="shared" si="204"/>
        <v>10</v>
      </c>
      <c r="N153" s="350"/>
      <c r="O153" s="292"/>
      <c r="P153" s="350">
        <f t="shared" si="205"/>
        <v>10</v>
      </c>
      <c r="Q153" s="350"/>
      <c r="R153" s="350">
        <f t="shared" si="206"/>
        <v>10</v>
      </c>
      <c r="S153" s="350"/>
      <c r="T153" s="350">
        <f t="shared" si="207"/>
        <v>10</v>
      </c>
      <c r="U153" s="350"/>
      <c r="V153" s="292"/>
      <c r="W153" s="350">
        <f t="shared" si="208"/>
        <v>10</v>
      </c>
      <c r="X153" s="350"/>
      <c r="Y153" s="350">
        <f t="shared" si="209"/>
        <v>10</v>
      </c>
      <c r="Z153" s="350"/>
      <c r="AA153" s="352">
        <f t="shared" si="210"/>
        <v>10</v>
      </c>
      <c r="AB153" s="352"/>
      <c r="AC153" s="307">
        <f t="shared" ref="AC153:AC166" si="226">SUM(B153:AA153)</f>
        <v>119</v>
      </c>
      <c r="AD153" s="299">
        <f t="shared" ref="AD153:AD166" si="227">SUM(B153:AB153)</f>
        <v>119</v>
      </c>
      <c r="AE153" s="295">
        <f t="shared" si="211"/>
        <v>5355</v>
      </c>
      <c r="AF153" s="301"/>
      <c r="AG153" s="301"/>
      <c r="AH153" s="301"/>
      <c r="AI153" s="302"/>
      <c r="AM153" s="349">
        <f t="shared" si="212"/>
        <v>450</v>
      </c>
      <c r="AN153" s="349"/>
      <c r="AO153" s="349">
        <f t="shared" si="213"/>
        <v>405</v>
      </c>
      <c r="AP153" s="349"/>
      <c r="AQ153" s="349">
        <f t="shared" si="214"/>
        <v>450</v>
      </c>
      <c r="AR153" s="349"/>
      <c r="AS153" s="298"/>
      <c r="AT153" s="349">
        <f t="shared" si="215"/>
        <v>450</v>
      </c>
      <c r="AU153" s="349"/>
      <c r="AV153" s="349">
        <f t="shared" si="216"/>
        <v>450</v>
      </c>
      <c r="AW153" s="349"/>
      <c r="AX153" s="349">
        <f t="shared" si="217"/>
        <v>450</v>
      </c>
      <c r="AY153" s="349"/>
      <c r="AZ153" s="298"/>
      <c r="BA153" s="349">
        <f t="shared" si="218"/>
        <v>450</v>
      </c>
      <c r="BB153" s="349"/>
      <c r="BC153" s="349">
        <f t="shared" si="219"/>
        <v>450</v>
      </c>
      <c r="BD153" s="349"/>
      <c r="BE153" s="349">
        <f t="shared" si="220"/>
        <v>450</v>
      </c>
      <c r="BF153" s="349"/>
      <c r="BG153" s="298"/>
      <c r="BH153" s="349">
        <f t="shared" si="221"/>
        <v>450</v>
      </c>
      <c r="BI153" s="349"/>
      <c r="BJ153" s="349">
        <f t="shared" si="222"/>
        <v>450</v>
      </c>
      <c r="BK153" s="349"/>
      <c r="BL153" s="349">
        <f t="shared" si="223"/>
        <v>450</v>
      </c>
      <c r="BM153" s="349"/>
    </row>
    <row r="154" spans="1:65" x14ac:dyDescent="0.3">
      <c r="A154" s="291" t="s">
        <v>342</v>
      </c>
      <c r="B154" s="350">
        <f t="shared" si="199"/>
        <v>10</v>
      </c>
      <c r="C154" s="350"/>
      <c r="D154" s="350">
        <f t="shared" si="200"/>
        <v>10</v>
      </c>
      <c r="E154" s="350"/>
      <c r="F154" s="350">
        <f t="shared" si="201"/>
        <v>10</v>
      </c>
      <c r="G154" s="350"/>
      <c r="H154" s="292"/>
      <c r="I154" s="352">
        <f t="shared" si="202"/>
        <v>10</v>
      </c>
      <c r="J154" s="352"/>
      <c r="K154" s="350">
        <f t="shared" si="203"/>
        <v>10</v>
      </c>
      <c r="L154" s="350"/>
      <c r="M154" s="350">
        <f t="shared" si="204"/>
        <v>10</v>
      </c>
      <c r="N154" s="350"/>
      <c r="O154" s="292"/>
      <c r="P154" s="350">
        <f t="shared" si="205"/>
        <v>10</v>
      </c>
      <c r="Q154" s="350"/>
      <c r="R154" s="350">
        <f t="shared" si="206"/>
        <v>10</v>
      </c>
      <c r="S154" s="350"/>
      <c r="T154" s="352">
        <f t="shared" si="207"/>
        <v>10</v>
      </c>
      <c r="U154" s="352"/>
      <c r="V154" s="292"/>
      <c r="W154" s="350">
        <f t="shared" si="208"/>
        <v>10</v>
      </c>
      <c r="X154" s="350"/>
      <c r="Y154" s="350">
        <f t="shared" si="209"/>
        <v>10</v>
      </c>
      <c r="Z154" s="350"/>
      <c r="AA154" s="350">
        <f t="shared" si="210"/>
        <v>10</v>
      </c>
      <c r="AB154" s="350"/>
      <c r="AC154" s="307">
        <f t="shared" si="226"/>
        <v>120</v>
      </c>
      <c r="AD154" s="299">
        <f t="shared" si="227"/>
        <v>120</v>
      </c>
      <c r="AE154" s="295">
        <f t="shared" si="211"/>
        <v>5400</v>
      </c>
      <c r="AF154" s="301"/>
      <c r="AG154" s="301"/>
      <c r="AH154" s="301"/>
      <c r="AI154" s="302"/>
      <c r="AM154" s="349">
        <f t="shared" si="212"/>
        <v>450</v>
      </c>
      <c r="AN154" s="349"/>
      <c r="AO154" s="349">
        <f t="shared" si="213"/>
        <v>450</v>
      </c>
      <c r="AP154" s="349"/>
      <c r="AQ154" s="349">
        <f t="shared" si="214"/>
        <v>450</v>
      </c>
      <c r="AR154" s="349"/>
      <c r="AS154" s="298"/>
      <c r="AT154" s="349">
        <f t="shared" si="215"/>
        <v>450</v>
      </c>
      <c r="AU154" s="349"/>
      <c r="AV154" s="349">
        <f t="shared" si="216"/>
        <v>450</v>
      </c>
      <c r="AW154" s="349"/>
      <c r="AX154" s="349">
        <f t="shared" si="217"/>
        <v>450</v>
      </c>
      <c r="AY154" s="349"/>
      <c r="AZ154" s="298"/>
      <c r="BA154" s="349">
        <f t="shared" si="218"/>
        <v>450</v>
      </c>
      <c r="BB154" s="349"/>
      <c r="BC154" s="349">
        <f t="shared" si="219"/>
        <v>450</v>
      </c>
      <c r="BD154" s="349"/>
      <c r="BE154" s="349">
        <f t="shared" si="220"/>
        <v>450</v>
      </c>
      <c r="BF154" s="349"/>
      <c r="BG154" s="298"/>
      <c r="BH154" s="349">
        <f t="shared" si="221"/>
        <v>450</v>
      </c>
      <c r="BI154" s="349"/>
      <c r="BJ154" s="349">
        <f t="shared" si="222"/>
        <v>450</v>
      </c>
      <c r="BK154" s="349"/>
      <c r="BL154" s="349">
        <f t="shared" si="223"/>
        <v>450</v>
      </c>
      <c r="BM154" s="349"/>
    </row>
    <row r="155" spans="1:65" x14ac:dyDescent="0.3">
      <c r="A155" s="291" t="s">
        <v>343</v>
      </c>
      <c r="B155" s="352">
        <f t="shared" si="199"/>
        <v>9</v>
      </c>
      <c r="C155" s="352"/>
      <c r="D155" s="351">
        <f t="shared" si="200"/>
        <v>9</v>
      </c>
      <c r="E155" s="351"/>
      <c r="F155" s="352">
        <f t="shared" si="201"/>
        <v>8</v>
      </c>
      <c r="G155" s="352"/>
      <c r="H155" s="292"/>
      <c r="I155" s="350">
        <f t="shared" si="202"/>
        <v>8</v>
      </c>
      <c r="J155" s="350"/>
      <c r="K155" s="350">
        <f t="shared" si="203"/>
        <v>10</v>
      </c>
      <c r="L155" s="350"/>
      <c r="M155" s="351">
        <f t="shared" si="204"/>
        <v>11</v>
      </c>
      <c r="N155" s="351"/>
      <c r="O155" s="292"/>
      <c r="P155" s="352">
        <f t="shared" si="205"/>
        <v>12</v>
      </c>
      <c r="Q155" s="352"/>
      <c r="R155" s="350">
        <f t="shared" si="206"/>
        <v>19</v>
      </c>
      <c r="S155" s="350"/>
      <c r="T155" s="350">
        <f t="shared" si="207"/>
        <v>9</v>
      </c>
      <c r="U155" s="350"/>
      <c r="V155" s="292"/>
      <c r="W155" s="350">
        <f t="shared" si="208"/>
        <v>9</v>
      </c>
      <c r="X155" s="350"/>
      <c r="Y155" s="350">
        <f t="shared" si="209"/>
        <v>8</v>
      </c>
      <c r="Z155" s="350"/>
      <c r="AA155" s="350">
        <f t="shared" si="210"/>
        <v>8</v>
      </c>
      <c r="AB155" s="350"/>
      <c r="AC155" s="307">
        <f t="shared" si="226"/>
        <v>120</v>
      </c>
      <c r="AD155" s="299">
        <f t="shared" si="227"/>
        <v>120</v>
      </c>
      <c r="AE155" s="295">
        <f t="shared" si="211"/>
        <v>6600</v>
      </c>
      <c r="AF155" s="301"/>
      <c r="AG155" s="301"/>
      <c r="AH155" s="301"/>
      <c r="AI155" s="302"/>
      <c r="AM155" s="349">
        <f t="shared" si="212"/>
        <v>495</v>
      </c>
      <c r="AN155" s="349"/>
      <c r="AO155" s="349">
        <f t="shared" si="213"/>
        <v>495</v>
      </c>
      <c r="AP155" s="349"/>
      <c r="AQ155" s="349">
        <f t="shared" si="214"/>
        <v>440</v>
      </c>
      <c r="AR155" s="349"/>
      <c r="AS155" s="298"/>
      <c r="AT155" s="349">
        <f t="shared" si="215"/>
        <v>440</v>
      </c>
      <c r="AU155" s="349"/>
      <c r="AV155" s="349">
        <f t="shared" si="216"/>
        <v>550</v>
      </c>
      <c r="AW155" s="349"/>
      <c r="AX155" s="349">
        <f t="shared" si="217"/>
        <v>605</v>
      </c>
      <c r="AY155" s="349"/>
      <c r="AZ155" s="298"/>
      <c r="BA155" s="349">
        <f t="shared" si="218"/>
        <v>660</v>
      </c>
      <c r="BB155" s="349"/>
      <c r="BC155" s="349">
        <f t="shared" si="219"/>
        <v>1045</v>
      </c>
      <c r="BD155" s="349"/>
      <c r="BE155" s="349">
        <f t="shared" si="220"/>
        <v>495</v>
      </c>
      <c r="BF155" s="349"/>
      <c r="BG155" s="298"/>
      <c r="BH155" s="349">
        <f t="shared" si="221"/>
        <v>495</v>
      </c>
      <c r="BI155" s="349"/>
      <c r="BJ155" s="349">
        <f t="shared" si="222"/>
        <v>440</v>
      </c>
      <c r="BK155" s="349"/>
      <c r="BL155" s="349">
        <f t="shared" si="223"/>
        <v>440</v>
      </c>
      <c r="BM155" s="349"/>
    </row>
    <row r="156" spans="1:65" x14ac:dyDescent="0.3">
      <c r="A156" s="291" t="s">
        <v>344</v>
      </c>
      <c r="B156" s="352">
        <f t="shared" si="199"/>
        <v>1</v>
      </c>
      <c r="C156" s="352"/>
      <c r="D156" s="350">
        <f t="shared" si="200"/>
        <v>1</v>
      </c>
      <c r="E156" s="350"/>
      <c r="F156" s="350">
        <f t="shared" si="201"/>
        <v>1</v>
      </c>
      <c r="G156" s="350"/>
      <c r="H156" s="292"/>
      <c r="I156" s="350">
        <f t="shared" si="202"/>
        <v>0</v>
      </c>
      <c r="J156" s="350"/>
      <c r="K156" s="350">
        <f t="shared" si="203"/>
        <v>1</v>
      </c>
      <c r="L156" s="350"/>
      <c r="M156" s="351">
        <f t="shared" si="204"/>
        <v>-1</v>
      </c>
      <c r="N156" s="351"/>
      <c r="O156" s="292"/>
      <c r="P156" s="352">
        <f t="shared" si="205"/>
        <v>0</v>
      </c>
      <c r="Q156" s="352"/>
      <c r="R156" s="351">
        <f t="shared" si="206"/>
        <v>0</v>
      </c>
      <c r="S156" s="351"/>
      <c r="T156" s="350">
        <f t="shared" si="207"/>
        <v>0</v>
      </c>
      <c r="U156" s="350"/>
      <c r="V156" s="292"/>
      <c r="W156" s="350">
        <f t="shared" si="208"/>
        <v>0</v>
      </c>
      <c r="X156" s="350"/>
      <c r="Y156" s="350">
        <f t="shared" si="209"/>
        <v>0</v>
      </c>
      <c r="Z156" s="350"/>
      <c r="AA156" s="350">
        <f t="shared" si="210"/>
        <v>0</v>
      </c>
      <c r="AB156" s="350"/>
      <c r="AC156" s="307">
        <f t="shared" si="226"/>
        <v>3</v>
      </c>
      <c r="AD156" s="299">
        <f t="shared" si="227"/>
        <v>3</v>
      </c>
      <c r="AE156" s="295">
        <f t="shared" si="211"/>
        <v>165</v>
      </c>
      <c r="AF156" s="301"/>
      <c r="AG156" s="301"/>
      <c r="AH156" s="301"/>
      <c r="AI156" s="302"/>
      <c r="AM156" s="349">
        <f t="shared" si="212"/>
        <v>55</v>
      </c>
      <c r="AN156" s="349"/>
      <c r="AO156" s="349">
        <f t="shared" si="213"/>
        <v>55</v>
      </c>
      <c r="AP156" s="349"/>
      <c r="AQ156" s="349">
        <f t="shared" si="214"/>
        <v>55</v>
      </c>
      <c r="AR156" s="349"/>
      <c r="AS156" s="298"/>
      <c r="AT156" s="349">
        <f t="shared" si="215"/>
        <v>0</v>
      </c>
      <c r="AU156" s="349"/>
      <c r="AV156" s="349">
        <f t="shared" si="216"/>
        <v>55</v>
      </c>
      <c r="AW156" s="349"/>
      <c r="AX156" s="349">
        <f t="shared" si="217"/>
        <v>-55</v>
      </c>
      <c r="AY156" s="349"/>
      <c r="AZ156" s="298"/>
      <c r="BA156" s="349">
        <f t="shared" si="218"/>
        <v>0</v>
      </c>
      <c r="BB156" s="349"/>
      <c r="BC156" s="349">
        <f t="shared" si="219"/>
        <v>0</v>
      </c>
      <c r="BD156" s="349"/>
      <c r="BE156" s="349">
        <f t="shared" si="220"/>
        <v>0</v>
      </c>
      <c r="BF156" s="349"/>
      <c r="BG156" s="298"/>
      <c r="BH156" s="349">
        <f t="shared" si="221"/>
        <v>0</v>
      </c>
      <c r="BI156" s="349"/>
      <c r="BJ156" s="349">
        <f t="shared" si="222"/>
        <v>0</v>
      </c>
      <c r="BK156" s="349"/>
      <c r="BL156" s="349">
        <f t="shared" si="223"/>
        <v>0</v>
      </c>
      <c r="BM156" s="349"/>
    </row>
    <row r="157" spans="1:65" x14ac:dyDescent="0.3">
      <c r="A157" s="291" t="s">
        <v>345</v>
      </c>
      <c r="B157" s="352">
        <f t="shared" si="199"/>
        <v>0</v>
      </c>
      <c r="C157" s="352"/>
      <c r="D157" s="350">
        <f t="shared" si="200"/>
        <v>0</v>
      </c>
      <c r="E157" s="350"/>
      <c r="F157" s="350">
        <f t="shared" si="201"/>
        <v>0</v>
      </c>
      <c r="G157" s="350"/>
      <c r="H157" s="292"/>
      <c r="I157" s="350">
        <f t="shared" si="202"/>
        <v>0</v>
      </c>
      <c r="J157" s="350"/>
      <c r="K157" s="350">
        <f t="shared" si="203"/>
        <v>0</v>
      </c>
      <c r="L157" s="350"/>
      <c r="M157" s="351">
        <f t="shared" si="204"/>
        <v>0</v>
      </c>
      <c r="N157" s="351"/>
      <c r="O157" s="292"/>
      <c r="P157" s="352">
        <f t="shared" si="205"/>
        <v>0</v>
      </c>
      <c r="Q157" s="352"/>
      <c r="R157" s="350">
        <f t="shared" si="206"/>
        <v>0</v>
      </c>
      <c r="S157" s="350"/>
      <c r="T157" s="350">
        <f t="shared" si="207"/>
        <v>0</v>
      </c>
      <c r="U157" s="350"/>
      <c r="V157" s="292"/>
      <c r="W157" s="352">
        <f t="shared" si="208"/>
        <v>0</v>
      </c>
      <c r="X157" s="352"/>
      <c r="Y157" s="350">
        <f t="shared" si="209"/>
        <v>0</v>
      </c>
      <c r="Z157" s="350"/>
      <c r="AA157" s="350">
        <f t="shared" si="210"/>
        <v>-1</v>
      </c>
      <c r="AB157" s="350"/>
      <c r="AC157" s="307">
        <f t="shared" si="226"/>
        <v>-1</v>
      </c>
      <c r="AD157" s="299">
        <f t="shared" si="227"/>
        <v>-1</v>
      </c>
      <c r="AE157" s="295">
        <f t="shared" si="211"/>
        <v>-60</v>
      </c>
      <c r="AF157" s="301"/>
      <c r="AG157" s="301"/>
      <c r="AH157" s="301"/>
      <c r="AI157" s="302"/>
      <c r="AM157" s="349">
        <f t="shared" si="212"/>
        <v>0</v>
      </c>
      <c r="AN157" s="349"/>
      <c r="AO157" s="349">
        <f t="shared" si="213"/>
        <v>0</v>
      </c>
      <c r="AP157" s="349"/>
      <c r="AQ157" s="349">
        <f t="shared" si="214"/>
        <v>0</v>
      </c>
      <c r="AR157" s="349"/>
      <c r="AS157" s="298"/>
      <c r="AT157" s="349">
        <f t="shared" si="215"/>
        <v>0</v>
      </c>
      <c r="AU157" s="349"/>
      <c r="AV157" s="349">
        <f t="shared" si="216"/>
        <v>0</v>
      </c>
      <c r="AW157" s="349"/>
      <c r="AX157" s="349">
        <f t="shared" si="217"/>
        <v>0</v>
      </c>
      <c r="AY157" s="349"/>
      <c r="AZ157" s="298"/>
      <c r="BA157" s="349">
        <f t="shared" si="218"/>
        <v>0</v>
      </c>
      <c r="BB157" s="349"/>
      <c r="BC157" s="349">
        <f t="shared" si="219"/>
        <v>0</v>
      </c>
      <c r="BD157" s="349"/>
      <c r="BE157" s="349">
        <f t="shared" si="220"/>
        <v>0</v>
      </c>
      <c r="BF157" s="349"/>
      <c r="BG157" s="298"/>
      <c r="BH157" s="349">
        <f t="shared" si="221"/>
        <v>0</v>
      </c>
      <c r="BI157" s="349"/>
      <c r="BJ157" s="349">
        <f t="shared" si="222"/>
        <v>0</v>
      </c>
      <c r="BK157" s="349"/>
      <c r="BL157" s="349">
        <f t="shared" si="223"/>
        <v>-60</v>
      </c>
      <c r="BM157" s="349"/>
    </row>
    <row r="158" spans="1:65" x14ac:dyDescent="0.3">
      <c r="A158" s="291" t="s">
        <v>346</v>
      </c>
      <c r="B158" s="352">
        <f t="shared" si="199"/>
        <v>-3</v>
      </c>
      <c r="C158" s="352"/>
      <c r="D158" s="350">
        <f t="shared" si="200"/>
        <v>-3</v>
      </c>
      <c r="E158" s="350"/>
      <c r="F158" s="352">
        <f t="shared" si="201"/>
        <v>-3</v>
      </c>
      <c r="G158" s="352"/>
      <c r="H158" s="292"/>
      <c r="I158" s="351">
        <f t="shared" si="202"/>
        <v>-3</v>
      </c>
      <c r="J158" s="351"/>
      <c r="K158" s="350">
        <f t="shared" si="203"/>
        <v>-3</v>
      </c>
      <c r="L158" s="350"/>
      <c r="M158" s="350">
        <f t="shared" si="204"/>
        <v>-3</v>
      </c>
      <c r="N158" s="350"/>
      <c r="O158" s="292"/>
      <c r="P158" s="350">
        <f t="shared" si="205"/>
        <v>-3</v>
      </c>
      <c r="Q158" s="350"/>
      <c r="R158" s="350">
        <f t="shared" si="206"/>
        <v>-3</v>
      </c>
      <c r="S158" s="350"/>
      <c r="T158" s="352">
        <f t="shared" si="207"/>
        <v>-3</v>
      </c>
      <c r="U158" s="352"/>
      <c r="V158" s="292"/>
      <c r="W158" s="350">
        <f t="shared" si="208"/>
        <v>-3</v>
      </c>
      <c r="X158" s="350"/>
      <c r="Y158" s="351">
        <f t="shared" si="209"/>
        <v>-3</v>
      </c>
      <c r="Z158" s="351"/>
      <c r="AA158" s="350">
        <f t="shared" si="210"/>
        <v>-3</v>
      </c>
      <c r="AB158" s="350"/>
      <c r="AC158" s="307">
        <f t="shared" si="226"/>
        <v>-36</v>
      </c>
      <c r="AD158" s="299">
        <f t="shared" si="227"/>
        <v>-36</v>
      </c>
      <c r="AE158" s="295">
        <f t="shared" si="211"/>
        <v>-1980</v>
      </c>
      <c r="AF158" s="301"/>
      <c r="AG158" s="301"/>
      <c r="AH158" s="301"/>
      <c r="AI158" s="302"/>
      <c r="AM158" s="349">
        <f t="shared" si="212"/>
        <v>-165</v>
      </c>
      <c r="AN158" s="349"/>
      <c r="AO158" s="349">
        <f t="shared" si="213"/>
        <v>-165</v>
      </c>
      <c r="AP158" s="349"/>
      <c r="AQ158" s="349">
        <f t="shared" si="214"/>
        <v>-165</v>
      </c>
      <c r="AR158" s="349"/>
      <c r="AS158" s="298"/>
      <c r="AT158" s="349">
        <f t="shared" si="215"/>
        <v>-165</v>
      </c>
      <c r="AU158" s="349"/>
      <c r="AV158" s="349">
        <f t="shared" si="216"/>
        <v>-165</v>
      </c>
      <c r="AW158" s="349"/>
      <c r="AX158" s="349">
        <f t="shared" si="217"/>
        <v>-165</v>
      </c>
      <c r="AY158" s="349"/>
      <c r="AZ158" s="298"/>
      <c r="BA158" s="349">
        <f t="shared" si="218"/>
        <v>-165</v>
      </c>
      <c r="BB158" s="349"/>
      <c r="BC158" s="349">
        <f t="shared" si="219"/>
        <v>-165</v>
      </c>
      <c r="BD158" s="349"/>
      <c r="BE158" s="349">
        <f t="shared" si="220"/>
        <v>-165</v>
      </c>
      <c r="BF158" s="349"/>
      <c r="BG158" s="298"/>
      <c r="BH158" s="349">
        <f t="shared" si="221"/>
        <v>-165</v>
      </c>
      <c r="BI158" s="349"/>
      <c r="BJ158" s="349">
        <f t="shared" si="222"/>
        <v>-165</v>
      </c>
      <c r="BK158" s="349"/>
      <c r="BL158" s="349">
        <f t="shared" si="223"/>
        <v>-165</v>
      </c>
      <c r="BM158" s="349"/>
    </row>
    <row r="159" spans="1:65" x14ac:dyDescent="0.3">
      <c r="A159" s="291" t="s">
        <v>347</v>
      </c>
      <c r="B159" s="352">
        <f t="shared" si="199"/>
        <v>0</v>
      </c>
      <c r="C159" s="352"/>
      <c r="D159" s="352">
        <f t="shared" si="200"/>
        <v>0</v>
      </c>
      <c r="E159" s="352"/>
      <c r="F159" s="350">
        <f t="shared" si="201"/>
        <v>0</v>
      </c>
      <c r="G159" s="350"/>
      <c r="H159" s="292"/>
      <c r="I159" s="350">
        <f t="shared" si="202"/>
        <v>0</v>
      </c>
      <c r="J159" s="350"/>
      <c r="K159" s="352">
        <f t="shared" si="203"/>
        <v>0</v>
      </c>
      <c r="L159" s="352"/>
      <c r="M159" s="350">
        <f t="shared" si="204"/>
        <v>0</v>
      </c>
      <c r="N159" s="350"/>
      <c r="O159" s="292"/>
      <c r="P159" s="350">
        <f t="shared" si="205"/>
        <v>0</v>
      </c>
      <c r="Q159" s="350"/>
      <c r="R159" s="350">
        <f t="shared" si="206"/>
        <v>0</v>
      </c>
      <c r="S159" s="350"/>
      <c r="T159" s="350">
        <f t="shared" si="207"/>
        <v>0</v>
      </c>
      <c r="U159" s="350"/>
      <c r="V159" s="292"/>
      <c r="W159" s="352">
        <f t="shared" si="208"/>
        <v>0</v>
      </c>
      <c r="X159" s="352"/>
      <c r="Y159" s="350">
        <f t="shared" si="209"/>
        <v>0</v>
      </c>
      <c r="Z159" s="350"/>
      <c r="AA159" s="352">
        <f t="shared" si="210"/>
        <v>0</v>
      </c>
      <c r="AB159" s="352"/>
      <c r="AC159" s="307">
        <f t="shared" si="226"/>
        <v>0</v>
      </c>
      <c r="AD159" s="299">
        <f t="shared" si="227"/>
        <v>0</v>
      </c>
      <c r="AE159" s="295">
        <f t="shared" si="211"/>
        <v>0</v>
      </c>
      <c r="AF159" s="301"/>
      <c r="AG159" s="301"/>
      <c r="AH159" s="301"/>
      <c r="AI159" s="302"/>
      <c r="AM159" s="349">
        <f t="shared" si="212"/>
        <v>0</v>
      </c>
      <c r="AN159" s="349"/>
      <c r="AO159" s="349">
        <f t="shared" si="213"/>
        <v>0</v>
      </c>
      <c r="AP159" s="349"/>
      <c r="AQ159" s="349">
        <f t="shared" si="214"/>
        <v>0</v>
      </c>
      <c r="AR159" s="349"/>
      <c r="AS159" s="298"/>
      <c r="AT159" s="349">
        <f t="shared" si="215"/>
        <v>0</v>
      </c>
      <c r="AU159" s="349"/>
      <c r="AV159" s="349">
        <f t="shared" si="216"/>
        <v>0</v>
      </c>
      <c r="AW159" s="349"/>
      <c r="AX159" s="349">
        <f t="shared" si="217"/>
        <v>0</v>
      </c>
      <c r="AY159" s="349"/>
      <c r="AZ159" s="298"/>
      <c r="BA159" s="349">
        <f t="shared" si="218"/>
        <v>0</v>
      </c>
      <c r="BB159" s="349"/>
      <c r="BC159" s="349">
        <f t="shared" si="219"/>
        <v>0</v>
      </c>
      <c r="BD159" s="349"/>
      <c r="BE159" s="349">
        <f t="shared" si="220"/>
        <v>0</v>
      </c>
      <c r="BF159" s="349"/>
      <c r="BG159" s="298"/>
      <c r="BH159" s="349">
        <f t="shared" si="221"/>
        <v>0</v>
      </c>
      <c r="BI159" s="349"/>
      <c r="BJ159" s="349">
        <f t="shared" si="222"/>
        <v>0</v>
      </c>
      <c r="BK159" s="349"/>
      <c r="BL159" s="349">
        <f t="shared" si="223"/>
        <v>0</v>
      </c>
      <c r="BM159" s="349"/>
    </row>
    <row r="160" spans="1:65" x14ac:dyDescent="0.3">
      <c r="A160" s="291" t="s">
        <v>348</v>
      </c>
      <c r="B160" s="350">
        <f t="shared" si="199"/>
        <v>7</v>
      </c>
      <c r="C160" s="350"/>
      <c r="D160" s="350">
        <f t="shared" si="200"/>
        <v>7</v>
      </c>
      <c r="E160" s="350"/>
      <c r="F160" s="350">
        <f t="shared" si="201"/>
        <v>12</v>
      </c>
      <c r="G160" s="350"/>
      <c r="H160" s="292"/>
      <c r="I160" s="350">
        <f t="shared" si="202"/>
        <v>12</v>
      </c>
      <c r="J160" s="350"/>
      <c r="K160" s="350">
        <f t="shared" si="203"/>
        <v>12</v>
      </c>
      <c r="L160" s="350"/>
      <c r="M160" s="351">
        <f t="shared" si="204"/>
        <v>7</v>
      </c>
      <c r="N160" s="351"/>
      <c r="O160" s="292"/>
      <c r="P160" s="350">
        <f t="shared" si="205"/>
        <v>7</v>
      </c>
      <c r="Q160" s="350"/>
      <c r="R160" s="351">
        <f t="shared" si="206"/>
        <v>7</v>
      </c>
      <c r="S160" s="351"/>
      <c r="T160" s="350">
        <f t="shared" si="207"/>
        <v>7</v>
      </c>
      <c r="U160" s="350"/>
      <c r="V160" s="292"/>
      <c r="W160" s="350">
        <f t="shared" si="208"/>
        <v>7</v>
      </c>
      <c r="X160" s="350"/>
      <c r="Y160" s="352">
        <f t="shared" si="209"/>
        <v>7</v>
      </c>
      <c r="Z160" s="352"/>
      <c r="AA160" s="352">
        <f t="shared" si="210"/>
        <v>7</v>
      </c>
      <c r="AB160" s="352"/>
      <c r="AC160" s="307">
        <f t="shared" si="226"/>
        <v>99</v>
      </c>
      <c r="AD160" s="299">
        <f t="shared" si="227"/>
        <v>99</v>
      </c>
      <c r="AE160" s="295">
        <f t="shared" si="211"/>
        <v>6930</v>
      </c>
      <c r="AF160" s="301"/>
      <c r="AG160" s="301"/>
      <c r="AH160" s="301"/>
      <c r="AI160" s="302"/>
      <c r="AM160" s="349">
        <f t="shared" si="212"/>
        <v>490</v>
      </c>
      <c r="AN160" s="349"/>
      <c r="AO160" s="349">
        <f t="shared" si="213"/>
        <v>490</v>
      </c>
      <c r="AP160" s="349"/>
      <c r="AQ160" s="349">
        <f t="shared" si="214"/>
        <v>840</v>
      </c>
      <c r="AR160" s="349"/>
      <c r="AS160" s="298"/>
      <c r="AT160" s="349">
        <f t="shared" si="215"/>
        <v>840</v>
      </c>
      <c r="AU160" s="349"/>
      <c r="AV160" s="349">
        <f t="shared" si="216"/>
        <v>840</v>
      </c>
      <c r="AW160" s="349"/>
      <c r="AX160" s="349">
        <f t="shared" si="217"/>
        <v>490</v>
      </c>
      <c r="AY160" s="349"/>
      <c r="AZ160" s="298"/>
      <c r="BA160" s="349">
        <f t="shared" si="218"/>
        <v>490</v>
      </c>
      <c r="BB160" s="349"/>
      <c r="BC160" s="349">
        <f t="shared" si="219"/>
        <v>490</v>
      </c>
      <c r="BD160" s="349"/>
      <c r="BE160" s="349">
        <f t="shared" si="220"/>
        <v>490</v>
      </c>
      <c r="BF160" s="349"/>
      <c r="BG160" s="298"/>
      <c r="BH160" s="349">
        <f t="shared" si="221"/>
        <v>490</v>
      </c>
      <c r="BI160" s="349"/>
      <c r="BJ160" s="349">
        <f t="shared" si="222"/>
        <v>490</v>
      </c>
      <c r="BK160" s="349"/>
      <c r="BL160" s="349">
        <f t="shared" si="223"/>
        <v>490</v>
      </c>
      <c r="BM160" s="349"/>
    </row>
    <row r="161" spans="1:65" x14ac:dyDescent="0.3">
      <c r="A161" s="291" t="s">
        <v>349</v>
      </c>
      <c r="B161" s="350">
        <f t="shared" si="199"/>
        <v>10</v>
      </c>
      <c r="C161" s="350"/>
      <c r="D161" s="350">
        <f t="shared" si="200"/>
        <v>10</v>
      </c>
      <c r="E161" s="350"/>
      <c r="F161" s="351">
        <f t="shared" si="201"/>
        <v>10</v>
      </c>
      <c r="G161" s="351"/>
      <c r="H161" s="292"/>
      <c r="I161" s="351">
        <f t="shared" si="202"/>
        <v>10</v>
      </c>
      <c r="J161" s="351"/>
      <c r="K161" s="350">
        <f t="shared" si="203"/>
        <v>10</v>
      </c>
      <c r="L161" s="350"/>
      <c r="M161" s="350">
        <f t="shared" si="204"/>
        <v>10</v>
      </c>
      <c r="N161" s="350"/>
      <c r="O161" s="292"/>
      <c r="P161" s="350">
        <f t="shared" si="205"/>
        <v>10</v>
      </c>
      <c r="Q161" s="350"/>
      <c r="R161" s="350">
        <f t="shared" si="206"/>
        <v>10</v>
      </c>
      <c r="S161" s="350"/>
      <c r="T161" s="350">
        <f t="shared" si="207"/>
        <v>10</v>
      </c>
      <c r="U161" s="350"/>
      <c r="V161" s="292"/>
      <c r="W161" s="352">
        <f t="shared" si="208"/>
        <v>10</v>
      </c>
      <c r="X161" s="352"/>
      <c r="Y161" s="352">
        <f t="shared" si="209"/>
        <v>10</v>
      </c>
      <c r="Z161" s="352"/>
      <c r="AA161" s="352">
        <f t="shared" si="210"/>
        <v>10</v>
      </c>
      <c r="AB161" s="352"/>
      <c r="AC161" s="307">
        <f t="shared" si="226"/>
        <v>120</v>
      </c>
      <c r="AD161" s="299">
        <f t="shared" si="227"/>
        <v>120</v>
      </c>
      <c r="AE161" s="295">
        <f t="shared" si="211"/>
        <v>8400</v>
      </c>
      <c r="AF161" s="301"/>
      <c r="AG161" s="301"/>
      <c r="AH161" s="301"/>
      <c r="AI161" s="302"/>
      <c r="AM161" s="349">
        <f t="shared" si="212"/>
        <v>700</v>
      </c>
      <c r="AN161" s="349"/>
      <c r="AO161" s="349">
        <f t="shared" si="213"/>
        <v>700</v>
      </c>
      <c r="AP161" s="349"/>
      <c r="AQ161" s="349">
        <f t="shared" si="214"/>
        <v>700</v>
      </c>
      <c r="AR161" s="349"/>
      <c r="AS161" s="298"/>
      <c r="AT161" s="349">
        <f t="shared" si="215"/>
        <v>700</v>
      </c>
      <c r="AU161" s="349"/>
      <c r="AV161" s="349">
        <f t="shared" si="216"/>
        <v>700</v>
      </c>
      <c r="AW161" s="349"/>
      <c r="AX161" s="349">
        <f t="shared" si="217"/>
        <v>700</v>
      </c>
      <c r="AY161" s="349"/>
      <c r="AZ161" s="298"/>
      <c r="BA161" s="349">
        <f t="shared" si="218"/>
        <v>700</v>
      </c>
      <c r="BB161" s="349"/>
      <c r="BC161" s="349">
        <f t="shared" si="219"/>
        <v>700</v>
      </c>
      <c r="BD161" s="349"/>
      <c r="BE161" s="349">
        <f t="shared" si="220"/>
        <v>700</v>
      </c>
      <c r="BF161" s="349"/>
      <c r="BG161" s="298"/>
      <c r="BH161" s="349">
        <f t="shared" si="221"/>
        <v>700</v>
      </c>
      <c r="BI161" s="349"/>
      <c r="BJ161" s="349">
        <f t="shared" si="222"/>
        <v>700</v>
      </c>
      <c r="BK161" s="349"/>
      <c r="BL161" s="349">
        <f t="shared" si="223"/>
        <v>700</v>
      </c>
      <c r="BM161" s="349"/>
    </row>
    <row r="162" spans="1:65" x14ac:dyDescent="0.3">
      <c r="A162" s="291" t="s">
        <v>350</v>
      </c>
      <c r="B162" s="350">
        <f t="shared" si="199"/>
        <v>3</v>
      </c>
      <c r="C162" s="350"/>
      <c r="D162" s="350">
        <f t="shared" si="200"/>
        <v>3</v>
      </c>
      <c r="E162" s="350"/>
      <c r="F162" s="350">
        <f t="shared" si="201"/>
        <v>3</v>
      </c>
      <c r="G162" s="350"/>
      <c r="H162" s="292"/>
      <c r="I162" s="350">
        <f t="shared" si="202"/>
        <v>3</v>
      </c>
      <c r="J162" s="350"/>
      <c r="K162" s="350">
        <f t="shared" si="203"/>
        <v>3</v>
      </c>
      <c r="L162" s="350"/>
      <c r="M162" s="351">
        <f t="shared" si="204"/>
        <v>3</v>
      </c>
      <c r="N162" s="351"/>
      <c r="O162" s="292"/>
      <c r="P162" s="352">
        <f t="shared" si="205"/>
        <v>3</v>
      </c>
      <c r="Q162" s="352"/>
      <c r="R162" s="350">
        <f t="shared" si="206"/>
        <v>3</v>
      </c>
      <c r="S162" s="350"/>
      <c r="T162" s="350">
        <f t="shared" si="207"/>
        <v>3</v>
      </c>
      <c r="U162" s="350"/>
      <c r="V162" s="292"/>
      <c r="W162" s="352">
        <f t="shared" si="208"/>
        <v>3</v>
      </c>
      <c r="X162" s="352"/>
      <c r="Y162" s="350">
        <f t="shared" si="209"/>
        <v>3</v>
      </c>
      <c r="Z162" s="350"/>
      <c r="AA162" s="350">
        <f t="shared" si="210"/>
        <v>3</v>
      </c>
      <c r="AB162" s="350"/>
      <c r="AC162" s="307">
        <f t="shared" si="226"/>
        <v>36</v>
      </c>
      <c r="AD162" s="299">
        <f t="shared" si="227"/>
        <v>36</v>
      </c>
      <c r="AE162" s="295">
        <f t="shared" si="211"/>
        <v>3060</v>
      </c>
      <c r="AF162" s="301"/>
      <c r="AG162" s="301"/>
      <c r="AH162" s="301"/>
      <c r="AI162" s="302"/>
      <c r="AM162" s="349">
        <f t="shared" si="212"/>
        <v>255</v>
      </c>
      <c r="AN162" s="349"/>
      <c r="AO162" s="349">
        <f t="shared" si="213"/>
        <v>255</v>
      </c>
      <c r="AP162" s="349"/>
      <c r="AQ162" s="349">
        <f t="shared" si="214"/>
        <v>255</v>
      </c>
      <c r="AR162" s="349"/>
      <c r="AS162" s="298"/>
      <c r="AT162" s="349">
        <f t="shared" si="215"/>
        <v>255</v>
      </c>
      <c r="AU162" s="349"/>
      <c r="AV162" s="349">
        <f t="shared" si="216"/>
        <v>255</v>
      </c>
      <c r="AW162" s="349"/>
      <c r="AX162" s="349">
        <f t="shared" si="217"/>
        <v>255</v>
      </c>
      <c r="AY162" s="349"/>
      <c r="AZ162" s="298"/>
      <c r="BA162" s="349">
        <f t="shared" si="218"/>
        <v>255</v>
      </c>
      <c r="BB162" s="349"/>
      <c r="BC162" s="349">
        <f t="shared" si="219"/>
        <v>255</v>
      </c>
      <c r="BD162" s="349"/>
      <c r="BE162" s="349">
        <f t="shared" si="220"/>
        <v>255</v>
      </c>
      <c r="BF162" s="349"/>
      <c r="BG162" s="298"/>
      <c r="BH162" s="349">
        <f t="shared" si="221"/>
        <v>255</v>
      </c>
      <c r="BI162" s="349"/>
      <c r="BJ162" s="349">
        <f t="shared" si="222"/>
        <v>255</v>
      </c>
      <c r="BK162" s="349"/>
      <c r="BL162" s="349">
        <f t="shared" si="223"/>
        <v>255</v>
      </c>
      <c r="BM162" s="349"/>
    </row>
    <row r="163" spans="1:65" x14ac:dyDescent="0.3">
      <c r="A163" s="291" t="s">
        <v>351</v>
      </c>
      <c r="B163" s="350">
        <f t="shared" si="199"/>
        <v>0</v>
      </c>
      <c r="C163" s="350"/>
      <c r="D163" s="350">
        <f t="shared" si="200"/>
        <v>0</v>
      </c>
      <c r="E163" s="350"/>
      <c r="F163" s="352">
        <f t="shared" si="201"/>
        <v>0</v>
      </c>
      <c r="G163" s="352"/>
      <c r="H163" s="292"/>
      <c r="I163" s="351">
        <f t="shared" si="202"/>
        <v>0</v>
      </c>
      <c r="J163" s="351"/>
      <c r="K163" s="350">
        <f t="shared" si="203"/>
        <v>0</v>
      </c>
      <c r="L163" s="350"/>
      <c r="M163" s="350">
        <f t="shared" si="204"/>
        <v>0</v>
      </c>
      <c r="N163" s="350"/>
      <c r="O163" s="292"/>
      <c r="P163" s="350">
        <f t="shared" si="205"/>
        <v>-1</v>
      </c>
      <c r="Q163" s="350"/>
      <c r="R163" s="350">
        <f t="shared" si="206"/>
        <v>0</v>
      </c>
      <c r="S163" s="350"/>
      <c r="T163" s="352">
        <f t="shared" si="207"/>
        <v>0</v>
      </c>
      <c r="U163" s="352"/>
      <c r="V163" s="292"/>
      <c r="W163" s="350">
        <f t="shared" si="208"/>
        <v>0</v>
      </c>
      <c r="X163" s="350"/>
      <c r="Y163" s="351">
        <f t="shared" si="209"/>
        <v>0</v>
      </c>
      <c r="Z163" s="351"/>
      <c r="AA163" s="350">
        <f t="shared" si="210"/>
        <v>0</v>
      </c>
      <c r="AB163" s="350"/>
      <c r="AC163" s="307">
        <f t="shared" si="226"/>
        <v>-1</v>
      </c>
      <c r="AD163" s="299">
        <f t="shared" si="227"/>
        <v>-1</v>
      </c>
      <c r="AE163" s="295">
        <f t="shared" si="211"/>
        <v>-85</v>
      </c>
      <c r="AF163" s="301"/>
      <c r="AG163" s="301"/>
      <c r="AH163" s="301"/>
      <c r="AI163" s="302"/>
      <c r="AM163" s="349">
        <f t="shared" si="212"/>
        <v>0</v>
      </c>
      <c r="AN163" s="349"/>
      <c r="AO163" s="349">
        <f t="shared" si="213"/>
        <v>0</v>
      </c>
      <c r="AP163" s="349"/>
      <c r="AQ163" s="349">
        <f t="shared" si="214"/>
        <v>0</v>
      </c>
      <c r="AR163" s="349"/>
      <c r="AS163" s="298"/>
      <c r="AT163" s="349">
        <f t="shared" si="215"/>
        <v>0</v>
      </c>
      <c r="AU163" s="349"/>
      <c r="AV163" s="349">
        <f t="shared" si="216"/>
        <v>0</v>
      </c>
      <c r="AW163" s="349"/>
      <c r="AX163" s="349">
        <f t="shared" si="217"/>
        <v>0</v>
      </c>
      <c r="AY163" s="349"/>
      <c r="AZ163" s="298"/>
      <c r="BA163" s="349">
        <f t="shared" si="218"/>
        <v>-85</v>
      </c>
      <c r="BB163" s="349"/>
      <c r="BC163" s="349">
        <f t="shared" si="219"/>
        <v>0</v>
      </c>
      <c r="BD163" s="349"/>
      <c r="BE163" s="349">
        <f t="shared" si="220"/>
        <v>0</v>
      </c>
      <c r="BF163" s="349"/>
      <c r="BG163" s="298"/>
      <c r="BH163" s="349">
        <f t="shared" si="221"/>
        <v>0</v>
      </c>
      <c r="BI163" s="349"/>
      <c r="BJ163" s="349">
        <f t="shared" si="222"/>
        <v>0</v>
      </c>
      <c r="BK163" s="349"/>
      <c r="BL163" s="349">
        <f t="shared" si="223"/>
        <v>0</v>
      </c>
      <c r="BM163" s="349"/>
    </row>
    <row r="164" spans="1:65" x14ac:dyDescent="0.3">
      <c r="A164" s="291" t="s">
        <v>352</v>
      </c>
      <c r="B164" s="350">
        <f t="shared" si="199"/>
        <v>-1</v>
      </c>
      <c r="C164" s="350"/>
      <c r="D164" s="352">
        <f t="shared" si="200"/>
        <v>-1</v>
      </c>
      <c r="E164" s="352"/>
      <c r="F164" s="350">
        <f t="shared" si="201"/>
        <v>0</v>
      </c>
      <c r="G164" s="350"/>
      <c r="H164" s="292"/>
      <c r="I164" s="350">
        <f t="shared" si="202"/>
        <v>0</v>
      </c>
      <c r="J164" s="350"/>
      <c r="K164" s="352">
        <f t="shared" si="203"/>
        <v>-1</v>
      </c>
      <c r="L164" s="352"/>
      <c r="M164" s="350">
        <f t="shared" si="204"/>
        <v>0</v>
      </c>
      <c r="N164" s="350"/>
      <c r="O164" s="292"/>
      <c r="P164" s="350">
        <f t="shared" si="205"/>
        <v>0</v>
      </c>
      <c r="Q164" s="350"/>
      <c r="R164" s="350">
        <f t="shared" si="206"/>
        <v>0</v>
      </c>
      <c r="S164" s="350"/>
      <c r="T164" s="350">
        <f t="shared" si="207"/>
        <v>-1</v>
      </c>
      <c r="U164" s="350"/>
      <c r="V164" s="292"/>
      <c r="W164" s="352">
        <f t="shared" si="208"/>
        <v>-1</v>
      </c>
      <c r="X164" s="352"/>
      <c r="Y164" s="350">
        <f t="shared" si="209"/>
        <v>-1</v>
      </c>
      <c r="Z164" s="350"/>
      <c r="AA164" s="352">
        <f t="shared" si="210"/>
        <v>-1</v>
      </c>
      <c r="AB164" s="352"/>
      <c r="AC164" s="307">
        <f t="shared" si="226"/>
        <v>-7</v>
      </c>
      <c r="AD164" s="299">
        <f t="shared" si="227"/>
        <v>-7</v>
      </c>
      <c r="AE164" s="295">
        <f t="shared" si="211"/>
        <v>-630</v>
      </c>
      <c r="AF164" s="301"/>
      <c r="AG164" s="301"/>
      <c r="AH164" s="301"/>
      <c r="AI164" s="302"/>
      <c r="AM164" s="349">
        <f t="shared" si="212"/>
        <v>-90</v>
      </c>
      <c r="AN164" s="349"/>
      <c r="AO164" s="349">
        <f t="shared" si="213"/>
        <v>-90</v>
      </c>
      <c r="AP164" s="349"/>
      <c r="AQ164" s="349">
        <f t="shared" si="214"/>
        <v>0</v>
      </c>
      <c r="AR164" s="349"/>
      <c r="AS164" s="298"/>
      <c r="AT164" s="349">
        <f t="shared" si="215"/>
        <v>0</v>
      </c>
      <c r="AU164" s="349"/>
      <c r="AV164" s="349">
        <f t="shared" si="216"/>
        <v>-90</v>
      </c>
      <c r="AW164" s="349"/>
      <c r="AX164" s="349">
        <f t="shared" si="217"/>
        <v>0</v>
      </c>
      <c r="AY164" s="349"/>
      <c r="AZ164" s="298"/>
      <c r="BA164" s="349">
        <f t="shared" si="218"/>
        <v>0</v>
      </c>
      <c r="BB164" s="349"/>
      <c r="BC164" s="349">
        <f t="shared" si="219"/>
        <v>0</v>
      </c>
      <c r="BD164" s="349"/>
      <c r="BE164" s="349">
        <f t="shared" si="220"/>
        <v>-90</v>
      </c>
      <c r="BF164" s="349"/>
      <c r="BG164" s="298"/>
      <c r="BH164" s="349">
        <f t="shared" si="221"/>
        <v>-90</v>
      </c>
      <c r="BI164" s="349"/>
      <c r="BJ164" s="349">
        <f t="shared" si="222"/>
        <v>-90</v>
      </c>
      <c r="BK164" s="349"/>
      <c r="BL164" s="349">
        <f t="shared" si="223"/>
        <v>-90</v>
      </c>
      <c r="BM164" s="349"/>
    </row>
    <row r="165" spans="1:65" x14ac:dyDescent="0.3">
      <c r="A165" s="291" t="s">
        <v>353</v>
      </c>
      <c r="B165" s="350">
        <f t="shared" si="199"/>
        <v>0</v>
      </c>
      <c r="C165" s="350"/>
      <c r="D165" s="350">
        <f t="shared" si="200"/>
        <v>0</v>
      </c>
      <c r="E165" s="350"/>
      <c r="F165" s="350">
        <f t="shared" si="201"/>
        <v>0</v>
      </c>
      <c r="G165" s="350"/>
      <c r="H165" s="292"/>
      <c r="I165" s="350">
        <f t="shared" si="202"/>
        <v>0</v>
      </c>
      <c r="J165" s="350"/>
      <c r="K165" s="350">
        <f t="shared" si="203"/>
        <v>0</v>
      </c>
      <c r="L165" s="350"/>
      <c r="M165" s="351">
        <f t="shared" si="204"/>
        <v>0</v>
      </c>
      <c r="N165" s="351"/>
      <c r="O165" s="292"/>
      <c r="P165" s="350">
        <f t="shared" si="205"/>
        <v>0</v>
      </c>
      <c r="Q165" s="350"/>
      <c r="R165" s="351">
        <f t="shared" si="206"/>
        <v>0</v>
      </c>
      <c r="S165" s="351"/>
      <c r="T165" s="350">
        <f t="shared" si="207"/>
        <v>0</v>
      </c>
      <c r="U165" s="350"/>
      <c r="V165" s="292"/>
      <c r="W165" s="350">
        <f t="shared" si="208"/>
        <v>0</v>
      </c>
      <c r="X165" s="350"/>
      <c r="Y165" s="352">
        <f t="shared" si="209"/>
        <v>-1</v>
      </c>
      <c r="Z165" s="352"/>
      <c r="AA165" s="352">
        <f t="shared" si="210"/>
        <v>-1</v>
      </c>
      <c r="AB165" s="352"/>
      <c r="AC165" s="307">
        <f t="shared" si="226"/>
        <v>-2</v>
      </c>
      <c r="AD165" s="299">
        <f t="shared" si="227"/>
        <v>-2</v>
      </c>
      <c r="AE165" s="295">
        <f t="shared" si="211"/>
        <v>-250</v>
      </c>
      <c r="AF165" s="301"/>
      <c r="AG165" s="301"/>
      <c r="AH165" s="301"/>
      <c r="AI165" s="302"/>
      <c r="AM165" s="349">
        <f t="shared" si="212"/>
        <v>0</v>
      </c>
      <c r="AN165" s="349"/>
      <c r="AO165" s="349">
        <f t="shared" si="213"/>
        <v>0</v>
      </c>
      <c r="AP165" s="349"/>
      <c r="AQ165" s="349">
        <f t="shared" si="214"/>
        <v>0</v>
      </c>
      <c r="AR165" s="349"/>
      <c r="AS165" s="298"/>
      <c r="AT165" s="349">
        <f t="shared" si="215"/>
        <v>0</v>
      </c>
      <c r="AU165" s="349"/>
      <c r="AV165" s="349">
        <f t="shared" si="216"/>
        <v>0</v>
      </c>
      <c r="AW165" s="349"/>
      <c r="AX165" s="349">
        <f t="shared" si="217"/>
        <v>0</v>
      </c>
      <c r="AY165" s="349"/>
      <c r="AZ165" s="298"/>
      <c r="BA165" s="349">
        <f t="shared" si="218"/>
        <v>0</v>
      </c>
      <c r="BB165" s="349"/>
      <c r="BC165" s="349">
        <f t="shared" si="219"/>
        <v>0</v>
      </c>
      <c r="BD165" s="349"/>
      <c r="BE165" s="349">
        <f t="shared" si="220"/>
        <v>0</v>
      </c>
      <c r="BF165" s="349"/>
      <c r="BG165" s="298"/>
      <c r="BH165" s="349">
        <f t="shared" si="221"/>
        <v>0</v>
      </c>
      <c r="BI165" s="349"/>
      <c r="BJ165" s="349">
        <f t="shared" si="222"/>
        <v>-125</v>
      </c>
      <c r="BK165" s="349"/>
      <c r="BL165" s="349">
        <f t="shared" si="223"/>
        <v>-125</v>
      </c>
      <c r="BM165" s="349"/>
    </row>
    <row r="166" spans="1:65" x14ac:dyDescent="0.3">
      <c r="A166" s="291" t="s">
        <v>354</v>
      </c>
      <c r="B166" s="350">
        <f t="shared" si="199"/>
        <v>0</v>
      </c>
      <c r="C166" s="350"/>
      <c r="D166" s="350">
        <f t="shared" si="200"/>
        <v>0</v>
      </c>
      <c r="E166" s="350"/>
      <c r="F166" s="351">
        <f t="shared" si="201"/>
        <v>0</v>
      </c>
      <c r="G166" s="351"/>
      <c r="H166" s="292"/>
      <c r="I166" s="351">
        <f t="shared" si="202"/>
        <v>0</v>
      </c>
      <c r="J166" s="351"/>
      <c r="K166" s="350">
        <f t="shared" si="203"/>
        <v>3</v>
      </c>
      <c r="L166" s="350"/>
      <c r="M166" s="350">
        <f t="shared" si="204"/>
        <v>5</v>
      </c>
      <c r="N166" s="350"/>
      <c r="O166" s="292"/>
      <c r="P166" s="350">
        <f t="shared" si="205"/>
        <v>6</v>
      </c>
      <c r="Q166" s="350"/>
      <c r="R166" s="350">
        <f t="shared" si="206"/>
        <v>7</v>
      </c>
      <c r="S166" s="350"/>
      <c r="T166" s="350">
        <f t="shared" si="207"/>
        <v>2</v>
      </c>
      <c r="U166" s="350"/>
      <c r="V166" s="292"/>
      <c r="W166" s="352">
        <f t="shared" si="208"/>
        <v>0</v>
      </c>
      <c r="X166" s="352"/>
      <c r="Y166" s="352">
        <f t="shared" si="209"/>
        <v>0</v>
      </c>
      <c r="Z166" s="352"/>
      <c r="AA166" s="352">
        <f t="shared" si="210"/>
        <v>0</v>
      </c>
      <c r="AB166" s="352"/>
      <c r="AC166" s="307">
        <f t="shared" si="226"/>
        <v>23</v>
      </c>
      <c r="AD166" s="299">
        <f t="shared" si="227"/>
        <v>23</v>
      </c>
      <c r="AE166" s="295">
        <f t="shared" si="211"/>
        <v>5175</v>
      </c>
      <c r="AF166" s="301"/>
      <c r="AG166" s="301"/>
      <c r="AH166" s="301"/>
      <c r="AI166" s="302"/>
      <c r="AM166" s="349">
        <f t="shared" si="212"/>
        <v>0</v>
      </c>
      <c r="AN166" s="349"/>
      <c r="AO166" s="349">
        <f t="shared" si="213"/>
        <v>0</v>
      </c>
      <c r="AP166" s="349"/>
      <c r="AQ166" s="349">
        <f t="shared" si="214"/>
        <v>0</v>
      </c>
      <c r="AR166" s="349"/>
      <c r="AS166" s="298"/>
      <c r="AT166" s="349">
        <f t="shared" si="215"/>
        <v>0</v>
      </c>
      <c r="AU166" s="349"/>
      <c r="AV166" s="349">
        <f t="shared" si="216"/>
        <v>675</v>
      </c>
      <c r="AW166" s="349"/>
      <c r="AX166" s="349">
        <f t="shared" si="217"/>
        <v>1125</v>
      </c>
      <c r="AY166" s="349"/>
      <c r="AZ166" s="298"/>
      <c r="BA166" s="349">
        <f t="shared" si="218"/>
        <v>1350</v>
      </c>
      <c r="BB166" s="349"/>
      <c r="BC166" s="349">
        <f t="shared" si="219"/>
        <v>1575</v>
      </c>
      <c r="BD166" s="349"/>
      <c r="BE166" s="349">
        <f t="shared" si="220"/>
        <v>450</v>
      </c>
      <c r="BF166" s="349"/>
      <c r="BG166" s="298"/>
      <c r="BH166" s="349">
        <f t="shared" si="221"/>
        <v>0</v>
      </c>
      <c r="BI166" s="349"/>
      <c r="BJ166" s="349">
        <f t="shared" si="222"/>
        <v>0</v>
      </c>
      <c r="BK166" s="349"/>
      <c r="BL166" s="349">
        <f t="shared" si="223"/>
        <v>0</v>
      </c>
      <c r="BM166" s="349"/>
    </row>
    <row r="167" spans="1:65" x14ac:dyDescent="0.3">
      <c r="A167" s="291" t="s">
        <v>355</v>
      </c>
      <c r="B167" s="350">
        <f t="shared" si="199"/>
        <v>-1</v>
      </c>
      <c r="C167" s="350"/>
      <c r="D167" s="352">
        <f t="shared" si="200"/>
        <v>-1</v>
      </c>
      <c r="E167" s="352"/>
      <c r="F167" s="350">
        <f t="shared" si="201"/>
        <v>0</v>
      </c>
      <c r="G167" s="350"/>
      <c r="H167" s="292"/>
      <c r="I167" s="350">
        <f t="shared" si="202"/>
        <v>0</v>
      </c>
      <c r="J167" s="350"/>
      <c r="K167" s="352">
        <f t="shared" si="203"/>
        <v>-1</v>
      </c>
      <c r="L167" s="352"/>
      <c r="M167" s="350">
        <f t="shared" si="204"/>
        <v>0</v>
      </c>
      <c r="N167" s="350"/>
      <c r="O167" s="292"/>
      <c r="P167" s="350">
        <f t="shared" si="205"/>
        <v>0</v>
      </c>
      <c r="Q167" s="350"/>
      <c r="R167" s="350">
        <f t="shared" si="206"/>
        <v>0</v>
      </c>
      <c r="S167" s="350"/>
      <c r="T167" s="350">
        <f t="shared" si="207"/>
        <v>-1</v>
      </c>
      <c r="U167" s="350"/>
      <c r="V167" s="292"/>
      <c r="W167" s="352">
        <f t="shared" si="208"/>
        <v>-1</v>
      </c>
      <c r="X167" s="352"/>
      <c r="Y167" s="350">
        <f t="shared" si="209"/>
        <v>-1</v>
      </c>
      <c r="Z167" s="350"/>
      <c r="AA167" s="352">
        <f t="shared" si="210"/>
        <v>-1</v>
      </c>
      <c r="AB167" s="352"/>
      <c r="AC167" s="307">
        <f t="shared" ref="AC167:AC169" si="228">SUM(B167:AA167)</f>
        <v>-7</v>
      </c>
      <c r="AD167" s="299">
        <f t="shared" ref="AD167:AD169" si="229">SUM(B167:AB167)</f>
        <v>-7</v>
      </c>
      <c r="AE167" s="295">
        <f t="shared" si="211"/>
        <v>-630</v>
      </c>
      <c r="AF167" s="301"/>
      <c r="AG167" s="301"/>
      <c r="AH167" s="301"/>
      <c r="AI167" s="302"/>
      <c r="AM167" s="349">
        <f t="shared" si="212"/>
        <v>-90</v>
      </c>
      <c r="AN167" s="349"/>
      <c r="AO167" s="349">
        <f t="shared" si="213"/>
        <v>-90</v>
      </c>
      <c r="AP167" s="349"/>
      <c r="AQ167" s="349">
        <f t="shared" si="214"/>
        <v>0</v>
      </c>
      <c r="AR167" s="349"/>
      <c r="AS167" s="298"/>
      <c r="AT167" s="349">
        <f t="shared" si="215"/>
        <v>0</v>
      </c>
      <c r="AU167" s="349"/>
      <c r="AV167" s="349">
        <f t="shared" si="216"/>
        <v>-90</v>
      </c>
      <c r="AW167" s="349"/>
      <c r="AX167" s="349">
        <f t="shared" si="217"/>
        <v>0</v>
      </c>
      <c r="AY167" s="349"/>
      <c r="AZ167" s="298"/>
      <c r="BA167" s="349">
        <f t="shared" si="218"/>
        <v>0</v>
      </c>
      <c r="BB167" s="349"/>
      <c r="BC167" s="349">
        <f t="shared" si="219"/>
        <v>0</v>
      </c>
      <c r="BD167" s="349"/>
      <c r="BE167" s="349">
        <f t="shared" si="220"/>
        <v>-90</v>
      </c>
      <c r="BF167" s="349"/>
      <c r="BG167" s="298"/>
      <c r="BH167" s="349">
        <f t="shared" si="221"/>
        <v>-90</v>
      </c>
      <c r="BI167" s="349"/>
      <c r="BJ167" s="349">
        <f t="shared" si="222"/>
        <v>-90</v>
      </c>
      <c r="BK167" s="349"/>
      <c r="BL167" s="349">
        <f t="shared" si="223"/>
        <v>-90</v>
      </c>
      <c r="BM167" s="349"/>
    </row>
    <row r="168" spans="1:65" x14ac:dyDescent="0.3">
      <c r="A168" s="291" t="s">
        <v>356</v>
      </c>
      <c r="B168" s="350">
        <f t="shared" si="199"/>
        <v>0</v>
      </c>
      <c r="C168" s="350"/>
      <c r="D168" s="350">
        <f t="shared" si="200"/>
        <v>0</v>
      </c>
      <c r="E168" s="350"/>
      <c r="F168" s="350">
        <f t="shared" si="201"/>
        <v>0</v>
      </c>
      <c r="G168" s="350"/>
      <c r="H168" s="292"/>
      <c r="I168" s="350">
        <f t="shared" si="202"/>
        <v>0</v>
      </c>
      <c r="J168" s="350"/>
      <c r="K168" s="350">
        <f t="shared" si="203"/>
        <v>0</v>
      </c>
      <c r="L168" s="350"/>
      <c r="M168" s="351">
        <f t="shared" si="204"/>
        <v>0</v>
      </c>
      <c r="N168" s="351"/>
      <c r="O168" s="292"/>
      <c r="P168" s="350">
        <f t="shared" si="205"/>
        <v>0</v>
      </c>
      <c r="Q168" s="350"/>
      <c r="R168" s="351">
        <f t="shared" si="206"/>
        <v>0</v>
      </c>
      <c r="S168" s="351"/>
      <c r="T168" s="350">
        <f t="shared" si="207"/>
        <v>0</v>
      </c>
      <c r="U168" s="350"/>
      <c r="V168" s="292"/>
      <c r="W168" s="350">
        <f t="shared" si="208"/>
        <v>0</v>
      </c>
      <c r="X168" s="350"/>
      <c r="Y168" s="352">
        <f t="shared" si="209"/>
        <v>-1</v>
      </c>
      <c r="Z168" s="352"/>
      <c r="AA168" s="352">
        <f t="shared" si="210"/>
        <v>-1</v>
      </c>
      <c r="AB168" s="352"/>
      <c r="AC168" s="307">
        <f t="shared" si="228"/>
        <v>-2</v>
      </c>
      <c r="AD168" s="299">
        <f t="shared" si="229"/>
        <v>-2</v>
      </c>
      <c r="AE168" s="295">
        <f t="shared" si="211"/>
        <v>-250</v>
      </c>
      <c r="AF168" s="301"/>
      <c r="AG168" s="301"/>
      <c r="AH168" s="301"/>
      <c r="AI168" s="302"/>
      <c r="AM168" s="349">
        <f t="shared" si="212"/>
        <v>0</v>
      </c>
      <c r="AN168" s="349"/>
      <c r="AO168" s="349">
        <f t="shared" si="213"/>
        <v>0</v>
      </c>
      <c r="AP168" s="349"/>
      <c r="AQ168" s="349">
        <f t="shared" si="214"/>
        <v>0</v>
      </c>
      <c r="AR168" s="349"/>
      <c r="AS168" s="298"/>
      <c r="AT168" s="349">
        <f t="shared" si="215"/>
        <v>0</v>
      </c>
      <c r="AU168" s="349"/>
      <c r="AV168" s="349">
        <f t="shared" si="216"/>
        <v>0</v>
      </c>
      <c r="AW168" s="349"/>
      <c r="AX168" s="349">
        <f t="shared" si="217"/>
        <v>0</v>
      </c>
      <c r="AY168" s="349"/>
      <c r="AZ168" s="298"/>
      <c r="BA168" s="349">
        <f t="shared" si="218"/>
        <v>0</v>
      </c>
      <c r="BB168" s="349"/>
      <c r="BC168" s="349">
        <f t="shared" si="219"/>
        <v>0</v>
      </c>
      <c r="BD168" s="349"/>
      <c r="BE168" s="349">
        <f t="shared" si="220"/>
        <v>0</v>
      </c>
      <c r="BF168" s="349"/>
      <c r="BG168" s="298"/>
      <c r="BH168" s="349">
        <f t="shared" si="221"/>
        <v>0</v>
      </c>
      <c r="BI168" s="349"/>
      <c r="BJ168" s="349">
        <f t="shared" si="222"/>
        <v>-125</v>
      </c>
      <c r="BK168" s="349"/>
      <c r="BL168" s="349">
        <f t="shared" si="223"/>
        <v>-125</v>
      </c>
      <c r="BM168" s="349"/>
    </row>
    <row r="169" spans="1:65" x14ac:dyDescent="0.3">
      <c r="A169" s="291" t="s">
        <v>357</v>
      </c>
      <c r="B169" s="350">
        <f t="shared" si="199"/>
        <v>0</v>
      </c>
      <c r="C169" s="350"/>
      <c r="D169" s="350">
        <f t="shared" si="200"/>
        <v>0</v>
      </c>
      <c r="E169" s="350"/>
      <c r="F169" s="351">
        <f t="shared" si="201"/>
        <v>0</v>
      </c>
      <c r="G169" s="351"/>
      <c r="H169" s="292"/>
      <c r="I169" s="351">
        <f t="shared" si="202"/>
        <v>0</v>
      </c>
      <c r="J169" s="351"/>
      <c r="K169" s="350">
        <f t="shared" si="203"/>
        <v>3</v>
      </c>
      <c r="L169" s="350"/>
      <c r="M169" s="350">
        <f t="shared" si="204"/>
        <v>5</v>
      </c>
      <c r="N169" s="350"/>
      <c r="O169" s="292"/>
      <c r="P169" s="350">
        <f t="shared" si="205"/>
        <v>6</v>
      </c>
      <c r="Q169" s="350"/>
      <c r="R169" s="350">
        <f t="shared" si="206"/>
        <v>7</v>
      </c>
      <c r="S169" s="350"/>
      <c r="T169" s="350">
        <f t="shared" si="207"/>
        <v>2</v>
      </c>
      <c r="U169" s="350"/>
      <c r="V169" s="292"/>
      <c r="W169" s="352">
        <f t="shared" si="208"/>
        <v>0</v>
      </c>
      <c r="X169" s="352"/>
      <c r="Y169" s="352">
        <f t="shared" si="209"/>
        <v>0</v>
      </c>
      <c r="Z169" s="352"/>
      <c r="AA169" s="352">
        <f t="shared" si="210"/>
        <v>0</v>
      </c>
      <c r="AB169" s="352"/>
      <c r="AC169" s="307">
        <f t="shared" si="228"/>
        <v>23</v>
      </c>
      <c r="AD169" s="299">
        <f t="shared" si="229"/>
        <v>23</v>
      </c>
      <c r="AE169" s="295">
        <f t="shared" si="211"/>
        <v>5175</v>
      </c>
      <c r="AF169" s="301"/>
      <c r="AG169" s="301"/>
      <c r="AH169" s="301"/>
      <c r="AI169" s="302"/>
      <c r="AM169" s="349">
        <f t="shared" si="212"/>
        <v>0</v>
      </c>
      <c r="AN169" s="349"/>
      <c r="AO169" s="349">
        <f t="shared" si="213"/>
        <v>0</v>
      </c>
      <c r="AP169" s="349"/>
      <c r="AQ169" s="349">
        <f t="shared" si="214"/>
        <v>0</v>
      </c>
      <c r="AR169" s="349"/>
      <c r="AS169" s="298"/>
      <c r="AT169" s="349">
        <f t="shared" si="215"/>
        <v>0</v>
      </c>
      <c r="AU169" s="349"/>
      <c r="AV169" s="349">
        <f t="shared" si="216"/>
        <v>675</v>
      </c>
      <c r="AW169" s="349"/>
      <c r="AX169" s="349">
        <f t="shared" si="217"/>
        <v>1125</v>
      </c>
      <c r="AY169" s="349"/>
      <c r="AZ169" s="298"/>
      <c r="BA169" s="349">
        <f t="shared" si="218"/>
        <v>1350</v>
      </c>
      <c r="BB169" s="349"/>
      <c r="BC169" s="349">
        <f t="shared" si="219"/>
        <v>1575</v>
      </c>
      <c r="BD169" s="349"/>
      <c r="BE169" s="349">
        <f t="shared" si="220"/>
        <v>450</v>
      </c>
      <c r="BF169" s="349"/>
      <c r="BG169" s="298"/>
      <c r="BH169" s="349">
        <f t="shared" si="221"/>
        <v>0</v>
      </c>
      <c r="BI169" s="349"/>
      <c r="BJ169" s="349">
        <f t="shared" si="222"/>
        <v>0</v>
      </c>
      <c r="BK169" s="349"/>
      <c r="BL169" s="349">
        <f t="shared" si="223"/>
        <v>0</v>
      </c>
      <c r="BM169" s="349"/>
    </row>
    <row r="170" spans="1:65" x14ac:dyDescent="0.3">
      <c r="AD170" s="284"/>
    </row>
    <row r="171" spans="1:65" x14ac:dyDescent="0.3">
      <c r="AD171" s="284"/>
    </row>
    <row r="172" spans="1:65" x14ac:dyDescent="0.3">
      <c r="A172" s="284" t="s">
        <v>70</v>
      </c>
      <c r="B172" s="360">
        <f>SUM(B137:B169)</f>
        <v>109</v>
      </c>
      <c r="C172" s="361"/>
      <c r="D172" s="360">
        <f t="shared" ref="D172" si="230">SUM(D137:D169)</f>
        <v>107</v>
      </c>
      <c r="E172" s="361"/>
      <c r="F172" s="360">
        <f t="shared" ref="F172" si="231">SUM(F137:F169)</f>
        <v>120</v>
      </c>
      <c r="G172" s="361"/>
      <c r="H172" s="303"/>
      <c r="I172" s="360">
        <f>SUM(I137:I169)</f>
        <v>118</v>
      </c>
      <c r="J172" s="361"/>
      <c r="K172" s="360">
        <f t="shared" ref="K172" si="232">SUM(K137:K169)</f>
        <v>130</v>
      </c>
      <c r="L172" s="361"/>
      <c r="M172" s="360">
        <f t="shared" ref="M172" si="233">SUM(M137:M169)</f>
        <v>125</v>
      </c>
      <c r="N172" s="361"/>
      <c r="O172" s="303"/>
      <c r="P172" s="360">
        <f>SUM(P137:P169)</f>
        <v>132</v>
      </c>
      <c r="Q172" s="361"/>
      <c r="R172" s="360">
        <f t="shared" ref="R172" si="234">SUM(R137:R169)</f>
        <v>151</v>
      </c>
      <c r="S172" s="361"/>
      <c r="T172" s="360">
        <f t="shared" ref="T172" si="235">SUM(T137:T169)</f>
        <v>113</v>
      </c>
      <c r="U172" s="361"/>
      <c r="V172" s="303"/>
      <c r="W172" s="360">
        <f>SUM(W137:W169)</f>
        <v>107</v>
      </c>
      <c r="X172" s="361"/>
      <c r="Y172" s="360">
        <f t="shared" ref="Y172" si="236">SUM(Y137:Y169)</f>
        <v>102</v>
      </c>
      <c r="Z172" s="361"/>
      <c r="AA172" s="360">
        <f t="shared" ref="AA172" si="237">SUM(AA137:AA169)</f>
        <v>100</v>
      </c>
      <c r="AB172" s="361"/>
      <c r="AC172" s="285"/>
      <c r="AM172" s="359">
        <f>SUM(AM137:AM169)</f>
        <v>5910</v>
      </c>
      <c r="AN172" s="359"/>
      <c r="AO172" s="359">
        <f t="shared" ref="AO172" si="238">SUM(AO137:AO169)</f>
        <v>5820</v>
      </c>
      <c r="AP172" s="359"/>
      <c r="AQ172" s="359">
        <f t="shared" ref="AQ172" si="239">SUM(AQ137:AQ169)</f>
        <v>6770</v>
      </c>
      <c r="AR172" s="359"/>
      <c r="AS172" s="290"/>
      <c r="AT172" s="359">
        <f>SUM(AT137:AT169)</f>
        <v>6660</v>
      </c>
      <c r="AU172" s="359"/>
      <c r="AV172" s="359">
        <f t="shared" ref="AV172" si="240">SUM(AV137:AV169)</f>
        <v>8745</v>
      </c>
      <c r="AW172" s="359"/>
      <c r="AX172" s="359">
        <f t="shared" ref="AX172" si="241">SUM(AX137:AX169)</f>
        <v>9475</v>
      </c>
      <c r="AY172" s="359"/>
      <c r="AZ172" s="290"/>
      <c r="BA172" s="359">
        <f>SUM(BA137:BA169)</f>
        <v>10280</v>
      </c>
      <c r="BB172" s="359"/>
      <c r="BC172" s="359">
        <f t="shared" ref="BC172" si="242">SUM(BC137:BC169)</f>
        <v>11895</v>
      </c>
      <c r="BD172" s="359"/>
      <c r="BE172" s="359">
        <f t="shared" ref="BE172" si="243">SUM(BE137:BE169)</f>
        <v>7150</v>
      </c>
      <c r="BF172" s="359"/>
      <c r="BG172" s="290"/>
      <c r="BH172" s="359">
        <f>SUM(BH137:BH169)</f>
        <v>5800</v>
      </c>
      <c r="BI172" s="359"/>
      <c r="BJ172" s="359">
        <f t="shared" ref="BJ172" si="244">SUM(BJ137:BJ169)</f>
        <v>5315</v>
      </c>
      <c r="BK172" s="359"/>
      <c r="BL172" s="359">
        <f t="shared" ref="BL172" si="245">SUM(BL137:BL169)</f>
        <v>5195</v>
      </c>
      <c r="BM172" s="359"/>
    </row>
    <row r="173" spans="1:65" x14ac:dyDescent="0.3">
      <c r="AD173" s="284"/>
    </row>
    <row r="174" spans="1:65" x14ac:dyDescent="0.3">
      <c r="A174" s="304" t="s">
        <v>257</v>
      </c>
      <c r="B174" s="362">
        <f>AM172</f>
        <v>5910</v>
      </c>
      <c r="C174" s="363"/>
      <c r="D174" s="362">
        <f t="shared" ref="D174" si="246">AO172</f>
        <v>5820</v>
      </c>
      <c r="E174" s="363"/>
      <c r="F174" s="362">
        <f t="shared" ref="F174" si="247">AQ172</f>
        <v>6770</v>
      </c>
      <c r="G174" s="363"/>
      <c r="H174" s="303"/>
      <c r="I174" s="362">
        <f>AT172</f>
        <v>6660</v>
      </c>
      <c r="J174" s="363"/>
      <c r="K174" s="362">
        <f t="shared" ref="K174" si="248">AV172</f>
        <v>8745</v>
      </c>
      <c r="L174" s="363"/>
      <c r="M174" s="362">
        <f t="shared" ref="M174" si="249">AX172</f>
        <v>9475</v>
      </c>
      <c r="N174" s="363"/>
      <c r="O174" s="303"/>
      <c r="P174" s="362">
        <f>BA172</f>
        <v>10280</v>
      </c>
      <c r="Q174" s="363"/>
      <c r="R174" s="362">
        <f t="shared" ref="R174" si="250">BC172</f>
        <v>11895</v>
      </c>
      <c r="S174" s="363"/>
      <c r="T174" s="362">
        <f t="shared" ref="T174" si="251">BE172</f>
        <v>7150</v>
      </c>
      <c r="U174" s="363"/>
      <c r="V174" s="303"/>
      <c r="W174" s="362">
        <f>BH172</f>
        <v>5800</v>
      </c>
      <c r="X174" s="363"/>
      <c r="Y174" s="362">
        <f t="shared" ref="Y174" si="252">BJ172</f>
        <v>5315</v>
      </c>
      <c r="Z174" s="363"/>
      <c r="AA174" s="362">
        <f t="shared" ref="AA174" si="253">BL172</f>
        <v>5195</v>
      </c>
      <c r="AB174" s="363"/>
      <c r="AC174" s="285"/>
    </row>
    <row r="175" spans="1:65" x14ac:dyDescent="0.3">
      <c r="A175" s="304"/>
      <c r="B175" s="304"/>
      <c r="C175" s="304"/>
      <c r="D175" s="304"/>
      <c r="E175" s="304"/>
      <c r="F175" s="304"/>
      <c r="G175" s="304"/>
      <c r="H175" s="304"/>
      <c r="I175" s="304"/>
      <c r="J175" s="304"/>
      <c r="K175" s="304"/>
      <c r="L175" s="304"/>
      <c r="M175" s="304"/>
      <c r="N175" s="304"/>
      <c r="O175" s="304"/>
      <c r="P175" s="304"/>
      <c r="Q175" s="304"/>
      <c r="R175" s="304"/>
      <c r="S175" s="304"/>
      <c r="T175" s="304"/>
      <c r="U175" s="304"/>
      <c r="V175" s="304"/>
      <c r="W175" s="304"/>
      <c r="X175" s="304"/>
      <c r="Y175" s="304"/>
      <c r="Z175" s="304"/>
      <c r="AA175" s="304"/>
      <c r="AB175" s="304"/>
      <c r="AC175" s="304"/>
      <c r="AD175" s="304"/>
      <c r="AE175" s="304"/>
      <c r="AF175" s="304"/>
      <c r="AG175" s="304"/>
      <c r="AH175" s="304"/>
      <c r="AI175" s="304"/>
    </row>
    <row r="177" spans="1:1" x14ac:dyDescent="0.3">
      <c r="A177" s="308" t="s">
        <v>255</v>
      </c>
    </row>
    <row r="178" spans="1:1" x14ac:dyDescent="0.3">
      <c r="A178" s="309" t="s">
        <v>256</v>
      </c>
    </row>
    <row r="179" spans="1:1" x14ac:dyDescent="0.3">
      <c r="A179" s="310" t="s">
        <v>253</v>
      </c>
    </row>
  </sheetData>
  <mergeCells count="3015">
    <mergeCell ref="AX169:AY169"/>
    <mergeCell ref="BA169:BB169"/>
    <mergeCell ref="BC169:BD169"/>
    <mergeCell ref="BE169:BF169"/>
    <mergeCell ref="BH169:BI169"/>
    <mergeCell ref="BJ169:BK169"/>
    <mergeCell ref="BL169:BM169"/>
    <mergeCell ref="B169:C169"/>
    <mergeCell ref="D169:E169"/>
    <mergeCell ref="F169:G169"/>
    <mergeCell ref="I169:J169"/>
    <mergeCell ref="K169:L169"/>
    <mergeCell ref="M169:N169"/>
    <mergeCell ref="P169:Q169"/>
    <mergeCell ref="R169:S169"/>
    <mergeCell ref="T169:U169"/>
    <mergeCell ref="W169:X169"/>
    <mergeCell ref="Y169:Z169"/>
    <mergeCell ref="AA169:AB169"/>
    <mergeCell ref="AM169:AN169"/>
    <mergeCell ref="AO169:AP169"/>
    <mergeCell ref="AQ169:AR169"/>
    <mergeCell ref="AT169:AU169"/>
    <mergeCell ref="AV169:AW169"/>
    <mergeCell ref="AX167:AY167"/>
    <mergeCell ref="BA167:BB167"/>
    <mergeCell ref="BC167:BD167"/>
    <mergeCell ref="BE167:BF167"/>
    <mergeCell ref="BH167:BI167"/>
    <mergeCell ref="BJ167:BK167"/>
    <mergeCell ref="BL167:BM167"/>
    <mergeCell ref="B168:C168"/>
    <mergeCell ref="D168:E168"/>
    <mergeCell ref="F168:G168"/>
    <mergeCell ref="I168:J168"/>
    <mergeCell ref="K168:L168"/>
    <mergeCell ref="M168:N168"/>
    <mergeCell ref="P168:Q168"/>
    <mergeCell ref="R168:S168"/>
    <mergeCell ref="T168:U168"/>
    <mergeCell ref="W168:X168"/>
    <mergeCell ref="Y168:Z168"/>
    <mergeCell ref="AA168:AB168"/>
    <mergeCell ref="AM168:AN168"/>
    <mergeCell ref="AO168:AP168"/>
    <mergeCell ref="AQ168:AR168"/>
    <mergeCell ref="AT168:AU168"/>
    <mergeCell ref="AV168:AW168"/>
    <mergeCell ref="AX168:AY168"/>
    <mergeCell ref="BA168:BB168"/>
    <mergeCell ref="BC168:BD168"/>
    <mergeCell ref="BE168:BF168"/>
    <mergeCell ref="BH168:BI168"/>
    <mergeCell ref="BJ168:BK168"/>
    <mergeCell ref="BL168:BM168"/>
    <mergeCell ref="B167:C167"/>
    <mergeCell ref="D167:E167"/>
    <mergeCell ref="F167:G167"/>
    <mergeCell ref="I167:J167"/>
    <mergeCell ref="K167:L167"/>
    <mergeCell ref="M167:N167"/>
    <mergeCell ref="P167:Q167"/>
    <mergeCell ref="R167:S167"/>
    <mergeCell ref="T167:U167"/>
    <mergeCell ref="W167:X167"/>
    <mergeCell ref="Y167:Z167"/>
    <mergeCell ref="AA167:AB167"/>
    <mergeCell ref="AM167:AN167"/>
    <mergeCell ref="AO167:AP167"/>
    <mergeCell ref="AQ167:AR167"/>
    <mergeCell ref="AT167:AU167"/>
    <mergeCell ref="AV167:AW167"/>
    <mergeCell ref="AX165:AY165"/>
    <mergeCell ref="F165:G165"/>
    <mergeCell ref="I165:J165"/>
    <mergeCell ref="K165:L165"/>
    <mergeCell ref="M165:N165"/>
    <mergeCell ref="P165:Q165"/>
    <mergeCell ref="R165:S165"/>
    <mergeCell ref="T165:U165"/>
    <mergeCell ref="W165:X165"/>
    <mergeCell ref="Y165:Z165"/>
    <mergeCell ref="AA165:AB165"/>
    <mergeCell ref="AM165:AN165"/>
    <mergeCell ref="AO165:AP165"/>
    <mergeCell ref="AQ165:AR165"/>
    <mergeCell ref="AT165:AU165"/>
    <mergeCell ref="AV165:AW165"/>
    <mergeCell ref="BA165:BB165"/>
    <mergeCell ref="BC165:BD165"/>
    <mergeCell ref="BE165:BF165"/>
    <mergeCell ref="BH165:BI165"/>
    <mergeCell ref="BJ165:BK165"/>
    <mergeCell ref="BL165:BM165"/>
    <mergeCell ref="B166:C166"/>
    <mergeCell ref="D166:E166"/>
    <mergeCell ref="F166:G166"/>
    <mergeCell ref="I166:J166"/>
    <mergeCell ref="K166:L166"/>
    <mergeCell ref="M166:N166"/>
    <mergeCell ref="P166:Q166"/>
    <mergeCell ref="R166:S166"/>
    <mergeCell ref="T166:U166"/>
    <mergeCell ref="W166:X166"/>
    <mergeCell ref="Y166:Z166"/>
    <mergeCell ref="AA166:AB166"/>
    <mergeCell ref="AM166:AN166"/>
    <mergeCell ref="AO166:AP166"/>
    <mergeCell ref="AQ166:AR166"/>
    <mergeCell ref="AT166:AU166"/>
    <mergeCell ref="AV166:AW166"/>
    <mergeCell ref="AX166:AY166"/>
    <mergeCell ref="BA166:BB166"/>
    <mergeCell ref="BC166:BD166"/>
    <mergeCell ref="BE166:BF166"/>
    <mergeCell ref="BH166:BI166"/>
    <mergeCell ref="BJ166:BK166"/>
    <mergeCell ref="BL166:BM166"/>
    <mergeCell ref="B165:C165"/>
    <mergeCell ref="D165:E165"/>
    <mergeCell ref="AX163:AY163"/>
    <mergeCell ref="BA163:BB163"/>
    <mergeCell ref="BC163:BD163"/>
    <mergeCell ref="BE163:BF163"/>
    <mergeCell ref="BH163:BI163"/>
    <mergeCell ref="BJ163:BK163"/>
    <mergeCell ref="BL163:BM163"/>
    <mergeCell ref="B164:C164"/>
    <mergeCell ref="D164:E164"/>
    <mergeCell ref="F164:G164"/>
    <mergeCell ref="I164:J164"/>
    <mergeCell ref="K164:L164"/>
    <mergeCell ref="M164:N164"/>
    <mergeCell ref="P164:Q164"/>
    <mergeCell ref="R164:S164"/>
    <mergeCell ref="T164:U164"/>
    <mergeCell ref="W164:X164"/>
    <mergeCell ref="Y164:Z164"/>
    <mergeCell ref="AA164:AB164"/>
    <mergeCell ref="AM164:AN164"/>
    <mergeCell ref="AO164:AP164"/>
    <mergeCell ref="AQ164:AR164"/>
    <mergeCell ref="AT164:AU164"/>
    <mergeCell ref="AV164:AW164"/>
    <mergeCell ref="AX164:AY164"/>
    <mergeCell ref="BA164:BB164"/>
    <mergeCell ref="BC164:BD164"/>
    <mergeCell ref="BE164:BF164"/>
    <mergeCell ref="BH164:BI164"/>
    <mergeCell ref="BJ164:BK164"/>
    <mergeCell ref="BL164:BM164"/>
    <mergeCell ref="B163:C163"/>
    <mergeCell ref="D163:E163"/>
    <mergeCell ref="F163:G163"/>
    <mergeCell ref="I163:J163"/>
    <mergeCell ref="K163:L163"/>
    <mergeCell ref="M163:N163"/>
    <mergeCell ref="P163:Q163"/>
    <mergeCell ref="R163:S163"/>
    <mergeCell ref="T163:U163"/>
    <mergeCell ref="W163:X163"/>
    <mergeCell ref="Y163:Z163"/>
    <mergeCell ref="AA163:AB163"/>
    <mergeCell ref="AM163:AN163"/>
    <mergeCell ref="AO163:AP163"/>
    <mergeCell ref="AQ163:AR163"/>
    <mergeCell ref="AT163:AU163"/>
    <mergeCell ref="AV163:AW163"/>
    <mergeCell ref="AX161:AY161"/>
    <mergeCell ref="F161:G161"/>
    <mergeCell ref="I161:J161"/>
    <mergeCell ref="K161:L161"/>
    <mergeCell ref="M161:N161"/>
    <mergeCell ref="P161:Q161"/>
    <mergeCell ref="R161:S161"/>
    <mergeCell ref="T161:U161"/>
    <mergeCell ref="W161:X161"/>
    <mergeCell ref="Y161:Z161"/>
    <mergeCell ref="AA161:AB161"/>
    <mergeCell ref="AM161:AN161"/>
    <mergeCell ref="AO161:AP161"/>
    <mergeCell ref="AQ161:AR161"/>
    <mergeCell ref="AT161:AU161"/>
    <mergeCell ref="AV161:AW161"/>
    <mergeCell ref="BA161:BB161"/>
    <mergeCell ref="BC161:BD161"/>
    <mergeCell ref="BE161:BF161"/>
    <mergeCell ref="BH161:BI161"/>
    <mergeCell ref="BJ161:BK161"/>
    <mergeCell ref="BL161:BM161"/>
    <mergeCell ref="B162:C162"/>
    <mergeCell ref="D162:E162"/>
    <mergeCell ref="F162:G162"/>
    <mergeCell ref="I162:J162"/>
    <mergeCell ref="K162:L162"/>
    <mergeCell ref="M162:N162"/>
    <mergeCell ref="P162:Q162"/>
    <mergeCell ref="R162:S162"/>
    <mergeCell ref="T162:U162"/>
    <mergeCell ref="W162:X162"/>
    <mergeCell ref="Y162:Z162"/>
    <mergeCell ref="AA162:AB162"/>
    <mergeCell ref="AM162:AN162"/>
    <mergeCell ref="AO162:AP162"/>
    <mergeCell ref="AQ162:AR162"/>
    <mergeCell ref="AT162:AU162"/>
    <mergeCell ref="AV162:AW162"/>
    <mergeCell ref="AX162:AY162"/>
    <mergeCell ref="BA162:BB162"/>
    <mergeCell ref="BC162:BD162"/>
    <mergeCell ref="BE162:BF162"/>
    <mergeCell ref="BH162:BI162"/>
    <mergeCell ref="BJ162:BK162"/>
    <mergeCell ref="BL162:BM162"/>
    <mergeCell ref="B161:C161"/>
    <mergeCell ref="D161:E161"/>
    <mergeCell ref="AX159:AY159"/>
    <mergeCell ref="BA159:BB159"/>
    <mergeCell ref="BC159:BD159"/>
    <mergeCell ref="BE159:BF159"/>
    <mergeCell ref="BH159:BI159"/>
    <mergeCell ref="BJ159:BK159"/>
    <mergeCell ref="BL159:BM159"/>
    <mergeCell ref="B160:C160"/>
    <mergeCell ref="D160:E160"/>
    <mergeCell ref="F160:G160"/>
    <mergeCell ref="I160:J160"/>
    <mergeCell ref="K160:L160"/>
    <mergeCell ref="M160:N160"/>
    <mergeCell ref="P160:Q160"/>
    <mergeCell ref="R160:S160"/>
    <mergeCell ref="T160:U160"/>
    <mergeCell ref="W160:X160"/>
    <mergeCell ref="Y160:Z160"/>
    <mergeCell ref="AA160:AB160"/>
    <mergeCell ref="AM160:AN160"/>
    <mergeCell ref="AO160:AP160"/>
    <mergeCell ref="AQ160:AR160"/>
    <mergeCell ref="AT160:AU160"/>
    <mergeCell ref="AV160:AW160"/>
    <mergeCell ref="AX160:AY160"/>
    <mergeCell ref="BA160:BB160"/>
    <mergeCell ref="BC160:BD160"/>
    <mergeCell ref="BE160:BF160"/>
    <mergeCell ref="BH160:BI160"/>
    <mergeCell ref="BJ160:BK160"/>
    <mergeCell ref="BL160:BM160"/>
    <mergeCell ref="B159:C159"/>
    <mergeCell ref="D159:E159"/>
    <mergeCell ref="F159:G159"/>
    <mergeCell ref="I159:J159"/>
    <mergeCell ref="K159:L159"/>
    <mergeCell ref="M159:N159"/>
    <mergeCell ref="P159:Q159"/>
    <mergeCell ref="R159:S159"/>
    <mergeCell ref="T159:U159"/>
    <mergeCell ref="W159:X159"/>
    <mergeCell ref="Y159:Z159"/>
    <mergeCell ref="AA159:AB159"/>
    <mergeCell ref="AM159:AN159"/>
    <mergeCell ref="AO159:AP159"/>
    <mergeCell ref="AQ159:AR159"/>
    <mergeCell ref="AT159:AU159"/>
    <mergeCell ref="AV159:AW159"/>
    <mergeCell ref="AX157:AY157"/>
    <mergeCell ref="F157:G157"/>
    <mergeCell ref="I157:J157"/>
    <mergeCell ref="K157:L157"/>
    <mergeCell ref="M157:N157"/>
    <mergeCell ref="P157:Q157"/>
    <mergeCell ref="R157:S157"/>
    <mergeCell ref="T157:U157"/>
    <mergeCell ref="W157:X157"/>
    <mergeCell ref="Y157:Z157"/>
    <mergeCell ref="AA157:AB157"/>
    <mergeCell ref="AM157:AN157"/>
    <mergeCell ref="AO157:AP157"/>
    <mergeCell ref="AQ157:AR157"/>
    <mergeCell ref="AT157:AU157"/>
    <mergeCell ref="AV157:AW157"/>
    <mergeCell ref="BA157:BB157"/>
    <mergeCell ref="BC157:BD157"/>
    <mergeCell ref="BE157:BF157"/>
    <mergeCell ref="BH157:BI157"/>
    <mergeCell ref="BJ157:BK157"/>
    <mergeCell ref="BL157:BM157"/>
    <mergeCell ref="B158:C158"/>
    <mergeCell ref="D158:E158"/>
    <mergeCell ref="F158:G158"/>
    <mergeCell ref="I158:J158"/>
    <mergeCell ref="K158:L158"/>
    <mergeCell ref="M158:N158"/>
    <mergeCell ref="P158:Q158"/>
    <mergeCell ref="R158:S158"/>
    <mergeCell ref="T158:U158"/>
    <mergeCell ref="W158:X158"/>
    <mergeCell ref="Y158:Z158"/>
    <mergeCell ref="AA158:AB158"/>
    <mergeCell ref="AM158:AN158"/>
    <mergeCell ref="AO158:AP158"/>
    <mergeCell ref="AQ158:AR158"/>
    <mergeCell ref="AT158:AU158"/>
    <mergeCell ref="AV158:AW158"/>
    <mergeCell ref="AX158:AY158"/>
    <mergeCell ref="BA158:BB158"/>
    <mergeCell ref="BC158:BD158"/>
    <mergeCell ref="BE158:BF158"/>
    <mergeCell ref="BH158:BI158"/>
    <mergeCell ref="BJ158:BK158"/>
    <mergeCell ref="BL158:BM158"/>
    <mergeCell ref="B157:C157"/>
    <mergeCell ref="D157:E157"/>
    <mergeCell ref="BL155:BM155"/>
    <mergeCell ref="B156:C156"/>
    <mergeCell ref="D156:E156"/>
    <mergeCell ref="F156:G156"/>
    <mergeCell ref="I156:J156"/>
    <mergeCell ref="K156:L156"/>
    <mergeCell ref="M156:N156"/>
    <mergeCell ref="P156:Q156"/>
    <mergeCell ref="R156:S156"/>
    <mergeCell ref="T156:U156"/>
    <mergeCell ref="W156:X156"/>
    <mergeCell ref="Y156:Z156"/>
    <mergeCell ref="AA156:AB156"/>
    <mergeCell ref="AM156:AN156"/>
    <mergeCell ref="AO156:AP156"/>
    <mergeCell ref="AQ156:AR156"/>
    <mergeCell ref="AT156:AU156"/>
    <mergeCell ref="AV156:AW156"/>
    <mergeCell ref="AX156:AY156"/>
    <mergeCell ref="BA156:BB156"/>
    <mergeCell ref="BC156:BD156"/>
    <mergeCell ref="BE156:BF156"/>
    <mergeCell ref="BH156:BI156"/>
    <mergeCell ref="BJ156:BK156"/>
    <mergeCell ref="BL156:BM156"/>
    <mergeCell ref="B155:C155"/>
    <mergeCell ref="D155:E155"/>
    <mergeCell ref="F155:G155"/>
    <mergeCell ref="I155:J155"/>
    <mergeCell ref="K155:L155"/>
    <mergeCell ref="M155:N155"/>
    <mergeCell ref="P155:Q155"/>
    <mergeCell ref="R155:S155"/>
    <mergeCell ref="T155:U155"/>
    <mergeCell ref="W155:X155"/>
    <mergeCell ref="Y155:Z155"/>
    <mergeCell ref="AA155:AB155"/>
    <mergeCell ref="AM155:AN155"/>
    <mergeCell ref="AO155:AP155"/>
    <mergeCell ref="AQ155:AR155"/>
    <mergeCell ref="AT155:AU155"/>
    <mergeCell ref="AV155:AW155"/>
    <mergeCell ref="BJ153:BK153"/>
    <mergeCell ref="R153:S153"/>
    <mergeCell ref="T153:U153"/>
    <mergeCell ref="W153:X153"/>
    <mergeCell ref="Y153:Z153"/>
    <mergeCell ref="AA153:AB153"/>
    <mergeCell ref="AM153:AN153"/>
    <mergeCell ref="AO153:AP153"/>
    <mergeCell ref="AQ153:AR153"/>
    <mergeCell ref="AT153:AU153"/>
    <mergeCell ref="AV153:AW153"/>
    <mergeCell ref="AX155:AY155"/>
    <mergeCell ref="BA155:BB155"/>
    <mergeCell ref="BC155:BD155"/>
    <mergeCell ref="BE155:BF155"/>
    <mergeCell ref="BH155:BI155"/>
    <mergeCell ref="BJ155:BK155"/>
    <mergeCell ref="BL153:BM153"/>
    <mergeCell ref="B154:C154"/>
    <mergeCell ref="D154:E154"/>
    <mergeCell ref="F154:G154"/>
    <mergeCell ref="I154:J154"/>
    <mergeCell ref="K154:L154"/>
    <mergeCell ref="M154:N154"/>
    <mergeCell ref="P154:Q154"/>
    <mergeCell ref="R154:S154"/>
    <mergeCell ref="T154:U154"/>
    <mergeCell ref="W154:X154"/>
    <mergeCell ref="Y154:Z154"/>
    <mergeCell ref="AA154:AB154"/>
    <mergeCell ref="AM154:AN154"/>
    <mergeCell ref="AO154:AP154"/>
    <mergeCell ref="AQ154:AR154"/>
    <mergeCell ref="AT154:AU154"/>
    <mergeCell ref="AV154:AW154"/>
    <mergeCell ref="AX154:AY154"/>
    <mergeCell ref="BA154:BB154"/>
    <mergeCell ref="BC154:BD154"/>
    <mergeCell ref="BE154:BF154"/>
    <mergeCell ref="BH154:BI154"/>
    <mergeCell ref="BJ154:BK154"/>
    <mergeCell ref="BL154:BM154"/>
    <mergeCell ref="B153:C153"/>
    <mergeCell ref="D153:E153"/>
    <mergeCell ref="F153:G153"/>
    <mergeCell ref="I153:J153"/>
    <mergeCell ref="K153:L153"/>
    <mergeCell ref="M153:N153"/>
    <mergeCell ref="P153:Q153"/>
    <mergeCell ref="B152:C152"/>
    <mergeCell ref="D152:E152"/>
    <mergeCell ref="F152:G152"/>
    <mergeCell ref="I152:J152"/>
    <mergeCell ref="K152:L152"/>
    <mergeCell ref="M152:N152"/>
    <mergeCell ref="P152:Q152"/>
    <mergeCell ref="R152:S152"/>
    <mergeCell ref="T152:U152"/>
    <mergeCell ref="W152:X152"/>
    <mergeCell ref="Y152:Z152"/>
    <mergeCell ref="AA152:AB152"/>
    <mergeCell ref="AM152:AN152"/>
    <mergeCell ref="AO152:AP152"/>
    <mergeCell ref="AQ152:AR152"/>
    <mergeCell ref="AT152:AU152"/>
    <mergeCell ref="AV152:AW152"/>
    <mergeCell ref="B125:C125"/>
    <mergeCell ref="D125:E125"/>
    <mergeCell ref="F125:G125"/>
    <mergeCell ref="I125:J125"/>
    <mergeCell ref="K125:L125"/>
    <mergeCell ref="M125:N125"/>
    <mergeCell ref="P125:Q125"/>
    <mergeCell ref="R125:S125"/>
    <mergeCell ref="T125:U125"/>
    <mergeCell ref="W125:X125"/>
    <mergeCell ref="Y125:Z125"/>
    <mergeCell ref="AA125:AB125"/>
    <mergeCell ref="B126:C126"/>
    <mergeCell ref="D126:E126"/>
    <mergeCell ref="F126:G126"/>
    <mergeCell ref="I126:J126"/>
    <mergeCell ref="K126:L126"/>
    <mergeCell ref="M126:N126"/>
    <mergeCell ref="P126:Q126"/>
    <mergeCell ref="R126:S126"/>
    <mergeCell ref="T126:U126"/>
    <mergeCell ref="W126:X126"/>
    <mergeCell ref="Y126:Z126"/>
    <mergeCell ref="AA126:AB126"/>
    <mergeCell ref="B123:C123"/>
    <mergeCell ref="D123:E123"/>
    <mergeCell ref="F123:G123"/>
    <mergeCell ref="I123:J123"/>
    <mergeCell ref="K123:L123"/>
    <mergeCell ref="M123:N123"/>
    <mergeCell ref="P123:Q123"/>
    <mergeCell ref="R123:S123"/>
    <mergeCell ref="T123:U123"/>
    <mergeCell ref="W123:X123"/>
    <mergeCell ref="Y123:Z123"/>
    <mergeCell ref="AA123:AB123"/>
    <mergeCell ref="B124:C124"/>
    <mergeCell ref="D124:E124"/>
    <mergeCell ref="F124:G124"/>
    <mergeCell ref="I124:J124"/>
    <mergeCell ref="K124:L124"/>
    <mergeCell ref="M124:N124"/>
    <mergeCell ref="P124:Q124"/>
    <mergeCell ref="R124:S124"/>
    <mergeCell ref="T124:U124"/>
    <mergeCell ref="W124:X124"/>
    <mergeCell ref="Y124:Z124"/>
    <mergeCell ref="AA124:AB124"/>
    <mergeCell ref="B121:C121"/>
    <mergeCell ref="D121:E121"/>
    <mergeCell ref="F121:G121"/>
    <mergeCell ref="I121:J121"/>
    <mergeCell ref="K121:L121"/>
    <mergeCell ref="M121:N121"/>
    <mergeCell ref="P121:Q121"/>
    <mergeCell ref="R121:S121"/>
    <mergeCell ref="T121:U121"/>
    <mergeCell ref="W121:X121"/>
    <mergeCell ref="Y121:Z121"/>
    <mergeCell ref="AA121:AB121"/>
    <mergeCell ref="B122:C122"/>
    <mergeCell ref="D122:E122"/>
    <mergeCell ref="F122:G122"/>
    <mergeCell ref="I122:J122"/>
    <mergeCell ref="K122:L122"/>
    <mergeCell ref="M122:N122"/>
    <mergeCell ref="P122:Q122"/>
    <mergeCell ref="R122:S122"/>
    <mergeCell ref="T122:U122"/>
    <mergeCell ref="W122:X122"/>
    <mergeCell ref="Y122:Z122"/>
    <mergeCell ref="AA122:AB122"/>
    <mergeCell ref="B119:C119"/>
    <mergeCell ref="D119:E119"/>
    <mergeCell ref="F119:G119"/>
    <mergeCell ref="I119:J119"/>
    <mergeCell ref="K119:L119"/>
    <mergeCell ref="M119:N119"/>
    <mergeCell ref="P119:Q119"/>
    <mergeCell ref="R119:S119"/>
    <mergeCell ref="T119:U119"/>
    <mergeCell ref="W119:X119"/>
    <mergeCell ref="Y119:Z119"/>
    <mergeCell ref="AA119:AB119"/>
    <mergeCell ref="B120:C120"/>
    <mergeCell ref="D120:E120"/>
    <mergeCell ref="F120:G120"/>
    <mergeCell ref="I120:J120"/>
    <mergeCell ref="K120:L120"/>
    <mergeCell ref="M120:N120"/>
    <mergeCell ref="P120:Q120"/>
    <mergeCell ref="R120:S120"/>
    <mergeCell ref="T120:U120"/>
    <mergeCell ref="W120:X120"/>
    <mergeCell ref="Y120:Z120"/>
    <mergeCell ref="AA120:AB120"/>
    <mergeCell ref="B117:C117"/>
    <mergeCell ref="D117:E117"/>
    <mergeCell ref="F117:G117"/>
    <mergeCell ref="I117:J117"/>
    <mergeCell ref="K117:L117"/>
    <mergeCell ref="M117:N117"/>
    <mergeCell ref="P117:Q117"/>
    <mergeCell ref="R117:S117"/>
    <mergeCell ref="T117:U117"/>
    <mergeCell ref="W117:X117"/>
    <mergeCell ref="Y117:Z117"/>
    <mergeCell ref="AA117:AB117"/>
    <mergeCell ref="B118:C118"/>
    <mergeCell ref="D118:E118"/>
    <mergeCell ref="F118:G118"/>
    <mergeCell ref="I118:J118"/>
    <mergeCell ref="K118:L118"/>
    <mergeCell ref="M118:N118"/>
    <mergeCell ref="P118:Q118"/>
    <mergeCell ref="R118:S118"/>
    <mergeCell ref="T118:U118"/>
    <mergeCell ref="W118:X118"/>
    <mergeCell ref="Y118:Z118"/>
    <mergeCell ref="AA118:AB118"/>
    <mergeCell ref="B115:C115"/>
    <mergeCell ref="D115:E115"/>
    <mergeCell ref="F115:G115"/>
    <mergeCell ref="I115:J115"/>
    <mergeCell ref="K115:L115"/>
    <mergeCell ref="M115:N115"/>
    <mergeCell ref="P115:Q115"/>
    <mergeCell ref="R115:S115"/>
    <mergeCell ref="T115:U115"/>
    <mergeCell ref="W115:X115"/>
    <mergeCell ref="Y115:Z115"/>
    <mergeCell ref="AA115:AB115"/>
    <mergeCell ref="B116:C116"/>
    <mergeCell ref="D116:E116"/>
    <mergeCell ref="F116:G116"/>
    <mergeCell ref="I116:J116"/>
    <mergeCell ref="K116:L116"/>
    <mergeCell ref="M116:N116"/>
    <mergeCell ref="P116:Q116"/>
    <mergeCell ref="R116:S116"/>
    <mergeCell ref="T116:U116"/>
    <mergeCell ref="W116:X116"/>
    <mergeCell ref="Y116:Z116"/>
    <mergeCell ref="AA116:AB116"/>
    <mergeCell ref="B113:C113"/>
    <mergeCell ref="D113:E113"/>
    <mergeCell ref="F113:G113"/>
    <mergeCell ref="I113:J113"/>
    <mergeCell ref="K113:L113"/>
    <mergeCell ref="M113:N113"/>
    <mergeCell ref="P113:Q113"/>
    <mergeCell ref="R113:S113"/>
    <mergeCell ref="T113:U113"/>
    <mergeCell ref="W113:X113"/>
    <mergeCell ref="Y113:Z113"/>
    <mergeCell ref="AA113:AB113"/>
    <mergeCell ref="B114:C114"/>
    <mergeCell ref="D114:E114"/>
    <mergeCell ref="F114:G114"/>
    <mergeCell ref="I114:J114"/>
    <mergeCell ref="K114:L114"/>
    <mergeCell ref="M114:N114"/>
    <mergeCell ref="P114:Q114"/>
    <mergeCell ref="R114:S114"/>
    <mergeCell ref="T114:U114"/>
    <mergeCell ref="W114:X114"/>
    <mergeCell ref="Y114:Z114"/>
    <mergeCell ref="AA114:AB114"/>
    <mergeCell ref="B111:C111"/>
    <mergeCell ref="D111:E111"/>
    <mergeCell ref="F111:G111"/>
    <mergeCell ref="I111:J111"/>
    <mergeCell ref="K111:L111"/>
    <mergeCell ref="M111:N111"/>
    <mergeCell ref="P111:Q111"/>
    <mergeCell ref="R111:S111"/>
    <mergeCell ref="T111:U111"/>
    <mergeCell ref="W111:X111"/>
    <mergeCell ref="Y111:Z111"/>
    <mergeCell ref="AA111:AB111"/>
    <mergeCell ref="B112:C112"/>
    <mergeCell ref="D112:E112"/>
    <mergeCell ref="F112:G112"/>
    <mergeCell ref="I112:J112"/>
    <mergeCell ref="K112:L112"/>
    <mergeCell ref="M112:N112"/>
    <mergeCell ref="P112:Q112"/>
    <mergeCell ref="R112:S112"/>
    <mergeCell ref="T112:U112"/>
    <mergeCell ref="W112:X112"/>
    <mergeCell ref="Y112:Z112"/>
    <mergeCell ref="AA112:AB112"/>
    <mergeCell ref="B109:C109"/>
    <mergeCell ref="D109:E109"/>
    <mergeCell ref="F109:G109"/>
    <mergeCell ref="I109:J109"/>
    <mergeCell ref="K109:L109"/>
    <mergeCell ref="M109:N109"/>
    <mergeCell ref="P109:Q109"/>
    <mergeCell ref="R109:S109"/>
    <mergeCell ref="T109:U109"/>
    <mergeCell ref="W109:X109"/>
    <mergeCell ref="Y109:Z109"/>
    <mergeCell ref="AA109:AB109"/>
    <mergeCell ref="B110:C110"/>
    <mergeCell ref="D110:E110"/>
    <mergeCell ref="F110:G110"/>
    <mergeCell ref="I110:J110"/>
    <mergeCell ref="K110:L110"/>
    <mergeCell ref="M110:N110"/>
    <mergeCell ref="P110:Q110"/>
    <mergeCell ref="R110:S110"/>
    <mergeCell ref="T110:U110"/>
    <mergeCell ref="W110:X110"/>
    <mergeCell ref="Y110:Z110"/>
    <mergeCell ref="AA110:AB110"/>
    <mergeCell ref="AX81:AY81"/>
    <mergeCell ref="BA81:BB81"/>
    <mergeCell ref="BC81:BD81"/>
    <mergeCell ref="BE81:BF81"/>
    <mergeCell ref="BH81:BI81"/>
    <mergeCell ref="BJ81:BK81"/>
    <mergeCell ref="BL81:BM81"/>
    <mergeCell ref="B82:C82"/>
    <mergeCell ref="D82:E82"/>
    <mergeCell ref="F82:G82"/>
    <mergeCell ref="I82:J82"/>
    <mergeCell ref="K82:L82"/>
    <mergeCell ref="M82:N82"/>
    <mergeCell ref="P82:Q82"/>
    <mergeCell ref="R82:S82"/>
    <mergeCell ref="T82:U82"/>
    <mergeCell ref="W82:X82"/>
    <mergeCell ref="Y82:Z82"/>
    <mergeCell ref="AA82:AB82"/>
    <mergeCell ref="AM82:AN82"/>
    <mergeCell ref="AO82:AP82"/>
    <mergeCell ref="AQ82:AR82"/>
    <mergeCell ref="AT82:AU82"/>
    <mergeCell ref="AV82:AW82"/>
    <mergeCell ref="AX82:AY82"/>
    <mergeCell ref="BA82:BB82"/>
    <mergeCell ref="BC82:BD82"/>
    <mergeCell ref="BE82:BF82"/>
    <mergeCell ref="BH82:BI82"/>
    <mergeCell ref="BJ82:BK82"/>
    <mergeCell ref="BL82:BM82"/>
    <mergeCell ref="B81:C81"/>
    <mergeCell ref="D81:E81"/>
    <mergeCell ref="F81:G81"/>
    <mergeCell ref="I81:J81"/>
    <mergeCell ref="K81:L81"/>
    <mergeCell ref="M81:N81"/>
    <mergeCell ref="P81:Q81"/>
    <mergeCell ref="R81:S81"/>
    <mergeCell ref="T81:U81"/>
    <mergeCell ref="W81:X81"/>
    <mergeCell ref="Y81:Z81"/>
    <mergeCell ref="AA81:AB81"/>
    <mergeCell ref="AM81:AN81"/>
    <mergeCell ref="AO81:AP81"/>
    <mergeCell ref="AQ81:AR81"/>
    <mergeCell ref="AT81:AU81"/>
    <mergeCell ref="AV81:AW81"/>
    <mergeCell ref="AX79:AY79"/>
    <mergeCell ref="F79:G79"/>
    <mergeCell ref="I79:J79"/>
    <mergeCell ref="K79:L79"/>
    <mergeCell ref="M79:N79"/>
    <mergeCell ref="P79:Q79"/>
    <mergeCell ref="R79:S79"/>
    <mergeCell ref="T79:U79"/>
    <mergeCell ref="W79:X79"/>
    <mergeCell ref="Y79:Z79"/>
    <mergeCell ref="AA79:AB79"/>
    <mergeCell ref="AM79:AN79"/>
    <mergeCell ref="AO79:AP79"/>
    <mergeCell ref="AQ79:AR79"/>
    <mergeCell ref="AT79:AU79"/>
    <mergeCell ref="AV79:AW79"/>
    <mergeCell ref="BA79:BB79"/>
    <mergeCell ref="BC79:BD79"/>
    <mergeCell ref="BE79:BF79"/>
    <mergeCell ref="BH79:BI79"/>
    <mergeCell ref="BJ79:BK79"/>
    <mergeCell ref="BL79:BM79"/>
    <mergeCell ref="B80:C80"/>
    <mergeCell ref="D80:E80"/>
    <mergeCell ref="F80:G80"/>
    <mergeCell ref="I80:J80"/>
    <mergeCell ref="K80:L80"/>
    <mergeCell ref="M80:N80"/>
    <mergeCell ref="P80:Q80"/>
    <mergeCell ref="R80:S80"/>
    <mergeCell ref="T80:U80"/>
    <mergeCell ref="W80:X80"/>
    <mergeCell ref="Y80:Z80"/>
    <mergeCell ref="AA80:AB80"/>
    <mergeCell ref="AM80:AN80"/>
    <mergeCell ref="AO80:AP80"/>
    <mergeCell ref="AQ80:AR80"/>
    <mergeCell ref="AT80:AU80"/>
    <mergeCell ref="AV80:AW80"/>
    <mergeCell ref="AX80:AY80"/>
    <mergeCell ref="BA80:BB80"/>
    <mergeCell ref="BC80:BD80"/>
    <mergeCell ref="BE80:BF80"/>
    <mergeCell ref="BH80:BI80"/>
    <mergeCell ref="BJ80:BK80"/>
    <mergeCell ref="BL80:BM80"/>
    <mergeCell ref="B79:C79"/>
    <mergeCell ref="D79:E79"/>
    <mergeCell ref="AX77:AY77"/>
    <mergeCell ref="BA77:BB77"/>
    <mergeCell ref="BC77:BD77"/>
    <mergeCell ref="BE77:BF77"/>
    <mergeCell ref="BH77:BI77"/>
    <mergeCell ref="BJ77:BK77"/>
    <mergeCell ref="BL77:BM77"/>
    <mergeCell ref="B78:C78"/>
    <mergeCell ref="D78:E78"/>
    <mergeCell ref="F78:G78"/>
    <mergeCell ref="I78:J78"/>
    <mergeCell ref="K78:L78"/>
    <mergeCell ref="M78:N78"/>
    <mergeCell ref="P78:Q78"/>
    <mergeCell ref="R78:S78"/>
    <mergeCell ref="T78:U78"/>
    <mergeCell ref="W78:X78"/>
    <mergeCell ref="Y78:Z78"/>
    <mergeCell ref="AA78:AB78"/>
    <mergeCell ref="AM78:AN78"/>
    <mergeCell ref="AO78:AP78"/>
    <mergeCell ref="AQ78:AR78"/>
    <mergeCell ref="AT78:AU78"/>
    <mergeCell ref="AV78:AW78"/>
    <mergeCell ref="AX78:AY78"/>
    <mergeCell ref="BA78:BB78"/>
    <mergeCell ref="BC78:BD78"/>
    <mergeCell ref="BE78:BF78"/>
    <mergeCell ref="BH78:BI78"/>
    <mergeCell ref="BJ78:BK78"/>
    <mergeCell ref="BL78:BM78"/>
    <mergeCell ref="B77:C77"/>
    <mergeCell ref="D77:E77"/>
    <mergeCell ref="F77:G77"/>
    <mergeCell ref="I77:J77"/>
    <mergeCell ref="K77:L77"/>
    <mergeCell ref="M77:N77"/>
    <mergeCell ref="P77:Q77"/>
    <mergeCell ref="R77:S77"/>
    <mergeCell ref="T77:U77"/>
    <mergeCell ref="W77:X77"/>
    <mergeCell ref="Y77:Z77"/>
    <mergeCell ref="AA77:AB77"/>
    <mergeCell ref="AM77:AN77"/>
    <mergeCell ref="AO77:AP77"/>
    <mergeCell ref="AQ77:AR77"/>
    <mergeCell ref="AT77:AU77"/>
    <mergeCell ref="AV77:AW77"/>
    <mergeCell ref="AX75:AY75"/>
    <mergeCell ref="F75:G75"/>
    <mergeCell ref="I75:J75"/>
    <mergeCell ref="K75:L75"/>
    <mergeCell ref="M75:N75"/>
    <mergeCell ref="P75:Q75"/>
    <mergeCell ref="R75:S75"/>
    <mergeCell ref="T75:U75"/>
    <mergeCell ref="W75:X75"/>
    <mergeCell ref="Y75:Z75"/>
    <mergeCell ref="AA75:AB75"/>
    <mergeCell ref="AM75:AN75"/>
    <mergeCell ref="AO75:AP75"/>
    <mergeCell ref="AQ75:AR75"/>
    <mergeCell ref="AT75:AU75"/>
    <mergeCell ref="AV75:AW75"/>
    <mergeCell ref="BA75:BB75"/>
    <mergeCell ref="BC75:BD75"/>
    <mergeCell ref="BE75:BF75"/>
    <mergeCell ref="BH75:BI75"/>
    <mergeCell ref="BJ75:BK75"/>
    <mergeCell ref="BL75:BM75"/>
    <mergeCell ref="B76:C76"/>
    <mergeCell ref="D76:E76"/>
    <mergeCell ref="F76:G76"/>
    <mergeCell ref="I76:J76"/>
    <mergeCell ref="K76:L76"/>
    <mergeCell ref="M76:N76"/>
    <mergeCell ref="P76:Q76"/>
    <mergeCell ref="R76:S76"/>
    <mergeCell ref="T76:U76"/>
    <mergeCell ref="W76:X76"/>
    <mergeCell ref="Y76:Z76"/>
    <mergeCell ref="AA76:AB76"/>
    <mergeCell ref="AM76:AN76"/>
    <mergeCell ref="AO76:AP76"/>
    <mergeCell ref="AQ76:AR76"/>
    <mergeCell ref="AT76:AU76"/>
    <mergeCell ref="AV76:AW76"/>
    <mergeCell ref="AX76:AY76"/>
    <mergeCell ref="BA76:BB76"/>
    <mergeCell ref="BC76:BD76"/>
    <mergeCell ref="BE76:BF76"/>
    <mergeCell ref="BH76:BI76"/>
    <mergeCell ref="BJ76:BK76"/>
    <mergeCell ref="BL76:BM76"/>
    <mergeCell ref="B75:C75"/>
    <mergeCell ref="D75:E75"/>
    <mergeCell ref="AX73:AY73"/>
    <mergeCell ref="BA73:BB73"/>
    <mergeCell ref="BC73:BD73"/>
    <mergeCell ref="BE73:BF73"/>
    <mergeCell ref="BH73:BI73"/>
    <mergeCell ref="BJ73:BK73"/>
    <mergeCell ref="BL73:BM73"/>
    <mergeCell ref="B74:C74"/>
    <mergeCell ref="D74:E74"/>
    <mergeCell ref="F74:G74"/>
    <mergeCell ref="I74:J74"/>
    <mergeCell ref="K74:L74"/>
    <mergeCell ref="M74:N74"/>
    <mergeCell ref="P74:Q74"/>
    <mergeCell ref="R74:S74"/>
    <mergeCell ref="T74:U74"/>
    <mergeCell ref="W74:X74"/>
    <mergeCell ref="Y74:Z74"/>
    <mergeCell ref="AA74:AB74"/>
    <mergeCell ref="AM74:AN74"/>
    <mergeCell ref="AO74:AP74"/>
    <mergeCell ref="AQ74:AR74"/>
    <mergeCell ref="AT74:AU74"/>
    <mergeCell ref="AV74:AW74"/>
    <mergeCell ref="AX74:AY74"/>
    <mergeCell ref="BA74:BB74"/>
    <mergeCell ref="BC74:BD74"/>
    <mergeCell ref="BE74:BF74"/>
    <mergeCell ref="BH74:BI74"/>
    <mergeCell ref="BJ74:BK74"/>
    <mergeCell ref="BL74:BM74"/>
    <mergeCell ref="B73:C73"/>
    <mergeCell ref="D73:E73"/>
    <mergeCell ref="F73:G73"/>
    <mergeCell ref="I73:J73"/>
    <mergeCell ref="K73:L73"/>
    <mergeCell ref="M73:N73"/>
    <mergeCell ref="P73:Q73"/>
    <mergeCell ref="R73:S73"/>
    <mergeCell ref="T73:U73"/>
    <mergeCell ref="W73:X73"/>
    <mergeCell ref="Y73:Z73"/>
    <mergeCell ref="AA73:AB73"/>
    <mergeCell ref="AM73:AN73"/>
    <mergeCell ref="AO73:AP73"/>
    <mergeCell ref="AQ73:AR73"/>
    <mergeCell ref="AT73:AU73"/>
    <mergeCell ref="AV73:AW73"/>
    <mergeCell ref="AX71:AY71"/>
    <mergeCell ref="F71:G71"/>
    <mergeCell ref="I71:J71"/>
    <mergeCell ref="K71:L71"/>
    <mergeCell ref="M71:N71"/>
    <mergeCell ref="P71:Q71"/>
    <mergeCell ref="R71:S71"/>
    <mergeCell ref="T71:U71"/>
    <mergeCell ref="W71:X71"/>
    <mergeCell ref="Y71:Z71"/>
    <mergeCell ref="AA71:AB71"/>
    <mergeCell ref="AM71:AN71"/>
    <mergeCell ref="AO71:AP71"/>
    <mergeCell ref="AQ71:AR71"/>
    <mergeCell ref="AT71:AU71"/>
    <mergeCell ref="AV71:AW71"/>
    <mergeCell ref="BA71:BB71"/>
    <mergeCell ref="BC71:BD71"/>
    <mergeCell ref="BE71:BF71"/>
    <mergeCell ref="BH71:BI71"/>
    <mergeCell ref="BJ71:BK71"/>
    <mergeCell ref="BL71:BM71"/>
    <mergeCell ref="B72:C72"/>
    <mergeCell ref="D72:E72"/>
    <mergeCell ref="F72:G72"/>
    <mergeCell ref="I72:J72"/>
    <mergeCell ref="K72:L72"/>
    <mergeCell ref="M72:N72"/>
    <mergeCell ref="P72:Q72"/>
    <mergeCell ref="R72:S72"/>
    <mergeCell ref="T72:U72"/>
    <mergeCell ref="W72:X72"/>
    <mergeCell ref="Y72:Z72"/>
    <mergeCell ref="AA72:AB72"/>
    <mergeCell ref="AM72:AN72"/>
    <mergeCell ref="AO72:AP72"/>
    <mergeCell ref="AQ72:AR72"/>
    <mergeCell ref="AT72:AU72"/>
    <mergeCell ref="AV72:AW72"/>
    <mergeCell ref="AX72:AY72"/>
    <mergeCell ref="BA72:BB72"/>
    <mergeCell ref="BC72:BD72"/>
    <mergeCell ref="BE72:BF72"/>
    <mergeCell ref="BH72:BI72"/>
    <mergeCell ref="BJ72:BK72"/>
    <mergeCell ref="BL72:BM72"/>
    <mergeCell ref="B71:C71"/>
    <mergeCell ref="D71:E71"/>
    <mergeCell ref="AX69:AY69"/>
    <mergeCell ref="BA69:BB69"/>
    <mergeCell ref="BC69:BD69"/>
    <mergeCell ref="BE69:BF69"/>
    <mergeCell ref="BH69:BI69"/>
    <mergeCell ref="BJ69:BK69"/>
    <mergeCell ref="BL69:BM69"/>
    <mergeCell ref="B70:C70"/>
    <mergeCell ref="D70:E70"/>
    <mergeCell ref="F70:G70"/>
    <mergeCell ref="I70:J70"/>
    <mergeCell ref="K70:L70"/>
    <mergeCell ref="M70:N70"/>
    <mergeCell ref="P70:Q70"/>
    <mergeCell ref="R70:S70"/>
    <mergeCell ref="T70:U70"/>
    <mergeCell ref="W70:X70"/>
    <mergeCell ref="Y70:Z70"/>
    <mergeCell ref="AA70:AB70"/>
    <mergeCell ref="AM70:AN70"/>
    <mergeCell ref="AO70:AP70"/>
    <mergeCell ref="AQ70:AR70"/>
    <mergeCell ref="AT70:AU70"/>
    <mergeCell ref="AV70:AW70"/>
    <mergeCell ref="AX70:AY70"/>
    <mergeCell ref="BA70:BB70"/>
    <mergeCell ref="BC70:BD70"/>
    <mergeCell ref="BE70:BF70"/>
    <mergeCell ref="BH70:BI70"/>
    <mergeCell ref="BJ70:BK70"/>
    <mergeCell ref="BL70:BM70"/>
    <mergeCell ref="B69:C69"/>
    <mergeCell ref="D69:E69"/>
    <mergeCell ref="F69:G69"/>
    <mergeCell ref="I69:J69"/>
    <mergeCell ref="K69:L69"/>
    <mergeCell ref="M69:N69"/>
    <mergeCell ref="P69:Q69"/>
    <mergeCell ref="R69:S69"/>
    <mergeCell ref="T69:U69"/>
    <mergeCell ref="W69:X69"/>
    <mergeCell ref="Y69:Z69"/>
    <mergeCell ref="AA69:AB69"/>
    <mergeCell ref="AM69:AN69"/>
    <mergeCell ref="AO69:AP69"/>
    <mergeCell ref="AQ69:AR69"/>
    <mergeCell ref="AT69:AU69"/>
    <mergeCell ref="AV69:AW69"/>
    <mergeCell ref="AX67:AY67"/>
    <mergeCell ref="F67:G67"/>
    <mergeCell ref="I67:J67"/>
    <mergeCell ref="K67:L67"/>
    <mergeCell ref="M67:N67"/>
    <mergeCell ref="P67:Q67"/>
    <mergeCell ref="R67:S67"/>
    <mergeCell ref="T67:U67"/>
    <mergeCell ref="W67:X67"/>
    <mergeCell ref="Y67:Z67"/>
    <mergeCell ref="AA67:AB67"/>
    <mergeCell ref="AM67:AN67"/>
    <mergeCell ref="AO67:AP67"/>
    <mergeCell ref="AQ67:AR67"/>
    <mergeCell ref="AT67:AU67"/>
    <mergeCell ref="AV67:AW67"/>
    <mergeCell ref="BA67:BB67"/>
    <mergeCell ref="BC67:BD67"/>
    <mergeCell ref="BE67:BF67"/>
    <mergeCell ref="BH67:BI67"/>
    <mergeCell ref="BJ67:BK67"/>
    <mergeCell ref="BL67:BM67"/>
    <mergeCell ref="B68:C68"/>
    <mergeCell ref="D68:E68"/>
    <mergeCell ref="F68:G68"/>
    <mergeCell ref="I68:J68"/>
    <mergeCell ref="K68:L68"/>
    <mergeCell ref="M68:N68"/>
    <mergeCell ref="P68:Q68"/>
    <mergeCell ref="R68:S68"/>
    <mergeCell ref="T68:U68"/>
    <mergeCell ref="W68:X68"/>
    <mergeCell ref="Y68:Z68"/>
    <mergeCell ref="AA68:AB68"/>
    <mergeCell ref="AM68:AN68"/>
    <mergeCell ref="AO68:AP68"/>
    <mergeCell ref="AQ68:AR68"/>
    <mergeCell ref="AT68:AU68"/>
    <mergeCell ref="AV68:AW68"/>
    <mergeCell ref="AX68:AY68"/>
    <mergeCell ref="BA68:BB68"/>
    <mergeCell ref="BC68:BD68"/>
    <mergeCell ref="BE68:BF68"/>
    <mergeCell ref="BH68:BI68"/>
    <mergeCell ref="BJ68:BK68"/>
    <mergeCell ref="BL68:BM68"/>
    <mergeCell ref="B67:C67"/>
    <mergeCell ref="D67:E67"/>
    <mergeCell ref="AX65:AY65"/>
    <mergeCell ref="BA65:BB65"/>
    <mergeCell ref="BC65:BD65"/>
    <mergeCell ref="BE65:BF65"/>
    <mergeCell ref="BH65:BI65"/>
    <mergeCell ref="BJ65:BK65"/>
    <mergeCell ref="BL65:BM65"/>
    <mergeCell ref="B66:C66"/>
    <mergeCell ref="D66:E66"/>
    <mergeCell ref="F66:G66"/>
    <mergeCell ref="I66:J66"/>
    <mergeCell ref="K66:L66"/>
    <mergeCell ref="M66:N66"/>
    <mergeCell ref="P66:Q66"/>
    <mergeCell ref="R66:S66"/>
    <mergeCell ref="T66:U66"/>
    <mergeCell ref="W66:X66"/>
    <mergeCell ref="Y66:Z66"/>
    <mergeCell ref="AA66:AB66"/>
    <mergeCell ref="AM66:AN66"/>
    <mergeCell ref="AO66:AP66"/>
    <mergeCell ref="AQ66:AR66"/>
    <mergeCell ref="AT66:AU66"/>
    <mergeCell ref="AV66:AW66"/>
    <mergeCell ref="AX66:AY66"/>
    <mergeCell ref="BA66:BB66"/>
    <mergeCell ref="BC66:BD66"/>
    <mergeCell ref="BE66:BF66"/>
    <mergeCell ref="BH66:BI66"/>
    <mergeCell ref="BJ66:BK66"/>
    <mergeCell ref="BL66:BM66"/>
    <mergeCell ref="B65:C65"/>
    <mergeCell ref="D65:E65"/>
    <mergeCell ref="F65:G65"/>
    <mergeCell ref="I65:J65"/>
    <mergeCell ref="K65:L65"/>
    <mergeCell ref="M65:N65"/>
    <mergeCell ref="P65:Q65"/>
    <mergeCell ref="R65:S65"/>
    <mergeCell ref="T65:U65"/>
    <mergeCell ref="W65:X65"/>
    <mergeCell ref="Y65:Z65"/>
    <mergeCell ref="AA65:AB65"/>
    <mergeCell ref="AM65:AN65"/>
    <mergeCell ref="AO65:AP65"/>
    <mergeCell ref="AQ65:AR65"/>
    <mergeCell ref="AT65:AU65"/>
    <mergeCell ref="AV65:AW65"/>
    <mergeCell ref="AX36:AY36"/>
    <mergeCell ref="F36:G36"/>
    <mergeCell ref="I36:J36"/>
    <mergeCell ref="K36:L36"/>
    <mergeCell ref="M36:N36"/>
    <mergeCell ref="P36:Q36"/>
    <mergeCell ref="R36:S36"/>
    <mergeCell ref="T36:U36"/>
    <mergeCell ref="W36:X36"/>
    <mergeCell ref="Y36:Z36"/>
    <mergeCell ref="AA36:AB36"/>
    <mergeCell ref="AM36:AN36"/>
    <mergeCell ref="AO36:AP36"/>
    <mergeCell ref="AQ36:AR36"/>
    <mergeCell ref="AT36:AU36"/>
    <mergeCell ref="AV36:AW36"/>
    <mergeCell ref="BA36:BB36"/>
    <mergeCell ref="BC36:BD36"/>
    <mergeCell ref="BE36:BF36"/>
    <mergeCell ref="BH36:BI36"/>
    <mergeCell ref="BJ36:BK36"/>
    <mergeCell ref="BL36:BM36"/>
    <mergeCell ref="B37:C37"/>
    <mergeCell ref="D37:E37"/>
    <mergeCell ref="F37:G37"/>
    <mergeCell ref="I37:J37"/>
    <mergeCell ref="K37:L37"/>
    <mergeCell ref="M37:N37"/>
    <mergeCell ref="P37:Q37"/>
    <mergeCell ref="R37:S37"/>
    <mergeCell ref="T37:U37"/>
    <mergeCell ref="W37:X37"/>
    <mergeCell ref="Y37:Z37"/>
    <mergeCell ref="AA37:AB37"/>
    <mergeCell ref="AM37:AN37"/>
    <mergeCell ref="AO37:AP37"/>
    <mergeCell ref="AQ37:AR37"/>
    <mergeCell ref="AT37:AU37"/>
    <mergeCell ref="AV37:AW37"/>
    <mergeCell ref="AX37:AY37"/>
    <mergeCell ref="BA37:BB37"/>
    <mergeCell ref="BC37:BD37"/>
    <mergeCell ref="BE37:BF37"/>
    <mergeCell ref="BH37:BI37"/>
    <mergeCell ref="BJ37:BK37"/>
    <mergeCell ref="BL37:BM37"/>
    <mergeCell ref="B36:C36"/>
    <mergeCell ref="D36:E36"/>
    <mergeCell ref="AX34:AY34"/>
    <mergeCell ref="BA34:BB34"/>
    <mergeCell ref="BC34:BD34"/>
    <mergeCell ref="BE34:BF34"/>
    <mergeCell ref="BH34:BI34"/>
    <mergeCell ref="BJ34:BK34"/>
    <mergeCell ref="BL34:BM34"/>
    <mergeCell ref="B35:C35"/>
    <mergeCell ref="D35:E35"/>
    <mergeCell ref="F35:G35"/>
    <mergeCell ref="I35:J35"/>
    <mergeCell ref="K35:L35"/>
    <mergeCell ref="M35:N35"/>
    <mergeCell ref="P35:Q35"/>
    <mergeCell ref="R35:S35"/>
    <mergeCell ref="T35:U35"/>
    <mergeCell ref="W35:X35"/>
    <mergeCell ref="Y35:Z35"/>
    <mergeCell ref="AA35:AB35"/>
    <mergeCell ref="AM35:AN35"/>
    <mergeCell ref="AO35:AP35"/>
    <mergeCell ref="AQ35:AR35"/>
    <mergeCell ref="AT35:AU35"/>
    <mergeCell ref="AV35:AW35"/>
    <mergeCell ref="AX35:AY35"/>
    <mergeCell ref="BA35:BB35"/>
    <mergeCell ref="BC35:BD35"/>
    <mergeCell ref="BE35:BF35"/>
    <mergeCell ref="BH35:BI35"/>
    <mergeCell ref="BJ35:BK35"/>
    <mergeCell ref="BL35:BM35"/>
    <mergeCell ref="B34:C34"/>
    <mergeCell ref="D34:E34"/>
    <mergeCell ref="F34:G34"/>
    <mergeCell ref="I34:J34"/>
    <mergeCell ref="K34:L34"/>
    <mergeCell ref="M34:N34"/>
    <mergeCell ref="P34:Q34"/>
    <mergeCell ref="R34:S34"/>
    <mergeCell ref="T34:U34"/>
    <mergeCell ref="W34:X34"/>
    <mergeCell ref="Y34:Z34"/>
    <mergeCell ref="AA34:AB34"/>
    <mergeCell ref="AM34:AN34"/>
    <mergeCell ref="AO34:AP34"/>
    <mergeCell ref="AQ34:AR34"/>
    <mergeCell ref="AT34:AU34"/>
    <mergeCell ref="AV34:AW34"/>
    <mergeCell ref="AX32:AY32"/>
    <mergeCell ref="F32:G32"/>
    <mergeCell ref="I32:J32"/>
    <mergeCell ref="K32:L32"/>
    <mergeCell ref="M32:N32"/>
    <mergeCell ref="P32:Q32"/>
    <mergeCell ref="R32:S32"/>
    <mergeCell ref="T32:U32"/>
    <mergeCell ref="W32:X32"/>
    <mergeCell ref="Y32:Z32"/>
    <mergeCell ref="AA32:AB32"/>
    <mergeCell ref="AM32:AN32"/>
    <mergeCell ref="AO32:AP32"/>
    <mergeCell ref="AQ32:AR32"/>
    <mergeCell ref="AT32:AU32"/>
    <mergeCell ref="AV32:AW32"/>
    <mergeCell ref="BA32:BB32"/>
    <mergeCell ref="BC32:BD32"/>
    <mergeCell ref="BE32:BF32"/>
    <mergeCell ref="BH32:BI32"/>
    <mergeCell ref="BJ32:BK32"/>
    <mergeCell ref="BL32:BM32"/>
    <mergeCell ref="B33:C33"/>
    <mergeCell ref="D33:E33"/>
    <mergeCell ref="F33:G33"/>
    <mergeCell ref="I33:J33"/>
    <mergeCell ref="K33:L33"/>
    <mergeCell ref="M33:N33"/>
    <mergeCell ref="P33:Q33"/>
    <mergeCell ref="R33:S33"/>
    <mergeCell ref="T33:U33"/>
    <mergeCell ref="W33:X33"/>
    <mergeCell ref="Y33:Z33"/>
    <mergeCell ref="AA33:AB33"/>
    <mergeCell ref="AM33:AN33"/>
    <mergeCell ref="AO33:AP33"/>
    <mergeCell ref="AQ33:AR33"/>
    <mergeCell ref="AT33:AU33"/>
    <mergeCell ref="AV33:AW33"/>
    <mergeCell ref="AX33:AY33"/>
    <mergeCell ref="BA33:BB33"/>
    <mergeCell ref="BC33:BD33"/>
    <mergeCell ref="BE33:BF33"/>
    <mergeCell ref="BH33:BI33"/>
    <mergeCell ref="BJ33:BK33"/>
    <mergeCell ref="BL33:BM33"/>
    <mergeCell ref="B32:C32"/>
    <mergeCell ref="D32:E32"/>
    <mergeCell ref="AX30:AY30"/>
    <mergeCell ref="BA30:BB30"/>
    <mergeCell ref="BC30:BD30"/>
    <mergeCell ref="BE30:BF30"/>
    <mergeCell ref="BH30:BI30"/>
    <mergeCell ref="BJ30:BK30"/>
    <mergeCell ref="BL30:BM30"/>
    <mergeCell ref="B31:C31"/>
    <mergeCell ref="D31:E31"/>
    <mergeCell ref="F31:G31"/>
    <mergeCell ref="I31:J31"/>
    <mergeCell ref="K31:L31"/>
    <mergeCell ref="M31:N31"/>
    <mergeCell ref="P31:Q31"/>
    <mergeCell ref="R31:S31"/>
    <mergeCell ref="T31:U31"/>
    <mergeCell ref="W31:X31"/>
    <mergeCell ref="Y31:Z31"/>
    <mergeCell ref="AA31:AB31"/>
    <mergeCell ref="AM31:AN31"/>
    <mergeCell ref="AO31:AP31"/>
    <mergeCell ref="AQ31:AR31"/>
    <mergeCell ref="AT31:AU31"/>
    <mergeCell ref="AV31:AW31"/>
    <mergeCell ref="AX31:AY31"/>
    <mergeCell ref="BA31:BB31"/>
    <mergeCell ref="BC31:BD31"/>
    <mergeCell ref="BE31:BF31"/>
    <mergeCell ref="BH31:BI31"/>
    <mergeCell ref="BJ31:BK31"/>
    <mergeCell ref="BL31:BM31"/>
    <mergeCell ref="B30:C30"/>
    <mergeCell ref="D30:E30"/>
    <mergeCell ref="F30:G30"/>
    <mergeCell ref="I30:J30"/>
    <mergeCell ref="K30:L30"/>
    <mergeCell ref="M30:N30"/>
    <mergeCell ref="P30:Q30"/>
    <mergeCell ref="R30:S30"/>
    <mergeCell ref="T30:U30"/>
    <mergeCell ref="W30:X30"/>
    <mergeCell ref="Y30:Z30"/>
    <mergeCell ref="AA30:AB30"/>
    <mergeCell ref="AM30:AN30"/>
    <mergeCell ref="AO30:AP30"/>
    <mergeCell ref="AQ30:AR30"/>
    <mergeCell ref="AT30:AU30"/>
    <mergeCell ref="AV30:AW30"/>
    <mergeCell ref="AX28:AY28"/>
    <mergeCell ref="F28:G28"/>
    <mergeCell ref="I28:J28"/>
    <mergeCell ref="K28:L28"/>
    <mergeCell ref="M28:N28"/>
    <mergeCell ref="P28:Q28"/>
    <mergeCell ref="R28:S28"/>
    <mergeCell ref="T28:U28"/>
    <mergeCell ref="W28:X28"/>
    <mergeCell ref="Y28:Z28"/>
    <mergeCell ref="AA28:AB28"/>
    <mergeCell ref="AM28:AN28"/>
    <mergeCell ref="AO28:AP28"/>
    <mergeCell ref="AQ28:AR28"/>
    <mergeCell ref="AT28:AU28"/>
    <mergeCell ref="AV28:AW28"/>
    <mergeCell ref="BA28:BB28"/>
    <mergeCell ref="BC28:BD28"/>
    <mergeCell ref="BE28:BF28"/>
    <mergeCell ref="BH28:BI28"/>
    <mergeCell ref="BJ28:BK28"/>
    <mergeCell ref="BL28:BM28"/>
    <mergeCell ref="B29:C29"/>
    <mergeCell ref="D29:E29"/>
    <mergeCell ref="F29:G29"/>
    <mergeCell ref="I29:J29"/>
    <mergeCell ref="K29:L29"/>
    <mergeCell ref="M29:N29"/>
    <mergeCell ref="P29:Q29"/>
    <mergeCell ref="R29:S29"/>
    <mergeCell ref="T29:U29"/>
    <mergeCell ref="W29:X29"/>
    <mergeCell ref="Y29:Z29"/>
    <mergeCell ref="AA29:AB29"/>
    <mergeCell ref="AM29:AN29"/>
    <mergeCell ref="AO29:AP29"/>
    <mergeCell ref="AQ29:AR29"/>
    <mergeCell ref="AT29:AU29"/>
    <mergeCell ref="AV29:AW29"/>
    <mergeCell ref="AX29:AY29"/>
    <mergeCell ref="BA29:BB29"/>
    <mergeCell ref="BC29:BD29"/>
    <mergeCell ref="BE29:BF29"/>
    <mergeCell ref="BH29:BI29"/>
    <mergeCell ref="BJ29:BK29"/>
    <mergeCell ref="BL29:BM29"/>
    <mergeCell ref="B28:C28"/>
    <mergeCell ref="D28:E28"/>
    <mergeCell ref="AX26:AY26"/>
    <mergeCell ref="BA26:BB26"/>
    <mergeCell ref="BC26:BD26"/>
    <mergeCell ref="BE26:BF26"/>
    <mergeCell ref="BH26:BI26"/>
    <mergeCell ref="BJ26:BK26"/>
    <mergeCell ref="BL26:BM26"/>
    <mergeCell ref="B27:C27"/>
    <mergeCell ref="D27:E27"/>
    <mergeCell ref="F27:G27"/>
    <mergeCell ref="I27:J27"/>
    <mergeCell ref="K27:L27"/>
    <mergeCell ref="M27:N27"/>
    <mergeCell ref="P27:Q27"/>
    <mergeCell ref="R27:S27"/>
    <mergeCell ref="T27:U27"/>
    <mergeCell ref="W27:X27"/>
    <mergeCell ref="Y27:Z27"/>
    <mergeCell ref="AA27:AB27"/>
    <mergeCell ref="AM27:AN27"/>
    <mergeCell ref="AO27:AP27"/>
    <mergeCell ref="AQ27:AR27"/>
    <mergeCell ref="AT27:AU27"/>
    <mergeCell ref="AV27:AW27"/>
    <mergeCell ref="AX27:AY27"/>
    <mergeCell ref="BA27:BB27"/>
    <mergeCell ref="BC27:BD27"/>
    <mergeCell ref="BE27:BF27"/>
    <mergeCell ref="BH27:BI27"/>
    <mergeCell ref="BJ27:BK27"/>
    <mergeCell ref="BL27:BM27"/>
    <mergeCell ref="B26:C26"/>
    <mergeCell ref="D26:E26"/>
    <mergeCell ref="F26:G26"/>
    <mergeCell ref="I26:J26"/>
    <mergeCell ref="K26:L26"/>
    <mergeCell ref="M26:N26"/>
    <mergeCell ref="P26:Q26"/>
    <mergeCell ref="R26:S26"/>
    <mergeCell ref="T26:U26"/>
    <mergeCell ref="W26:X26"/>
    <mergeCell ref="Y26:Z26"/>
    <mergeCell ref="AA26:AB26"/>
    <mergeCell ref="AM26:AN26"/>
    <mergeCell ref="AO26:AP26"/>
    <mergeCell ref="AQ26:AR26"/>
    <mergeCell ref="AT26:AU26"/>
    <mergeCell ref="AV26:AW26"/>
    <mergeCell ref="AX24:AY24"/>
    <mergeCell ref="F24:G24"/>
    <mergeCell ref="I24:J24"/>
    <mergeCell ref="K24:L24"/>
    <mergeCell ref="M24:N24"/>
    <mergeCell ref="P24:Q24"/>
    <mergeCell ref="R24:S24"/>
    <mergeCell ref="T24:U24"/>
    <mergeCell ref="W24:X24"/>
    <mergeCell ref="Y24:Z24"/>
    <mergeCell ref="AA24:AB24"/>
    <mergeCell ref="AM24:AN24"/>
    <mergeCell ref="AO24:AP24"/>
    <mergeCell ref="AQ24:AR24"/>
    <mergeCell ref="AT24:AU24"/>
    <mergeCell ref="AV24:AW24"/>
    <mergeCell ref="BA24:BB24"/>
    <mergeCell ref="BC24:BD24"/>
    <mergeCell ref="BE24:BF24"/>
    <mergeCell ref="BH24:BI24"/>
    <mergeCell ref="BJ24:BK24"/>
    <mergeCell ref="BL24:BM24"/>
    <mergeCell ref="B25:C25"/>
    <mergeCell ref="D25:E25"/>
    <mergeCell ref="F25:G25"/>
    <mergeCell ref="I25:J25"/>
    <mergeCell ref="K25:L25"/>
    <mergeCell ref="M25:N25"/>
    <mergeCell ref="P25:Q25"/>
    <mergeCell ref="R25:S25"/>
    <mergeCell ref="T25:U25"/>
    <mergeCell ref="W25:X25"/>
    <mergeCell ref="Y25:Z25"/>
    <mergeCell ref="AA25:AB25"/>
    <mergeCell ref="AM25:AN25"/>
    <mergeCell ref="AO25:AP25"/>
    <mergeCell ref="AQ25:AR25"/>
    <mergeCell ref="AT25:AU25"/>
    <mergeCell ref="AV25:AW25"/>
    <mergeCell ref="AX25:AY25"/>
    <mergeCell ref="BA25:BB25"/>
    <mergeCell ref="BC25:BD25"/>
    <mergeCell ref="BE25:BF25"/>
    <mergeCell ref="BH25:BI25"/>
    <mergeCell ref="BJ25:BK25"/>
    <mergeCell ref="BL25:BM25"/>
    <mergeCell ref="B24:C24"/>
    <mergeCell ref="D24:E24"/>
    <mergeCell ref="AX22:AY22"/>
    <mergeCell ref="BA22:BB22"/>
    <mergeCell ref="BC22:BD22"/>
    <mergeCell ref="BE22:BF22"/>
    <mergeCell ref="BH22:BI22"/>
    <mergeCell ref="BJ22:BK22"/>
    <mergeCell ref="BL22:BM22"/>
    <mergeCell ref="B23:C23"/>
    <mergeCell ref="D23:E23"/>
    <mergeCell ref="F23:G23"/>
    <mergeCell ref="I23:J23"/>
    <mergeCell ref="K23:L23"/>
    <mergeCell ref="M23:N23"/>
    <mergeCell ref="P23:Q23"/>
    <mergeCell ref="R23:S23"/>
    <mergeCell ref="T23:U23"/>
    <mergeCell ref="W23:X23"/>
    <mergeCell ref="Y23:Z23"/>
    <mergeCell ref="AA23:AB23"/>
    <mergeCell ref="AM23:AN23"/>
    <mergeCell ref="AO23:AP23"/>
    <mergeCell ref="AQ23:AR23"/>
    <mergeCell ref="AT23:AU23"/>
    <mergeCell ref="AV23:AW23"/>
    <mergeCell ref="AX23:AY23"/>
    <mergeCell ref="BA23:BB23"/>
    <mergeCell ref="BC23:BD23"/>
    <mergeCell ref="BE23:BF23"/>
    <mergeCell ref="BH23:BI23"/>
    <mergeCell ref="BJ23:BK23"/>
    <mergeCell ref="BL23:BM23"/>
    <mergeCell ref="B22:C22"/>
    <mergeCell ref="D22:E22"/>
    <mergeCell ref="F22:G22"/>
    <mergeCell ref="I22:J22"/>
    <mergeCell ref="K22:L22"/>
    <mergeCell ref="M22:N22"/>
    <mergeCell ref="P22:Q22"/>
    <mergeCell ref="R22:S22"/>
    <mergeCell ref="T22:U22"/>
    <mergeCell ref="W22:X22"/>
    <mergeCell ref="Y22:Z22"/>
    <mergeCell ref="AA22:AB22"/>
    <mergeCell ref="AM22:AN22"/>
    <mergeCell ref="AO22:AP22"/>
    <mergeCell ref="AQ22:AR22"/>
    <mergeCell ref="AT22:AU22"/>
    <mergeCell ref="AV22:AW22"/>
    <mergeCell ref="AX20:AY20"/>
    <mergeCell ref="F20:G20"/>
    <mergeCell ref="I20:J20"/>
    <mergeCell ref="K20:L20"/>
    <mergeCell ref="M20:N20"/>
    <mergeCell ref="P20:Q20"/>
    <mergeCell ref="R20:S20"/>
    <mergeCell ref="T20:U20"/>
    <mergeCell ref="W20:X20"/>
    <mergeCell ref="Y20:Z20"/>
    <mergeCell ref="AA20:AB20"/>
    <mergeCell ref="AM20:AN20"/>
    <mergeCell ref="AO20:AP20"/>
    <mergeCell ref="AQ20:AR20"/>
    <mergeCell ref="AT20:AU20"/>
    <mergeCell ref="AV20:AW20"/>
    <mergeCell ref="BA20:BB20"/>
    <mergeCell ref="BC20:BD20"/>
    <mergeCell ref="BE20:BF20"/>
    <mergeCell ref="BH20:BI20"/>
    <mergeCell ref="BJ20:BK20"/>
    <mergeCell ref="BL20:BM20"/>
    <mergeCell ref="B21:C21"/>
    <mergeCell ref="D21:E21"/>
    <mergeCell ref="F21:G21"/>
    <mergeCell ref="I21:J21"/>
    <mergeCell ref="K21:L21"/>
    <mergeCell ref="M21:N21"/>
    <mergeCell ref="P21:Q21"/>
    <mergeCell ref="R21:S21"/>
    <mergeCell ref="T21:U21"/>
    <mergeCell ref="W21:X21"/>
    <mergeCell ref="Y21:Z21"/>
    <mergeCell ref="AA21:AB21"/>
    <mergeCell ref="AM21:AN21"/>
    <mergeCell ref="AO21:AP21"/>
    <mergeCell ref="AQ21:AR21"/>
    <mergeCell ref="AT21:AU21"/>
    <mergeCell ref="AV21:AW21"/>
    <mergeCell ref="AX21:AY21"/>
    <mergeCell ref="BA21:BB21"/>
    <mergeCell ref="BC21:BD21"/>
    <mergeCell ref="BE21:BF21"/>
    <mergeCell ref="BH21:BI21"/>
    <mergeCell ref="BJ21:BK21"/>
    <mergeCell ref="BL21:BM21"/>
    <mergeCell ref="B20:C20"/>
    <mergeCell ref="D20:E20"/>
    <mergeCell ref="AA174:AB174"/>
    <mergeCell ref="M174:N174"/>
    <mergeCell ref="P174:Q174"/>
    <mergeCell ref="R174:S174"/>
    <mergeCell ref="T174:U174"/>
    <mergeCell ref="W174:X174"/>
    <mergeCell ref="Y174:Z174"/>
    <mergeCell ref="BC172:BD172"/>
    <mergeCell ref="BE172:BF172"/>
    <mergeCell ref="BH172:BI172"/>
    <mergeCell ref="BJ172:BK172"/>
    <mergeCell ref="BL172:BM172"/>
    <mergeCell ref="B174:C174"/>
    <mergeCell ref="D174:E174"/>
    <mergeCell ref="F174:G174"/>
    <mergeCell ref="I174:J174"/>
    <mergeCell ref="K174:L174"/>
    <mergeCell ref="AO172:AP172"/>
    <mergeCell ref="AQ172:AR172"/>
    <mergeCell ref="AT172:AU172"/>
    <mergeCell ref="AV172:AW172"/>
    <mergeCell ref="AX172:AY172"/>
    <mergeCell ref="BA172:BB172"/>
    <mergeCell ref="R172:S172"/>
    <mergeCell ref="T172:U172"/>
    <mergeCell ref="W172:X172"/>
    <mergeCell ref="Y172:Z172"/>
    <mergeCell ref="AA172:AB172"/>
    <mergeCell ref="AM172:AN172"/>
    <mergeCell ref="B172:C172"/>
    <mergeCell ref="D172:E172"/>
    <mergeCell ref="F172:G172"/>
    <mergeCell ref="I172:J172"/>
    <mergeCell ref="K172:L172"/>
    <mergeCell ref="M172:N172"/>
    <mergeCell ref="P172:Q172"/>
    <mergeCell ref="AT151:AU151"/>
    <mergeCell ref="AV151:AW151"/>
    <mergeCell ref="AX151:AY151"/>
    <mergeCell ref="BA151:BB151"/>
    <mergeCell ref="BC151:BD151"/>
    <mergeCell ref="BE151:BF151"/>
    <mergeCell ref="W151:X151"/>
    <mergeCell ref="Y151:Z151"/>
    <mergeCell ref="AA151:AB151"/>
    <mergeCell ref="AM151:AN151"/>
    <mergeCell ref="AO151:AP151"/>
    <mergeCell ref="AQ151:AR151"/>
    <mergeCell ref="BL150:BM150"/>
    <mergeCell ref="BL151:BM151"/>
    <mergeCell ref="I150:J150"/>
    <mergeCell ref="K150:L150"/>
    <mergeCell ref="AX152:AY152"/>
    <mergeCell ref="BA152:BB152"/>
    <mergeCell ref="BC152:BD152"/>
    <mergeCell ref="BE152:BF152"/>
    <mergeCell ref="BH152:BI152"/>
    <mergeCell ref="BJ152:BK152"/>
    <mergeCell ref="BL152:BM152"/>
    <mergeCell ref="AX153:AY153"/>
    <mergeCell ref="BA153:BB153"/>
    <mergeCell ref="BC153:BD153"/>
    <mergeCell ref="BE153:BF153"/>
    <mergeCell ref="BH153:BI153"/>
    <mergeCell ref="B151:C151"/>
    <mergeCell ref="D151:E151"/>
    <mergeCell ref="F151:G151"/>
    <mergeCell ref="I151:J151"/>
    <mergeCell ref="K151:L151"/>
    <mergeCell ref="M151:N151"/>
    <mergeCell ref="P151:Q151"/>
    <mergeCell ref="R151:S151"/>
    <mergeCell ref="T151:U151"/>
    <mergeCell ref="AX150:AY150"/>
    <mergeCell ref="BA150:BB150"/>
    <mergeCell ref="BC150:BD150"/>
    <mergeCell ref="BE150:BF150"/>
    <mergeCell ref="BH150:BI150"/>
    <mergeCell ref="BJ150:BK150"/>
    <mergeCell ref="AA150:AB150"/>
    <mergeCell ref="AM150:AN150"/>
    <mergeCell ref="AO150:AP150"/>
    <mergeCell ref="AQ150:AR150"/>
    <mergeCell ref="AT150:AU150"/>
    <mergeCell ref="AV150:AW150"/>
    <mergeCell ref="M150:N150"/>
    <mergeCell ref="P150:Q150"/>
    <mergeCell ref="R150:S150"/>
    <mergeCell ref="T150:U150"/>
    <mergeCell ref="W150:X150"/>
    <mergeCell ref="Y150:Z150"/>
    <mergeCell ref="BH151:BI151"/>
    <mergeCell ref="BJ151:BK151"/>
    <mergeCell ref="B150:C150"/>
    <mergeCell ref="D150:E150"/>
    <mergeCell ref="F150:G150"/>
    <mergeCell ref="AO149:AP149"/>
    <mergeCell ref="AQ149:AR149"/>
    <mergeCell ref="AT149:AU149"/>
    <mergeCell ref="AV149:AW149"/>
    <mergeCell ref="AX149:AY149"/>
    <mergeCell ref="BA149:BB149"/>
    <mergeCell ref="R149:S149"/>
    <mergeCell ref="T149:U149"/>
    <mergeCell ref="W149:X149"/>
    <mergeCell ref="Y149:Z149"/>
    <mergeCell ref="AA149:AB149"/>
    <mergeCell ref="AM149:AN149"/>
    <mergeCell ref="BL148:BM148"/>
    <mergeCell ref="B149:C149"/>
    <mergeCell ref="D149:E149"/>
    <mergeCell ref="F149:G149"/>
    <mergeCell ref="I149:J149"/>
    <mergeCell ref="K149:L149"/>
    <mergeCell ref="M149:N149"/>
    <mergeCell ref="P149:Q149"/>
    <mergeCell ref="AT148:AU148"/>
    <mergeCell ref="AV148:AW148"/>
    <mergeCell ref="AX148:AY148"/>
    <mergeCell ref="BA148:BB148"/>
    <mergeCell ref="BC148:BD148"/>
    <mergeCell ref="BE148:BF148"/>
    <mergeCell ref="W148:X148"/>
    <mergeCell ref="Y148:Z148"/>
    <mergeCell ref="AA148:AB148"/>
    <mergeCell ref="AM148:AN148"/>
    <mergeCell ref="AO148:AP148"/>
    <mergeCell ref="AQ148:AR148"/>
    <mergeCell ref="BC149:BD149"/>
    <mergeCell ref="BE149:BF149"/>
    <mergeCell ref="BH149:BI149"/>
    <mergeCell ref="BJ149:BK149"/>
    <mergeCell ref="BL149:BM149"/>
    <mergeCell ref="B148:C148"/>
    <mergeCell ref="D148:E148"/>
    <mergeCell ref="F148:G148"/>
    <mergeCell ref="I148:J148"/>
    <mergeCell ref="K148:L148"/>
    <mergeCell ref="M148:N148"/>
    <mergeCell ref="P148:Q148"/>
    <mergeCell ref="R148:S148"/>
    <mergeCell ref="T148:U148"/>
    <mergeCell ref="AX147:AY147"/>
    <mergeCell ref="BA147:BB147"/>
    <mergeCell ref="BC147:BD147"/>
    <mergeCell ref="BE147:BF147"/>
    <mergeCell ref="BH147:BI147"/>
    <mergeCell ref="BJ147:BK147"/>
    <mergeCell ref="AA147:AB147"/>
    <mergeCell ref="AM147:AN147"/>
    <mergeCell ref="AO147:AP147"/>
    <mergeCell ref="AQ147:AR147"/>
    <mergeCell ref="AT147:AU147"/>
    <mergeCell ref="AV147:AW147"/>
    <mergeCell ref="M147:N147"/>
    <mergeCell ref="P147:Q147"/>
    <mergeCell ref="R147:S147"/>
    <mergeCell ref="T147:U147"/>
    <mergeCell ref="W147:X147"/>
    <mergeCell ref="Y147:Z147"/>
    <mergeCell ref="BH148:BI148"/>
    <mergeCell ref="BJ148:BK148"/>
    <mergeCell ref="BH146:BI146"/>
    <mergeCell ref="BJ146:BK146"/>
    <mergeCell ref="BL146:BM146"/>
    <mergeCell ref="B147:C147"/>
    <mergeCell ref="D147:E147"/>
    <mergeCell ref="F147:G147"/>
    <mergeCell ref="I147:J147"/>
    <mergeCell ref="K147:L147"/>
    <mergeCell ref="AO146:AP146"/>
    <mergeCell ref="AQ146:AR146"/>
    <mergeCell ref="AT146:AU146"/>
    <mergeCell ref="AV146:AW146"/>
    <mergeCell ref="AX146:AY146"/>
    <mergeCell ref="BA146:BB146"/>
    <mergeCell ref="R146:S146"/>
    <mergeCell ref="T146:U146"/>
    <mergeCell ref="W146:X146"/>
    <mergeCell ref="Y146:Z146"/>
    <mergeCell ref="AA146:AB146"/>
    <mergeCell ref="AM146:AN146"/>
    <mergeCell ref="BL147:BM147"/>
    <mergeCell ref="B146:C146"/>
    <mergeCell ref="D146:E146"/>
    <mergeCell ref="F146:G146"/>
    <mergeCell ref="I146:J146"/>
    <mergeCell ref="K146:L146"/>
    <mergeCell ref="M146:N146"/>
    <mergeCell ref="P146:Q146"/>
    <mergeCell ref="BC146:BD146"/>
    <mergeCell ref="BE146:BF146"/>
    <mergeCell ref="BL144:BM144"/>
    <mergeCell ref="B145:C145"/>
    <mergeCell ref="D145:E145"/>
    <mergeCell ref="F145:G145"/>
    <mergeCell ref="I145:J145"/>
    <mergeCell ref="K145:L145"/>
    <mergeCell ref="M145:N145"/>
    <mergeCell ref="P145:Q145"/>
    <mergeCell ref="R145:S145"/>
    <mergeCell ref="T145:U145"/>
    <mergeCell ref="AX144:AY144"/>
    <mergeCell ref="BA144:BB144"/>
    <mergeCell ref="BC144:BD144"/>
    <mergeCell ref="BE144:BF144"/>
    <mergeCell ref="BH144:BI144"/>
    <mergeCell ref="BJ144:BK144"/>
    <mergeCell ref="AA144:AB144"/>
    <mergeCell ref="AM144:AN144"/>
    <mergeCell ref="AO144:AP144"/>
    <mergeCell ref="AQ144:AR144"/>
    <mergeCell ref="AT144:AU144"/>
    <mergeCell ref="AV144:AW144"/>
    <mergeCell ref="M144:N144"/>
    <mergeCell ref="P144:Q144"/>
    <mergeCell ref="R144:S144"/>
    <mergeCell ref="T144:U144"/>
    <mergeCell ref="W144:X144"/>
    <mergeCell ref="Y144:Z144"/>
    <mergeCell ref="BH145:BI145"/>
    <mergeCell ref="BJ145:BK145"/>
    <mergeCell ref="BL145:BM145"/>
    <mergeCell ref="B144:C144"/>
    <mergeCell ref="D144:E144"/>
    <mergeCell ref="F144:G144"/>
    <mergeCell ref="I144:J144"/>
    <mergeCell ref="K144:L144"/>
    <mergeCell ref="AT145:AU145"/>
    <mergeCell ref="AV145:AW145"/>
    <mergeCell ref="AX145:AY145"/>
    <mergeCell ref="BA145:BB145"/>
    <mergeCell ref="BC145:BD145"/>
    <mergeCell ref="BE145:BF145"/>
    <mergeCell ref="W145:X145"/>
    <mergeCell ref="Y145:Z145"/>
    <mergeCell ref="AA145:AB145"/>
    <mergeCell ref="AM145:AN145"/>
    <mergeCell ref="AO145:AP145"/>
    <mergeCell ref="AQ145:AR145"/>
    <mergeCell ref="AO143:AP143"/>
    <mergeCell ref="AQ143:AR143"/>
    <mergeCell ref="AT143:AU143"/>
    <mergeCell ref="AV143:AW143"/>
    <mergeCell ref="AX143:AY143"/>
    <mergeCell ref="BA143:BB143"/>
    <mergeCell ref="R143:S143"/>
    <mergeCell ref="T143:U143"/>
    <mergeCell ref="W143:X143"/>
    <mergeCell ref="Y143:Z143"/>
    <mergeCell ref="AA143:AB143"/>
    <mergeCell ref="AM143:AN143"/>
    <mergeCell ref="BL142:BM142"/>
    <mergeCell ref="B143:C143"/>
    <mergeCell ref="D143:E143"/>
    <mergeCell ref="F143:G143"/>
    <mergeCell ref="I143:J143"/>
    <mergeCell ref="K143:L143"/>
    <mergeCell ref="M143:N143"/>
    <mergeCell ref="P143:Q143"/>
    <mergeCell ref="AT142:AU142"/>
    <mergeCell ref="AV142:AW142"/>
    <mergeCell ref="AX142:AY142"/>
    <mergeCell ref="BA142:BB142"/>
    <mergeCell ref="BC142:BD142"/>
    <mergeCell ref="BE142:BF142"/>
    <mergeCell ref="W142:X142"/>
    <mergeCell ref="Y142:Z142"/>
    <mergeCell ref="AA142:AB142"/>
    <mergeCell ref="AM142:AN142"/>
    <mergeCell ref="AO142:AP142"/>
    <mergeCell ref="AQ142:AR142"/>
    <mergeCell ref="BC143:BD143"/>
    <mergeCell ref="BE143:BF143"/>
    <mergeCell ref="BH143:BI143"/>
    <mergeCell ref="BJ143:BK143"/>
    <mergeCell ref="BL143:BM143"/>
    <mergeCell ref="B142:C142"/>
    <mergeCell ref="D142:E142"/>
    <mergeCell ref="F142:G142"/>
    <mergeCell ref="I142:J142"/>
    <mergeCell ref="K142:L142"/>
    <mergeCell ref="M142:N142"/>
    <mergeCell ref="P142:Q142"/>
    <mergeCell ref="R142:S142"/>
    <mergeCell ref="T142:U142"/>
    <mergeCell ref="AX141:AY141"/>
    <mergeCell ref="BA141:BB141"/>
    <mergeCell ref="BC141:BD141"/>
    <mergeCell ref="BE141:BF141"/>
    <mergeCell ref="BH141:BI141"/>
    <mergeCell ref="BJ141:BK141"/>
    <mergeCell ref="AA141:AB141"/>
    <mergeCell ref="AM141:AN141"/>
    <mergeCell ref="AO141:AP141"/>
    <mergeCell ref="AQ141:AR141"/>
    <mergeCell ref="AT141:AU141"/>
    <mergeCell ref="AV141:AW141"/>
    <mergeCell ref="M141:N141"/>
    <mergeCell ref="P141:Q141"/>
    <mergeCell ref="R141:S141"/>
    <mergeCell ref="T141:U141"/>
    <mergeCell ref="W141:X141"/>
    <mergeCell ref="Y141:Z141"/>
    <mergeCell ref="BH142:BI142"/>
    <mergeCell ref="BJ142:BK142"/>
    <mergeCell ref="BH140:BI140"/>
    <mergeCell ref="BJ140:BK140"/>
    <mergeCell ref="BL140:BM140"/>
    <mergeCell ref="B141:C141"/>
    <mergeCell ref="D141:E141"/>
    <mergeCell ref="F141:G141"/>
    <mergeCell ref="I141:J141"/>
    <mergeCell ref="K141:L141"/>
    <mergeCell ref="AO140:AP140"/>
    <mergeCell ref="AQ140:AR140"/>
    <mergeCell ref="AT140:AU140"/>
    <mergeCell ref="AV140:AW140"/>
    <mergeCell ref="AX140:AY140"/>
    <mergeCell ref="BA140:BB140"/>
    <mergeCell ref="R140:S140"/>
    <mergeCell ref="T140:U140"/>
    <mergeCell ref="W140:X140"/>
    <mergeCell ref="Y140:Z140"/>
    <mergeCell ref="AA140:AB140"/>
    <mergeCell ref="AM140:AN140"/>
    <mergeCell ref="BL141:BM141"/>
    <mergeCell ref="B140:C140"/>
    <mergeCell ref="D140:E140"/>
    <mergeCell ref="F140:G140"/>
    <mergeCell ref="I140:J140"/>
    <mergeCell ref="K140:L140"/>
    <mergeCell ref="M140:N140"/>
    <mergeCell ref="P140:Q140"/>
    <mergeCell ref="BC140:BD140"/>
    <mergeCell ref="BE140:BF140"/>
    <mergeCell ref="BL138:BM138"/>
    <mergeCell ref="B139:C139"/>
    <mergeCell ref="D139:E139"/>
    <mergeCell ref="F139:G139"/>
    <mergeCell ref="I139:J139"/>
    <mergeCell ref="K139:L139"/>
    <mergeCell ref="M139:N139"/>
    <mergeCell ref="P139:Q139"/>
    <mergeCell ref="R139:S139"/>
    <mergeCell ref="T139:U139"/>
    <mergeCell ref="AX138:AY138"/>
    <mergeCell ref="BA138:BB138"/>
    <mergeCell ref="BC138:BD138"/>
    <mergeCell ref="BE138:BF138"/>
    <mergeCell ref="BH138:BI138"/>
    <mergeCell ref="BJ138:BK138"/>
    <mergeCell ref="AA138:AB138"/>
    <mergeCell ref="AM138:AN138"/>
    <mergeCell ref="AO138:AP138"/>
    <mergeCell ref="AQ138:AR138"/>
    <mergeCell ref="AT138:AU138"/>
    <mergeCell ref="AV138:AW138"/>
    <mergeCell ref="M138:N138"/>
    <mergeCell ref="P138:Q138"/>
    <mergeCell ref="R138:S138"/>
    <mergeCell ref="T138:U138"/>
    <mergeCell ref="W138:X138"/>
    <mergeCell ref="Y138:Z138"/>
    <mergeCell ref="BH139:BI139"/>
    <mergeCell ref="BJ139:BK139"/>
    <mergeCell ref="BL139:BM139"/>
    <mergeCell ref="B138:C138"/>
    <mergeCell ref="D138:E138"/>
    <mergeCell ref="F138:G138"/>
    <mergeCell ref="I138:J138"/>
    <mergeCell ref="K138:L138"/>
    <mergeCell ref="AT139:AU139"/>
    <mergeCell ref="AV139:AW139"/>
    <mergeCell ref="AX139:AY139"/>
    <mergeCell ref="BA139:BB139"/>
    <mergeCell ref="BC139:BD139"/>
    <mergeCell ref="BE139:BF139"/>
    <mergeCell ref="W139:X139"/>
    <mergeCell ref="Y139:Z139"/>
    <mergeCell ref="AA139:AB139"/>
    <mergeCell ref="AM139:AN139"/>
    <mergeCell ref="AO139:AP139"/>
    <mergeCell ref="AQ139:AR139"/>
    <mergeCell ref="B137:C137"/>
    <mergeCell ref="D137:E137"/>
    <mergeCell ref="F137:G137"/>
    <mergeCell ref="I137:J137"/>
    <mergeCell ref="K137:L137"/>
    <mergeCell ref="M137:N137"/>
    <mergeCell ref="P137:Q137"/>
    <mergeCell ref="BC136:BD136"/>
    <mergeCell ref="BE136:BF136"/>
    <mergeCell ref="W136:X136"/>
    <mergeCell ref="Y136:Z136"/>
    <mergeCell ref="AA136:AB136"/>
    <mergeCell ref="AM136:AN136"/>
    <mergeCell ref="AO136:AP136"/>
    <mergeCell ref="BC137:BD137"/>
    <mergeCell ref="BE137:BF137"/>
    <mergeCell ref="BH137:BI137"/>
    <mergeCell ref="BJ137:BK137"/>
    <mergeCell ref="BL137:BM137"/>
    <mergeCell ref="B136:C136"/>
    <mergeCell ref="D136:E136"/>
    <mergeCell ref="F136:G136"/>
    <mergeCell ref="I136:J136"/>
    <mergeCell ref="K136:L136"/>
    <mergeCell ref="M136:N136"/>
    <mergeCell ref="P136:Q136"/>
    <mergeCell ref="R136:S136"/>
    <mergeCell ref="T136:U136"/>
    <mergeCell ref="BH136:BI136"/>
    <mergeCell ref="BJ136:BK136"/>
    <mergeCell ref="BL136:BM136"/>
    <mergeCell ref="R131:S131"/>
    <mergeCell ref="T131:U131"/>
    <mergeCell ref="W131:X131"/>
    <mergeCell ref="Y131:Z131"/>
    <mergeCell ref="AO137:AP137"/>
    <mergeCell ref="AQ137:AR137"/>
    <mergeCell ref="AT137:AU137"/>
    <mergeCell ref="AV137:AW137"/>
    <mergeCell ref="AX137:AY137"/>
    <mergeCell ref="BA137:BB137"/>
    <mergeCell ref="R137:S137"/>
    <mergeCell ref="T137:U137"/>
    <mergeCell ref="W137:X137"/>
    <mergeCell ref="Y137:Z137"/>
    <mergeCell ref="AA137:AB137"/>
    <mergeCell ref="AM137:AN137"/>
    <mergeCell ref="AQ136:AR136"/>
    <mergeCell ref="AT136:AU136"/>
    <mergeCell ref="AV136:AW136"/>
    <mergeCell ref="AX136:AY136"/>
    <mergeCell ref="BA136:BB136"/>
    <mergeCell ref="BH129:BI129"/>
    <mergeCell ref="BJ129:BK129"/>
    <mergeCell ref="BL129:BM129"/>
    <mergeCell ref="B131:C131"/>
    <mergeCell ref="D131:E131"/>
    <mergeCell ref="F131:G131"/>
    <mergeCell ref="I131:J131"/>
    <mergeCell ref="K131:L131"/>
    <mergeCell ref="AO129:AP129"/>
    <mergeCell ref="AQ129:AR129"/>
    <mergeCell ref="AT129:AU129"/>
    <mergeCell ref="AV129:AW129"/>
    <mergeCell ref="AX129:AY129"/>
    <mergeCell ref="BA129:BB129"/>
    <mergeCell ref="R129:S129"/>
    <mergeCell ref="T129:U129"/>
    <mergeCell ref="W129:X129"/>
    <mergeCell ref="Y129:Z129"/>
    <mergeCell ref="AA129:AB129"/>
    <mergeCell ref="AM129:AN129"/>
    <mergeCell ref="AA131:AB131"/>
    <mergeCell ref="B129:C129"/>
    <mergeCell ref="D129:E129"/>
    <mergeCell ref="F129:G129"/>
    <mergeCell ref="I129:J129"/>
    <mergeCell ref="K129:L129"/>
    <mergeCell ref="M129:N129"/>
    <mergeCell ref="P129:Q129"/>
    <mergeCell ref="BE129:BF129"/>
    <mergeCell ref="BC129:BD129"/>
    <mergeCell ref="M131:N131"/>
    <mergeCell ref="P131:Q131"/>
    <mergeCell ref="D107:E107"/>
    <mergeCell ref="F107:G107"/>
    <mergeCell ref="I107:J107"/>
    <mergeCell ref="K107:L107"/>
    <mergeCell ref="W108:X108"/>
    <mergeCell ref="Y108:Z108"/>
    <mergeCell ref="AA108:AB108"/>
    <mergeCell ref="R106:S106"/>
    <mergeCell ref="T106:U106"/>
    <mergeCell ref="W106:X106"/>
    <mergeCell ref="Y106:Z106"/>
    <mergeCell ref="AA106:AB106"/>
    <mergeCell ref="B108:C108"/>
    <mergeCell ref="D108:E108"/>
    <mergeCell ref="F108:G108"/>
    <mergeCell ref="I108:J108"/>
    <mergeCell ref="K108:L108"/>
    <mergeCell ref="M108:N108"/>
    <mergeCell ref="P108:Q108"/>
    <mergeCell ref="R108:S108"/>
    <mergeCell ref="T108:U108"/>
    <mergeCell ref="AA107:AB107"/>
    <mergeCell ref="M107:N107"/>
    <mergeCell ref="P107:Q107"/>
    <mergeCell ref="R107:S107"/>
    <mergeCell ref="T107:U107"/>
    <mergeCell ref="W107:X107"/>
    <mergeCell ref="Y107:Z107"/>
    <mergeCell ref="B107:C107"/>
    <mergeCell ref="R105:S105"/>
    <mergeCell ref="T105:U105"/>
    <mergeCell ref="AA104:AB104"/>
    <mergeCell ref="M104:N104"/>
    <mergeCell ref="P104:Q104"/>
    <mergeCell ref="R104:S104"/>
    <mergeCell ref="T104:U104"/>
    <mergeCell ref="W104:X104"/>
    <mergeCell ref="Y104:Z104"/>
    <mergeCell ref="B106:C106"/>
    <mergeCell ref="D106:E106"/>
    <mergeCell ref="F106:G106"/>
    <mergeCell ref="I106:J106"/>
    <mergeCell ref="K106:L106"/>
    <mergeCell ref="M106:N106"/>
    <mergeCell ref="P106:Q106"/>
    <mergeCell ref="W105:X105"/>
    <mergeCell ref="Y105:Z105"/>
    <mergeCell ref="AA105:AB105"/>
    <mergeCell ref="B105:C105"/>
    <mergeCell ref="D105:E105"/>
    <mergeCell ref="F105:G105"/>
    <mergeCell ref="I105:J105"/>
    <mergeCell ref="K105:L105"/>
    <mergeCell ref="M105:N105"/>
    <mergeCell ref="P105:Q105"/>
    <mergeCell ref="B104:C104"/>
    <mergeCell ref="D104:E104"/>
    <mergeCell ref="F104:G104"/>
    <mergeCell ref="I104:J104"/>
    <mergeCell ref="K104:L104"/>
    <mergeCell ref="R103:S103"/>
    <mergeCell ref="T103:U103"/>
    <mergeCell ref="W103:X103"/>
    <mergeCell ref="Y103:Z103"/>
    <mergeCell ref="AA103:AB103"/>
    <mergeCell ref="B103:C103"/>
    <mergeCell ref="D103:E103"/>
    <mergeCell ref="F103:G103"/>
    <mergeCell ref="I103:J103"/>
    <mergeCell ref="K103:L103"/>
    <mergeCell ref="M103:N103"/>
    <mergeCell ref="P103:Q103"/>
    <mergeCell ref="D101:E101"/>
    <mergeCell ref="F101:G101"/>
    <mergeCell ref="I101:J101"/>
    <mergeCell ref="K101:L101"/>
    <mergeCell ref="W102:X102"/>
    <mergeCell ref="Y102:Z102"/>
    <mergeCell ref="AA102:AB102"/>
    <mergeCell ref="T100:U100"/>
    <mergeCell ref="W100:X100"/>
    <mergeCell ref="Y100:Z100"/>
    <mergeCell ref="AA100:AB100"/>
    <mergeCell ref="B102:C102"/>
    <mergeCell ref="D102:E102"/>
    <mergeCell ref="F102:G102"/>
    <mergeCell ref="I102:J102"/>
    <mergeCell ref="K102:L102"/>
    <mergeCell ref="M102:N102"/>
    <mergeCell ref="P102:Q102"/>
    <mergeCell ref="R102:S102"/>
    <mergeCell ref="T102:U102"/>
    <mergeCell ref="AA101:AB101"/>
    <mergeCell ref="M101:N101"/>
    <mergeCell ref="P101:Q101"/>
    <mergeCell ref="R101:S101"/>
    <mergeCell ref="T101:U101"/>
    <mergeCell ref="W101:X101"/>
    <mergeCell ref="Y101:Z101"/>
    <mergeCell ref="B101:C101"/>
    <mergeCell ref="R99:S99"/>
    <mergeCell ref="T99:U99"/>
    <mergeCell ref="AA98:AB98"/>
    <mergeCell ref="M98:N98"/>
    <mergeCell ref="P98:Q98"/>
    <mergeCell ref="R98:S98"/>
    <mergeCell ref="T98:U98"/>
    <mergeCell ref="W98:X98"/>
    <mergeCell ref="Y98:Z98"/>
    <mergeCell ref="B100:C100"/>
    <mergeCell ref="D100:E100"/>
    <mergeCell ref="F100:G100"/>
    <mergeCell ref="I100:J100"/>
    <mergeCell ref="K100:L100"/>
    <mergeCell ref="M100:N100"/>
    <mergeCell ref="P100:Q100"/>
    <mergeCell ref="W99:X99"/>
    <mergeCell ref="Y99:Z99"/>
    <mergeCell ref="AA99:AB99"/>
    <mergeCell ref="B99:C99"/>
    <mergeCell ref="D99:E99"/>
    <mergeCell ref="F99:G99"/>
    <mergeCell ref="I99:J99"/>
    <mergeCell ref="K99:L99"/>
    <mergeCell ref="M99:N99"/>
    <mergeCell ref="P99:Q99"/>
    <mergeCell ref="B98:C98"/>
    <mergeCell ref="D98:E98"/>
    <mergeCell ref="F98:G98"/>
    <mergeCell ref="I98:J98"/>
    <mergeCell ref="K98:L98"/>
    <mergeCell ref="R100:S100"/>
    <mergeCell ref="R97:S97"/>
    <mergeCell ref="T97:U97"/>
    <mergeCell ref="W97:X97"/>
    <mergeCell ref="Y97:Z97"/>
    <mergeCell ref="AA97:AB97"/>
    <mergeCell ref="B97:C97"/>
    <mergeCell ref="D97:E97"/>
    <mergeCell ref="F97:G97"/>
    <mergeCell ref="I97:J97"/>
    <mergeCell ref="K97:L97"/>
    <mergeCell ref="M97:N97"/>
    <mergeCell ref="P97:Q97"/>
    <mergeCell ref="D95:E95"/>
    <mergeCell ref="F95:G95"/>
    <mergeCell ref="I95:J95"/>
    <mergeCell ref="K95:L95"/>
    <mergeCell ref="W96:X96"/>
    <mergeCell ref="Y96:Z96"/>
    <mergeCell ref="AA96:AB96"/>
    <mergeCell ref="W94:X94"/>
    <mergeCell ref="Y94:Z94"/>
    <mergeCell ref="AA94:AB94"/>
    <mergeCell ref="B96:C96"/>
    <mergeCell ref="D96:E96"/>
    <mergeCell ref="F96:G96"/>
    <mergeCell ref="I96:J96"/>
    <mergeCell ref="K96:L96"/>
    <mergeCell ref="M96:N96"/>
    <mergeCell ref="P96:Q96"/>
    <mergeCell ref="R96:S96"/>
    <mergeCell ref="T96:U96"/>
    <mergeCell ref="AA95:AB95"/>
    <mergeCell ref="M95:N95"/>
    <mergeCell ref="P95:Q95"/>
    <mergeCell ref="R95:S95"/>
    <mergeCell ref="T95:U95"/>
    <mergeCell ref="W95:X95"/>
    <mergeCell ref="Y95:Z95"/>
    <mergeCell ref="B95:C95"/>
    <mergeCell ref="BJ93:BK93"/>
    <mergeCell ref="BL93:BM93"/>
    <mergeCell ref="B94:C94"/>
    <mergeCell ref="D94:E94"/>
    <mergeCell ref="F94:G94"/>
    <mergeCell ref="I94:J94"/>
    <mergeCell ref="K94:L94"/>
    <mergeCell ref="M94:N94"/>
    <mergeCell ref="P94:Q94"/>
    <mergeCell ref="AT93:AU93"/>
    <mergeCell ref="AV93:AW93"/>
    <mergeCell ref="AX93:AY93"/>
    <mergeCell ref="BA93:BB93"/>
    <mergeCell ref="BC93:BD93"/>
    <mergeCell ref="BE93:BF93"/>
    <mergeCell ref="W93:X93"/>
    <mergeCell ref="Y93:Z93"/>
    <mergeCell ref="AA93:AB93"/>
    <mergeCell ref="AM93:AN93"/>
    <mergeCell ref="AO93:AP93"/>
    <mergeCell ref="AQ93:AR93"/>
    <mergeCell ref="B93:C93"/>
    <mergeCell ref="D93:E93"/>
    <mergeCell ref="F93:G93"/>
    <mergeCell ref="I93:J93"/>
    <mergeCell ref="K93:L93"/>
    <mergeCell ref="M93:N93"/>
    <mergeCell ref="P93:Q93"/>
    <mergeCell ref="R93:S93"/>
    <mergeCell ref="T93:U93"/>
    <mergeCell ref="R94:S94"/>
    <mergeCell ref="T94:U94"/>
    <mergeCell ref="P87:Q87"/>
    <mergeCell ref="R87:S87"/>
    <mergeCell ref="T87:U87"/>
    <mergeCell ref="W87:X87"/>
    <mergeCell ref="Y87:Z87"/>
    <mergeCell ref="AA87:AB87"/>
    <mergeCell ref="B87:C87"/>
    <mergeCell ref="D87:E87"/>
    <mergeCell ref="F87:G87"/>
    <mergeCell ref="I87:J87"/>
    <mergeCell ref="K87:L87"/>
    <mergeCell ref="M87:N87"/>
    <mergeCell ref="BH93:BI93"/>
    <mergeCell ref="BE85:BF85"/>
    <mergeCell ref="BH85:BI85"/>
    <mergeCell ref="BJ85:BK85"/>
    <mergeCell ref="BL85:BM85"/>
    <mergeCell ref="AM85:AN85"/>
    <mergeCell ref="AO85:AP85"/>
    <mergeCell ref="AQ85:AR85"/>
    <mergeCell ref="AT85:AU85"/>
    <mergeCell ref="AV85:AW85"/>
    <mergeCell ref="AX85:AY85"/>
    <mergeCell ref="P85:Q85"/>
    <mergeCell ref="R85:S85"/>
    <mergeCell ref="T85:U85"/>
    <mergeCell ref="W85:X85"/>
    <mergeCell ref="Y85:Z85"/>
    <mergeCell ref="AA85:AB85"/>
    <mergeCell ref="AM92:BM92"/>
    <mergeCell ref="B85:C85"/>
    <mergeCell ref="D85:E85"/>
    <mergeCell ref="BC64:BD64"/>
    <mergeCell ref="BE64:BF64"/>
    <mergeCell ref="BH64:BI64"/>
    <mergeCell ref="BJ64:BK64"/>
    <mergeCell ref="BL64:BM64"/>
    <mergeCell ref="AM64:AN64"/>
    <mergeCell ref="AO64:AP64"/>
    <mergeCell ref="AQ64:AR64"/>
    <mergeCell ref="AT64:AU64"/>
    <mergeCell ref="AV64:AW64"/>
    <mergeCell ref="AX64:AY64"/>
    <mergeCell ref="P64:Q64"/>
    <mergeCell ref="R64:S64"/>
    <mergeCell ref="T64:U64"/>
    <mergeCell ref="W64:X64"/>
    <mergeCell ref="Y64:Z64"/>
    <mergeCell ref="AA64:AB64"/>
    <mergeCell ref="B64:C64"/>
    <mergeCell ref="D64:E64"/>
    <mergeCell ref="F64:G64"/>
    <mergeCell ref="I64:J64"/>
    <mergeCell ref="K64:L64"/>
    <mergeCell ref="M64:N64"/>
    <mergeCell ref="BA85:BB85"/>
    <mergeCell ref="BC85:BD85"/>
    <mergeCell ref="R62:S62"/>
    <mergeCell ref="T62:U62"/>
    <mergeCell ref="W62:X62"/>
    <mergeCell ref="Y62:Z62"/>
    <mergeCell ref="AA62:AB62"/>
    <mergeCell ref="B62:C62"/>
    <mergeCell ref="D62:E62"/>
    <mergeCell ref="F62:G62"/>
    <mergeCell ref="I62:J62"/>
    <mergeCell ref="K62:L62"/>
    <mergeCell ref="M62:N62"/>
    <mergeCell ref="BA63:BB63"/>
    <mergeCell ref="BC63:BD63"/>
    <mergeCell ref="B63:C63"/>
    <mergeCell ref="D63:E63"/>
    <mergeCell ref="F63:G63"/>
    <mergeCell ref="I63:J63"/>
    <mergeCell ref="K63:L63"/>
    <mergeCell ref="M63:N63"/>
    <mergeCell ref="F85:G85"/>
    <mergeCell ref="I85:J85"/>
    <mergeCell ref="K85:L85"/>
    <mergeCell ref="M85:N85"/>
    <mergeCell ref="BA64:BB64"/>
    <mergeCell ref="BE63:BF63"/>
    <mergeCell ref="BH63:BI63"/>
    <mergeCell ref="BJ63:BK63"/>
    <mergeCell ref="BL63:BM63"/>
    <mergeCell ref="AM63:AN63"/>
    <mergeCell ref="AO63:AP63"/>
    <mergeCell ref="AQ63:AR63"/>
    <mergeCell ref="AT63:AU63"/>
    <mergeCell ref="AV63:AW63"/>
    <mergeCell ref="AX63:AY63"/>
    <mergeCell ref="P63:Q63"/>
    <mergeCell ref="R63:S63"/>
    <mergeCell ref="T63:U63"/>
    <mergeCell ref="W63:X63"/>
    <mergeCell ref="Y63:Z63"/>
    <mergeCell ref="AA63:AB63"/>
    <mergeCell ref="BL61:BM61"/>
    <mergeCell ref="AM61:AN61"/>
    <mergeCell ref="AO61:AP61"/>
    <mergeCell ref="AQ61:AR61"/>
    <mergeCell ref="AT61:AU61"/>
    <mergeCell ref="AV61:AW61"/>
    <mergeCell ref="AX61:AY61"/>
    <mergeCell ref="P61:Q61"/>
    <mergeCell ref="R61:S61"/>
    <mergeCell ref="T61:U61"/>
    <mergeCell ref="W61:X61"/>
    <mergeCell ref="Y61:Z61"/>
    <mergeCell ref="AA61:AB61"/>
    <mergeCell ref="BA62:BB62"/>
    <mergeCell ref="BC62:BD62"/>
    <mergeCell ref="BE62:BF62"/>
    <mergeCell ref="BH62:BI62"/>
    <mergeCell ref="BJ62:BK62"/>
    <mergeCell ref="BL62:BM62"/>
    <mergeCell ref="AM62:AN62"/>
    <mergeCell ref="AO62:AP62"/>
    <mergeCell ref="AQ62:AR62"/>
    <mergeCell ref="AT62:AU62"/>
    <mergeCell ref="AV62:AW62"/>
    <mergeCell ref="AX62:AY62"/>
    <mergeCell ref="P62:Q62"/>
    <mergeCell ref="P60:Q60"/>
    <mergeCell ref="R60:S60"/>
    <mergeCell ref="T60:U60"/>
    <mergeCell ref="W60:X60"/>
    <mergeCell ref="Y60:Z60"/>
    <mergeCell ref="AA60:AB60"/>
    <mergeCell ref="B60:C60"/>
    <mergeCell ref="D60:E60"/>
    <mergeCell ref="F60:G60"/>
    <mergeCell ref="I60:J60"/>
    <mergeCell ref="K60:L60"/>
    <mergeCell ref="M60:N60"/>
    <mergeCell ref="BA61:BB61"/>
    <mergeCell ref="BC61:BD61"/>
    <mergeCell ref="BE61:BF61"/>
    <mergeCell ref="BH61:BI61"/>
    <mergeCell ref="BJ61:BK61"/>
    <mergeCell ref="BJ59:BK59"/>
    <mergeCell ref="BL59:BM59"/>
    <mergeCell ref="AM59:AN59"/>
    <mergeCell ref="AO59:AP59"/>
    <mergeCell ref="AQ59:AR59"/>
    <mergeCell ref="AT59:AU59"/>
    <mergeCell ref="AV59:AW59"/>
    <mergeCell ref="AX59:AY59"/>
    <mergeCell ref="P59:Q59"/>
    <mergeCell ref="R59:S59"/>
    <mergeCell ref="T59:U59"/>
    <mergeCell ref="W59:X59"/>
    <mergeCell ref="Y59:Z59"/>
    <mergeCell ref="AA59:AB59"/>
    <mergeCell ref="B61:C61"/>
    <mergeCell ref="D61:E61"/>
    <mergeCell ref="F61:G61"/>
    <mergeCell ref="I61:J61"/>
    <mergeCell ref="K61:L61"/>
    <mergeCell ref="M61:N61"/>
    <mergeCell ref="BA60:BB60"/>
    <mergeCell ref="BC60:BD60"/>
    <mergeCell ref="BE60:BF60"/>
    <mergeCell ref="BH60:BI60"/>
    <mergeCell ref="BJ60:BK60"/>
    <mergeCell ref="BL60:BM60"/>
    <mergeCell ref="AM60:AN60"/>
    <mergeCell ref="AO60:AP60"/>
    <mergeCell ref="AQ60:AR60"/>
    <mergeCell ref="AT60:AU60"/>
    <mergeCell ref="AV60:AW60"/>
    <mergeCell ref="AX60:AY60"/>
    <mergeCell ref="AX58:AY58"/>
    <mergeCell ref="P58:Q58"/>
    <mergeCell ref="R58:S58"/>
    <mergeCell ref="T58:U58"/>
    <mergeCell ref="W58:X58"/>
    <mergeCell ref="Y58:Z58"/>
    <mergeCell ref="AA58:AB58"/>
    <mergeCell ref="B58:C58"/>
    <mergeCell ref="D58:E58"/>
    <mergeCell ref="F58:G58"/>
    <mergeCell ref="I58:J58"/>
    <mergeCell ref="K58:L58"/>
    <mergeCell ref="M58:N58"/>
    <mergeCell ref="BA59:BB59"/>
    <mergeCell ref="BC59:BD59"/>
    <mergeCell ref="BE59:BF59"/>
    <mergeCell ref="BH59:BI59"/>
    <mergeCell ref="BH57:BI57"/>
    <mergeCell ref="BJ57:BK57"/>
    <mergeCell ref="BL57:BM57"/>
    <mergeCell ref="AM57:AN57"/>
    <mergeCell ref="AO57:AP57"/>
    <mergeCell ref="AQ57:AR57"/>
    <mergeCell ref="AT57:AU57"/>
    <mergeCell ref="AV57:AW57"/>
    <mergeCell ref="AX57:AY57"/>
    <mergeCell ref="P57:Q57"/>
    <mergeCell ref="R57:S57"/>
    <mergeCell ref="T57:U57"/>
    <mergeCell ref="W57:X57"/>
    <mergeCell ref="Y57:Z57"/>
    <mergeCell ref="AA57:AB57"/>
    <mergeCell ref="B59:C59"/>
    <mergeCell ref="D59:E59"/>
    <mergeCell ref="F59:G59"/>
    <mergeCell ref="I59:J59"/>
    <mergeCell ref="K59:L59"/>
    <mergeCell ref="M59:N59"/>
    <mergeCell ref="BA58:BB58"/>
    <mergeCell ref="BC58:BD58"/>
    <mergeCell ref="BE58:BF58"/>
    <mergeCell ref="BH58:BI58"/>
    <mergeCell ref="BJ58:BK58"/>
    <mergeCell ref="BL58:BM58"/>
    <mergeCell ref="AM58:AN58"/>
    <mergeCell ref="AO58:AP58"/>
    <mergeCell ref="AQ58:AR58"/>
    <mergeCell ref="AT58:AU58"/>
    <mergeCell ref="AV58:AW58"/>
    <mergeCell ref="AV56:AW56"/>
    <mergeCell ref="AX56:AY56"/>
    <mergeCell ref="P56:Q56"/>
    <mergeCell ref="R56:S56"/>
    <mergeCell ref="T56:U56"/>
    <mergeCell ref="W56:X56"/>
    <mergeCell ref="Y56:Z56"/>
    <mergeCell ref="AA56:AB56"/>
    <mergeCell ref="B56:C56"/>
    <mergeCell ref="D56:E56"/>
    <mergeCell ref="F56:G56"/>
    <mergeCell ref="I56:J56"/>
    <mergeCell ref="K56:L56"/>
    <mergeCell ref="M56:N56"/>
    <mergeCell ref="BA57:BB57"/>
    <mergeCell ref="BC57:BD57"/>
    <mergeCell ref="BE57:BF57"/>
    <mergeCell ref="BE55:BF55"/>
    <mergeCell ref="BH55:BI55"/>
    <mergeCell ref="BJ55:BK55"/>
    <mergeCell ref="BL55:BM55"/>
    <mergeCell ref="AM55:AN55"/>
    <mergeCell ref="AO55:AP55"/>
    <mergeCell ref="AQ55:AR55"/>
    <mergeCell ref="AT55:AU55"/>
    <mergeCell ref="AV55:AW55"/>
    <mergeCell ref="AX55:AY55"/>
    <mergeCell ref="P55:Q55"/>
    <mergeCell ref="R55:S55"/>
    <mergeCell ref="T55:U55"/>
    <mergeCell ref="W55:X55"/>
    <mergeCell ref="Y55:Z55"/>
    <mergeCell ref="AA55:AB55"/>
    <mergeCell ref="B57:C57"/>
    <mergeCell ref="D57:E57"/>
    <mergeCell ref="F57:G57"/>
    <mergeCell ref="I57:J57"/>
    <mergeCell ref="K57:L57"/>
    <mergeCell ref="M57:N57"/>
    <mergeCell ref="BA56:BB56"/>
    <mergeCell ref="BC56:BD56"/>
    <mergeCell ref="BE56:BF56"/>
    <mergeCell ref="BH56:BI56"/>
    <mergeCell ref="BJ56:BK56"/>
    <mergeCell ref="BL56:BM56"/>
    <mergeCell ref="AM56:AN56"/>
    <mergeCell ref="AO56:AP56"/>
    <mergeCell ref="AQ56:AR56"/>
    <mergeCell ref="AT56:AU56"/>
    <mergeCell ref="B55:C55"/>
    <mergeCell ref="D55:E55"/>
    <mergeCell ref="F55:G55"/>
    <mergeCell ref="I55:J55"/>
    <mergeCell ref="K55:L55"/>
    <mergeCell ref="M55:N55"/>
    <mergeCell ref="BA54:BB54"/>
    <mergeCell ref="BC54:BD54"/>
    <mergeCell ref="BE54:BF54"/>
    <mergeCell ref="BH54:BI54"/>
    <mergeCell ref="BJ54:BK54"/>
    <mergeCell ref="BL54:BM54"/>
    <mergeCell ref="AM54:AN54"/>
    <mergeCell ref="AO54:AP54"/>
    <mergeCell ref="AQ54:AR54"/>
    <mergeCell ref="AT54:AU54"/>
    <mergeCell ref="AV54:AW54"/>
    <mergeCell ref="AX54:AY54"/>
    <mergeCell ref="P54:Q54"/>
    <mergeCell ref="R54:S54"/>
    <mergeCell ref="T54:U54"/>
    <mergeCell ref="W54:X54"/>
    <mergeCell ref="Y54:Z54"/>
    <mergeCell ref="AA54:AB54"/>
    <mergeCell ref="B54:C54"/>
    <mergeCell ref="D54:E54"/>
    <mergeCell ref="F54:G54"/>
    <mergeCell ref="I54:J54"/>
    <mergeCell ref="K54:L54"/>
    <mergeCell ref="M54:N54"/>
    <mergeCell ref="BA55:BB55"/>
    <mergeCell ref="BC55:BD55"/>
    <mergeCell ref="BL52:BM52"/>
    <mergeCell ref="AM52:AN52"/>
    <mergeCell ref="AO52:AP52"/>
    <mergeCell ref="AQ52:AR52"/>
    <mergeCell ref="AT52:AU52"/>
    <mergeCell ref="AV52:AW52"/>
    <mergeCell ref="AX52:AY52"/>
    <mergeCell ref="P52:Q52"/>
    <mergeCell ref="R52:S52"/>
    <mergeCell ref="T52:U52"/>
    <mergeCell ref="W52:X52"/>
    <mergeCell ref="Y52:Z52"/>
    <mergeCell ref="AA52:AB52"/>
    <mergeCell ref="BC53:BD53"/>
    <mergeCell ref="BE53:BF53"/>
    <mergeCell ref="BH53:BI53"/>
    <mergeCell ref="BJ53:BK53"/>
    <mergeCell ref="BL53:BM53"/>
    <mergeCell ref="AM53:AN53"/>
    <mergeCell ref="AO53:AP53"/>
    <mergeCell ref="AQ53:AR53"/>
    <mergeCell ref="AT53:AU53"/>
    <mergeCell ref="AV53:AW53"/>
    <mergeCell ref="AX53:AY53"/>
    <mergeCell ref="P53:Q53"/>
    <mergeCell ref="R53:S53"/>
    <mergeCell ref="T53:U53"/>
    <mergeCell ref="W53:X53"/>
    <mergeCell ref="Y53:Z53"/>
    <mergeCell ref="AA53:AB53"/>
    <mergeCell ref="BC51:BD51"/>
    <mergeCell ref="BE51:BF51"/>
    <mergeCell ref="BH51:BI51"/>
    <mergeCell ref="BJ51:BK51"/>
    <mergeCell ref="BL51:BM51"/>
    <mergeCell ref="AM51:AN51"/>
    <mergeCell ref="AO51:AP51"/>
    <mergeCell ref="B53:C53"/>
    <mergeCell ref="D53:E53"/>
    <mergeCell ref="F53:G53"/>
    <mergeCell ref="I53:J53"/>
    <mergeCell ref="K53:L53"/>
    <mergeCell ref="M53:N53"/>
    <mergeCell ref="BA52:BB52"/>
    <mergeCell ref="B52:C52"/>
    <mergeCell ref="D52:E52"/>
    <mergeCell ref="F52:G52"/>
    <mergeCell ref="I52:J52"/>
    <mergeCell ref="K52:L52"/>
    <mergeCell ref="M52:N52"/>
    <mergeCell ref="BA53:BB53"/>
    <mergeCell ref="B51:C51"/>
    <mergeCell ref="D51:E51"/>
    <mergeCell ref="F51:G51"/>
    <mergeCell ref="I51:J51"/>
    <mergeCell ref="K51:L51"/>
    <mergeCell ref="M51:N51"/>
    <mergeCell ref="BA51:BB51"/>
    <mergeCell ref="BC52:BD52"/>
    <mergeCell ref="BE52:BF52"/>
    <mergeCell ref="BH52:BI52"/>
    <mergeCell ref="BJ52:BK52"/>
    <mergeCell ref="AV50:AW50"/>
    <mergeCell ref="AX50:AY50"/>
    <mergeCell ref="P50:Q50"/>
    <mergeCell ref="R50:S50"/>
    <mergeCell ref="T50:U50"/>
    <mergeCell ref="W50:X50"/>
    <mergeCell ref="Y50:Z50"/>
    <mergeCell ref="AA50:AB50"/>
    <mergeCell ref="AQ51:AR51"/>
    <mergeCell ref="AT51:AU51"/>
    <mergeCell ref="AV51:AW51"/>
    <mergeCell ref="AX51:AY51"/>
    <mergeCell ref="P51:Q51"/>
    <mergeCell ref="R51:S51"/>
    <mergeCell ref="T51:U51"/>
    <mergeCell ref="W51:X51"/>
    <mergeCell ref="Y51:Z51"/>
    <mergeCell ref="AA51:AB51"/>
    <mergeCell ref="BE49:BF49"/>
    <mergeCell ref="BH49:BI49"/>
    <mergeCell ref="BJ49:BK49"/>
    <mergeCell ref="BL49:BM49"/>
    <mergeCell ref="B50:C50"/>
    <mergeCell ref="D50:E50"/>
    <mergeCell ref="F50:G50"/>
    <mergeCell ref="I50:J50"/>
    <mergeCell ref="K50:L50"/>
    <mergeCell ref="M50:N50"/>
    <mergeCell ref="AQ49:AR49"/>
    <mergeCell ref="AT49:AU49"/>
    <mergeCell ref="AV49:AW49"/>
    <mergeCell ref="AX49:AY49"/>
    <mergeCell ref="BA49:BB49"/>
    <mergeCell ref="BC49:BD49"/>
    <mergeCell ref="T49:U49"/>
    <mergeCell ref="W49:X49"/>
    <mergeCell ref="Y49:Z49"/>
    <mergeCell ref="AA49:AB49"/>
    <mergeCell ref="AM49:AN49"/>
    <mergeCell ref="AO49:AP49"/>
    <mergeCell ref="BA50:BB50"/>
    <mergeCell ref="BC50:BD50"/>
    <mergeCell ref="BE50:BF50"/>
    <mergeCell ref="BH50:BI50"/>
    <mergeCell ref="BJ50:BK50"/>
    <mergeCell ref="BL50:BM50"/>
    <mergeCell ref="AM50:AN50"/>
    <mergeCell ref="AO50:AP50"/>
    <mergeCell ref="AQ50:AR50"/>
    <mergeCell ref="AT50:AU50"/>
    <mergeCell ref="AA42:AB42"/>
    <mergeCell ref="AM48:BM48"/>
    <mergeCell ref="B49:C49"/>
    <mergeCell ref="D49:E49"/>
    <mergeCell ref="F49:G49"/>
    <mergeCell ref="I49:J49"/>
    <mergeCell ref="K49:L49"/>
    <mergeCell ref="M49:N49"/>
    <mergeCell ref="P49:Q49"/>
    <mergeCell ref="R49:S49"/>
    <mergeCell ref="M42:N42"/>
    <mergeCell ref="P42:Q42"/>
    <mergeCell ref="R42:S42"/>
    <mergeCell ref="T42:U42"/>
    <mergeCell ref="W42:X42"/>
    <mergeCell ref="Y42:Z42"/>
    <mergeCell ref="BC40:BD40"/>
    <mergeCell ref="BE40:BF40"/>
    <mergeCell ref="BH40:BI40"/>
    <mergeCell ref="BJ40:BK40"/>
    <mergeCell ref="BL40:BM40"/>
    <mergeCell ref="B42:C42"/>
    <mergeCell ref="D42:E42"/>
    <mergeCell ref="F42:G42"/>
    <mergeCell ref="I42:J42"/>
    <mergeCell ref="K42:L42"/>
    <mergeCell ref="AO40:AP40"/>
    <mergeCell ref="AQ40:AR40"/>
    <mergeCell ref="AT40:AU40"/>
    <mergeCell ref="AV40:AW40"/>
    <mergeCell ref="AX40:AY40"/>
    <mergeCell ref="BA40:BB40"/>
    <mergeCell ref="R40:S40"/>
    <mergeCell ref="T40:U40"/>
    <mergeCell ref="W40:X40"/>
    <mergeCell ref="Y40:Z40"/>
    <mergeCell ref="AA40:AB40"/>
    <mergeCell ref="AM40:AN40"/>
    <mergeCell ref="BH19:BI19"/>
    <mergeCell ref="BJ19:BK19"/>
    <mergeCell ref="BL19:BM19"/>
    <mergeCell ref="B40:C40"/>
    <mergeCell ref="D40:E40"/>
    <mergeCell ref="F40:G40"/>
    <mergeCell ref="I40:J40"/>
    <mergeCell ref="K40:L40"/>
    <mergeCell ref="M40:N40"/>
    <mergeCell ref="P40:Q40"/>
    <mergeCell ref="AT19:AU19"/>
    <mergeCell ref="AV19:AW19"/>
    <mergeCell ref="AX19:AY19"/>
    <mergeCell ref="BA19:BB19"/>
    <mergeCell ref="BC19:BD19"/>
    <mergeCell ref="BE19:BF19"/>
    <mergeCell ref="W19:X19"/>
    <mergeCell ref="Y19:Z19"/>
    <mergeCell ref="AA19:AB19"/>
    <mergeCell ref="AM19:AN19"/>
    <mergeCell ref="AO19:AP19"/>
    <mergeCell ref="AQ19:AR19"/>
    <mergeCell ref="B19:C19"/>
    <mergeCell ref="D19:E19"/>
    <mergeCell ref="F19:G19"/>
    <mergeCell ref="I19:J19"/>
    <mergeCell ref="BL18:BM18"/>
    <mergeCell ref="B17:C17"/>
    <mergeCell ref="D17:E17"/>
    <mergeCell ref="F17:G17"/>
    <mergeCell ref="I17:J17"/>
    <mergeCell ref="K17:L17"/>
    <mergeCell ref="M17:N17"/>
    <mergeCell ref="P17:Q17"/>
    <mergeCell ref="K19:L19"/>
    <mergeCell ref="M19:N19"/>
    <mergeCell ref="P19:Q19"/>
    <mergeCell ref="R19:S19"/>
    <mergeCell ref="T19:U19"/>
    <mergeCell ref="AX18:AY18"/>
    <mergeCell ref="BA18:BB18"/>
    <mergeCell ref="BC18:BD18"/>
    <mergeCell ref="BE18:BF18"/>
    <mergeCell ref="BH18:BI18"/>
    <mergeCell ref="BJ18:BK18"/>
    <mergeCell ref="AA18:AB18"/>
    <mergeCell ref="AM18:AN18"/>
    <mergeCell ref="AO18:AP18"/>
    <mergeCell ref="AQ18:AR18"/>
    <mergeCell ref="AT18:AU18"/>
    <mergeCell ref="AV18:AW18"/>
    <mergeCell ref="M18:N18"/>
    <mergeCell ref="P18:Q18"/>
    <mergeCell ref="R18:S18"/>
    <mergeCell ref="T18:U18"/>
    <mergeCell ref="W18:X18"/>
    <mergeCell ref="Y18:Z18"/>
    <mergeCell ref="B18:C18"/>
    <mergeCell ref="D18:E18"/>
    <mergeCell ref="F18:G18"/>
    <mergeCell ref="I18:J18"/>
    <mergeCell ref="K18:L18"/>
    <mergeCell ref="AO17:AP17"/>
    <mergeCell ref="AQ17:AR17"/>
    <mergeCell ref="AT17:AU17"/>
    <mergeCell ref="AV17:AW17"/>
    <mergeCell ref="AX17:AY17"/>
    <mergeCell ref="BA17:BB17"/>
    <mergeCell ref="R17:S17"/>
    <mergeCell ref="T17:U17"/>
    <mergeCell ref="W17:X17"/>
    <mergeCell ref="Y17:Z17"/>
    <mergeCell ref="AA17:AB17"/>
    <mergeCell ref="AM17:AN17"/>
    <mergeCell ref="BC17:BD17"/>
    <mergeCell ref="BE17:BF17"/>
    <mergeCell ref="BL15:BM15"/>
    <mergeCell ref="B16:C16"/>
    <mergeCell ref="D16:E16"/>
    <mergeCell ref="F16:G16"/>
    <mergeCell ref="I16:J16"/>
    <mergeCell ref="K16:L16"/>
    <mergeCell ref="M16:N16"/>
    <mergeCell ref="P16:Q16"/>
    <mergeCell ref="R16:S16"/>
    <mergeCell ref="T16:U16"/>
    <mergeCell ref="AX15:AY15"/>
    <mergeCell ref="BA15:BB15"/>
    <mergeCell ref="BC15:BD15"/>
    <mergeCell ref="BE15:BF15"/>
    <mergeCell ref="BH15:BI15"/>
    <mergeCell ref="BJ15:BK15"/>
    <mergeCell ref="AA15:AB15"/>
    <mergeCell ref="AM15:AN15"/>
    <mergeCell ref="BH17:BI17"/>
    <mergeCell ref="BJ17:BK17"/>
    <mergeCell ref="BL17:BM17"/>
    <mergeCell ref="AO15:AP15"/>
    <mergeCell ref="AQ15:AR15"/>
    <mergeCell ref="AT15:AU15"/>
    <mergeCell ref="AV15:AW15"/>
    <mergeCell ref="M15:N15"/>
    <mergeCell ref="P15:Q15"/>
    <mergeCell ref="R15:S15"/>
    <mergeCell ref="T15:U15"/>
    <mergeCell ref="W15:X15"/>
    <mergeCell ref="Y15:Z15"/>
    <mergeCell ref="BH16:BI16"/>
    <mergeCell ref="BJ16:BK16"/>
    <mergeCell ref="BL16:BM16"/>
    <mergeCell ref="B15:C15"/>
    <mergeCell ref="D15:E15"/>
    <mergeCell ref="F15:G15"/>
    <mergeCell ref="I15:J15"/>
    <mergeCell ref="K15:L15"/>
    <mergeCell ref="AT16:AU16"/>
    <mergeCell ref="AV16:AW16"/>
    <mergeCell ref="AX16:AY16"/>
    <mergeCell ref="BA16:BB16"/>
    <mergeCell ref="BC16:BD16"/>
    <mergeCell ref="BE16:BF16"/>
    <mergeCell ref="W16:X16"/>
    <mergeCell ref="Y16:Z16"/>
    <mergeCell ref="AA16:AB16"/>
    <mergeCell ref="AM16:AN16"/>
    <mergeCell ref="AO16:AP16"/>
    <mergeCell ref="AQ16:AR16"/>
    <mergeCell ref="AO14:AP14"/>
    <mergeCell ref="AQ14:AR14"/>
    <mergeCell ref="AT14:AU14"/>
    <mergeCell ref="AV14:AW14"/>
    <mergeCell ref="AX14:AY14"/>
    <mergeCell ref="BA14:BB14"/>
    <mergeCell ref="R14:S14"/>
    <mergeCell ref="T14:U14"/>
    <mergeCell ref="W14:X14"/>
    <mergeCell ref="Y14:Z14"/>
    <mergeCell ref="AA14:AB14"/>
    <mergeCell ref="AM14:AN14"/>
    <mergeCell ref="BL13:BM13"/>
    <mergeCell ref="B14:C14"/>
    <mergeCell ref="D14:E14"/>
    <mergeCell ref="F14:G14"/>
    <mergeCell ref="I14:J14"/>
    <mergeCell ref="K14:L14"/>
    <mergeCell ref="M14:N14"/>
    <mergeCell ref="P14:Q14"/>
    <mergeCell ref="AT13:AU13"/>
    <mergeCell ref="AV13:AW13"/>
    <mergeCell ref="AX13:AY13"/>
    <mergeCell ref="BA13:BB13"/>
    <mergeCell ref="BC13:BD13"/>
    <mergeCell ref="BE13:BF13"/>
    <mergeCell ref="W13:X13"/>
    <mergeCell ref="Y13:Z13"/>
    <mergeCell ref="AA13:AB13"/>
    <mergeCell ref="AM13:AN13"/>
    <mergeCell ref="AO13:AP13"/>
    <mergeCell ref="AQ13:AR13"/>
    <mergeCell ref="BC14:BD14"/>
    <mergeCell ref="BE14:BF14"/>
    <mergeCell ref="BH14:BI14"/>
    <mergeCell ref="BJ14:BK14"/>
    <mergeCell ref="BL14:BM14"/>
    <mergeCell ref="B13:C13"/>
    <mergeCell ref="D13:E13"/>
    <mergeCell ref="F13:G13"/>
    <mergeCell ref="I13:J13"/>
    <mergeCell ref="K13:L13"/>
    <mergeCell ref="M13:N13"/>
    <mergeCell ref="P13:Q13"/>
    <mergeCell ref="R13:S13"/>
    <mergeCell ref="T13:U13"/>
    <mergeCell ref="AX12:AY12"/>
    <mergeCell ref="BA12:BB12"/>
    <mergeCell ref="BC12:BD12"/>
    <mergeCell ref="BE12:BF12"/>
    <mergeCell ref="BH12:BI12"/>
    <mergeCell ref="BJ12:BK12"/>
    <mergeCell ref="AA12:AB12"/>
    <mergeCell ref="AM12:AN12"/>
    <mergeCell ref="AO12:AP12"/>
    <mergeCell ref="AQ12:AR12"/>
    <mergeCell ref="AT12:AU12"/>
    <mergeCell ref="AV12:AW12"/>
    <mergeCell ref="M12:N12"/>
    <mergeCell ref="P12:Q12"/>
    <mergeCell ref="R12:S12"/>
    <mergeCell ref="T12:U12"/>
    <mergeCell ref="W12:X12"/>
    <mergeCell ref="Y12:Z12"/>
    <mergeCell ref="BH13:BI13"/>
    <mergeCell ref="BJ13:BK13"/>
    <mergeCell ref="BH11:BI11"/>
    <mergeCell ref="BJ11:BK11"/>
    <mergeCell ref="BL11:BM11"/>
    <mergeCell ref="B12:C12"/>
    <mergeCell ref="D12:E12"/>
    <mergeCell ref="F12:G12"/>
    <mergeCell ref="I12:J12"/>
    <mergeCell ref="K12:L12"/>
    <mergeCell ref="AO11:AP11"/>
    <mergeCell ref="AQ11:AR11"/>
    <mergeCell ref="AT11:AU11"/>
    <mergeCell ref="AV11:AW11"/>
    <mergeCell ref="AX11:AY11"/>
    <mergeCell ref="BA11:BB11"/>
    <mergeCell ref="R11:S11"/>
    <mergeCell ref="T11:U11"/>
    <mergeCell ref="W11:X11"/>
    <mergeCell ref="Y11:Z11"/>
    <mergeCell ref="AA11:AB11"/>
    <mergeCell ref="AM11:AN11"/>
    <mergeCell ref="BL12:BM12"/>
    <mergeCell ref="B11:C11"/>
    <mergeCell ref="D11:E11"/>
    <mergeCell ref="F11:G11"/>
    <mergeCell ref="I11:J11"/>
    <mergeCell ref="K11:L11"/>
    <mergeCell ref="M11:N11"/>
    <mergeCell ref="P11:Q11"/>
    <mergeCell ref="BC11:BD11"/>
    <mergeCell ref="BE11:BF11"/>
    <mergeCell ref="BL9:BM9"/>
    <mergeCell ref="B10:C10"/>
    <mergeCell ref="D10:E10"/>
    <mergeCell ref="F10:G10"/>
    <mergeCell ref="I10:J10"/>
    <mergeCell ref="K10:L10"/>
    <mergeCell ref="M10:N10"/>
    <mergeCell ref="P10:Q10"/>
    <mergeCell ref="R10:S10"/>
    <mergeCell ref="T10:U10"/>
    <mergeCell ref="AX9:AY9"/>
    <mergeCell ref="BA9:BB9"/>
    <mergeCell ref="BC9:BD9"/>
    <mergeCell ref="BE9:BF9"/>
    <mergeCell ref="BH9:BI9"/>
    <mergeCell ref="BJ9:BK9"/>
    <mergeCell ref="AA9:AB9"/>
    <mergeCell ref="AM9:AN9"/>
    <mergeCell ref="AO9:AP9"/>
    <mergeCell ref="AQ9:AR9"/>
    <mergeCell ref="AT9:AU9"/>
    <mergeCell ref="AV9:AW9"/>
    <mergeCell ref="M9:N9"/>
    <mergeCell ref="P9:Q9"/>
    <mergeCell ref="R9:S9"/>
    <mergeCell ref="T9:U9"/>
    <mergeCell ref="W9:X9"/>
    <mergeCell ref="Y9:Z9"/>
    <mergeCell ref="BH10:BI10"/>
    <mergeCell ref="BJ10:BK10"/>
    <mergeCell ref="BL10:BM10"/>
    <mergeCell ref="B9:C9"/>
    <mergeCell ref="D9:E9"/>
    <mergeCell ref="F9:G9"/>
    <mergeCell ref="I9:J9"/>
    <mergeCell ref="K9:L9"/>
    <mergeCell ref="AT10:AU10"/>
    <mergeCell ref="AV10:AW10"/>
    <mergeCell ref="AX10:AY10"/>
    <mergeCell ref="BA10:BB10"/>
    <mergeCell ref="BC10:BD10"/>
    <mergeCell ref="BE10:BF10"/>
    <mergeCell ref="W10:X10"/>
    <mergeCell ref="Y10:Z10"/>
    <mergeCell ref="AA10:AB10"/>
    <mergeCell ref="AM10:AN10"/>
    <mergeCell ref="AO10:AP10"/>
    <mergeCell ref="AQ10:AR10"/>
    <mergeCell ref="AO8:AP8"/>
    <mergeCell ref="AQ8:AR8"/>
    <mergeCell ref="AT8:AU8"/>
    <mergeCell ref="AV8:AW8"/>
    <mergeCell ref="AX8:AY8"/>
    <mergeCell ref="BA8:BB8"/>
    <mergeCell ref="R8:S8"/>
    <mergeCell ref="T8:U8"/>
    <mergeCell ref="W8:X8"/>
    <mergeCell ref="Y8:Z8"/>
    <mergeCell ref="AA8:AB8"/>
    <mergeCell ref="AM8:AN8"/>
    <mergeCell ref="BL7:BM7"/>
    <mergeCell ref="B8:C8"/>
    <mergeCell ref="D8:E8"/>
    <mergeCell ref="F8:G8"/>
    <mergeCell ref="I8:J8"/>
    <mergeCell ref="K8:L8"/>
    <mergeCell ref="M8:N8"/>
    <mergeCell ref="P8:Q8"/>
    <mergeCell ref="AT7:AU7"/>
    <mergeCell ref="AV7:AW7"/>
    <mergeCell ref="AX7:AY7"/>
    <mergeCell ref="BA7:BB7"/>
    <mergeCell ref="BC7:BD7"/>
    <mergeCell ref="BE7:BF7"/>
    <mergeCell ref="W7:X7"/>
    <mergeCell ref="Y7:Z7"/>
    <mergeCell ref="AA7:AB7"/>
    <mergeCell ref="AM7:AN7"/>
    <mergeCell ref="AO7:AP7"/>
    <mergeCell ref="AQ7:AR7"/>
    <mergeCell ref="BC8:BD8"/>
    <mergeCell ref="BE8:BF8"/>
    <mergeCell ref="BH8:BI8"/>
    <mergeCell ref="BJ8:BK8"/>
    <mergeCell ref="BL8:BM8"/>
    <mergeCell ref="B7:C7"/>
    <mergeCell ref="D7:E7"/>
    <mergeCell ref="F7:G7"/>
    <mergeCell ref="I7:J7"/>
    <mergeCell ref="K7:L7"/>
    <mergeCell ref="M7:N7"/>
    <mergeCell ref="P7:Q7"/>
    <mergeCell ref="R7:S7"/>
    <mergeCell ref="T7:U7"/>
    <mergeCell ref="AX6:AY6"/>
    <mergeCell ref="BA6:BB6"/>
    <mergeCell ref="BC6:BD6"/>
    <mergeCell ref="BE6:BF6"/>
    <mergeCell ref="BH6:BI6"/>
    <mergeCell ref="BJ6:BK6"/>
    <mergeCell ref="AA6:AB6"/>
    <mergeCell ref="AM6:AN6"/>
    <mergeCell ref="AO6:AP6"/>
    <mergeCell ref="AQ6:AR6"/>
    <mergeCell ref="AT6:AU6"/>
    <mergeCell ref="AV6:AW6"/>
    <mergeCell ref="M6:N6"/>
    <mergeCell ref="P6:Q6"/>
    <mergeCell ref="R6:S6"/>
    <mergeCell ref="T6:U6"/>
    <mergeCell ref="W6:X6"/>
    <mergeCell ref="Y6:Z6"/>
    <mergeCell ref="BH7:BI7"/>
    <mergeCell ref="BJ7:BK7"/>
    <mergeCell ref="BC5:BD5"/>
    <mergeCell ref="BE5:BF5"/>
    <mergeCell ref="BH5:BI5"/>
    <mergeCell ref="BJ5:BK5"/>
    <mergeCell ref="BL5:BM5"/>
    <mergeCell ref="B6:C6"/>
    <mergeCell ref="D6:E6"/>
    <mergeCell ref="F6:G6"/>
    <mergeCell ref="I6:J6"/>
    <mergeCell ref="K6:L6"/>
    <mergeCell ref="AO5:AP5"/>
    <mergeCell ref="AQ5:AR5"/>
    <mergeCell ref="AT5:AU5"/>
    <mergeCell ref="AV5:AW5"/>
    <mergeCell ref="AX5:AY5"/>
    <mergeCell ref="BA5:BB5"/>
    <mergeCell ref="R5:S5"/>
    <mergeCell ref="T5:U5"/>
    <mergeCell ref="W5:X5"/>
    <mergeCell ref="Y5:Z5"/>
    <mergeCell ref="AA5:AB5"/>
    <mergeCell ref="AM5:AN5"/>
    <mergeCell ref="BL6:BM6"/>
    <mergeCell ref="AM3:BM3"/>
    <mergeCell ref="B4:C4"/>
    <mergeCell ref="D4:E4"/>
    <mergeCell ref="F4:G4"/>
    <mergeCell ref="I4:J4"/>
    <mergeCell ref="K4:L4"/>
    <mergeCell ref="M4:N4"/>
    <mergeCell ref="P4:Q4"/>
    <mergeCell ref="R4:S4"/>
    <mergeCell ref="T4:U4"/>
    <mergeCell ref="BH4:BI4"/>
    <mergeCell ref="BJ4:BK4"/>
    <mergeCell ref="BL4:BM4"/>
    <mergeCell ref="B5:C5"/>
    <mergeCell ref="D5:E5"/>
    <mergeCell ref="F5:G5"/>
    <mergeCell ref="I5:J5"/>
    <mergeCell ref="K5:L5"/>
    <mergeCell ref="M5:N5"/>
    <mergeCell ref="P5:Q5"/>
    <mergeCell ref="AT4:AU4"/>
    <mergeCell ref="AV4:AW4"/>
    <mergeCell ref="AX4:AY4"/>
    <mergeCell ref="BA4:BB4"/>
    <mergeCell ref="BC4:BD4"/>
    <mergeCell ref="BE4:BF4"/>
    <mergeCell ref="W4:X4"/>
    <mergeCell ref="Y4:Z4"/>
    <mergeCell ref="AA4:AB4"/>
    <mergeCell ref="AM4:AN4"/>
    <mergeCell ref="AO4:AP4"/>
    <mergeCell ref="AQ4:AR4"/>
  </mergeCells>
  <conditionalFormatting sqref="B137:AB169">
    <cfRule type="cellIs" dxfId="2" priority="1" operator="between">
      <formula>0</formula>
      <formula>0</formula>
    </cfRule>
  </conditionalFormatting>
  <conditionalFormatting sqref="B137:AC169">
    <cfRule type="cellIs" dxfId="1" priority="2" operator="between">
      <formula>1</formula>
      <formula>100</formula>
    </cfRule>
    <cfRule type="cellIs" dxfId="0" priority="3" operator="between">
      <formula>-100</formula>
      <formula>-1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FFD79-C2BE-481E-8E4A-4B5CA1D7943E}">
  <sheetPr codeName="Sheet38"/>
  <dimension ref="B2:V101"/>
  <sheetViews>
    <sheetView showGridLines="0" topLeftCell="B67" zoomScale="97" zoomScaleNormal="97" workbookViewId="0">
      <selection activeCell="R97" sqref="R97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10937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62" t="s">
        <v>270</v>
      </c>
      <c r="C2" s="162"/>
      <c r="D2" s="162"/>
      <c r="E2" s="162"/>
      <c r="F2" s="135"/>
      <c r="G2" s="135"/>
      <c r="H2" s="135"/>
      <c r="I2" s="135"/>
      <c r="J2" s="135"/>
      <c r="K2" s="364" t="s">
        <v>280</v>
      </c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</row>
    <row r="4" spans="2:22" x14ac:dyDescent="0.3">
      <c r="B4" s="175" t="s">
        <v>20</v>
      </c>
      <c r="C4" s="175"/>
      <c r="D4" s="175"/>
      <c r="E4" s="176">
        <v>2023</v>
      </c>
      <c r="F4" s="176">
        <v>2024</v>
      </c>
      <c r="G4" s="176">
        <v>2025</v>
      </c>
      <c r="H4" s="176">
        <v>2026</v>
      </c>
      <c r="I4" s="176">
        <v>2027</v>
      </c>
      <c r="J4" s="175"/>
      <c r="K4" s="176" t="s">
        <v>25</v>
      </c>
      <c r="L4" s="176" t="s">
        <v>26</v>
      </c>
      <c r="M4" s="176" t="s">
        <v>27</v>
      </c>
      <c r="N4" s="176" t="s">
        <v>28</v>
      </c>
      <c r="O4" s="176" t="s">
        <v>29</v>
      </c>
      <c r="P4" s="176" t="s">
        <v>30</v>
      </c>
      <c r="Q4" s="176" t="s">
        <v>31</v>
      </c>
      <c r="R4" s="176" t="s">
        <v>32</v>
      </c>
      <c r="S4" s="176" t="s">
        <v>33</v>
      </c>
      <c r="T4" s="176" t="s">
        <v>34</v>
      </c>
      <c r="U4" s="176" t="s">
        <v>35</v>
      </c>
      <c r="V4" s="176" t="s">
        <v>36</v>
      </c>
    </row>
    <row r="5" spans="2:22" x14ac:dyDescent="0.3">
      <c r="B5" t="s">
        <v>37</v>
      </c>
      <c r="E5" s="184">
        <f>'Statements Summary 2023'!V5</f>
        <v>84955</v>
      </c>
      <c r="F5" s="184">
        <f>'Statements Summary 2024'!V5</f>
        <v>93205</v>
      </c>
      <c r="G5" s="184">
        <f>'Statements Summary 2025'!V5</f>
        <v>97115</v>
      </c>
      <c r="H5" s="184">
        <f>'Statements Summary 2026'!V5</f>
        <v>104160</v>
      </c>
      <c r="I5" s="184">
        <f t="shared" ref="I5:I17" si="0">V5</f>
        <v>104160</v>
      </c>
      <c r="K5" s="184">
        <f>'CF 2027'!G11</f>
        <v>104160</v>
      </c>
      <c r="L5" s="184">
        <f>'CF 2027'!H11</f>
        <v>104160</v>
      </c>
      <c r="M5" s="184">
        <f>'CF 2027'!I11</f>
        <v>104860</v>
      </c>
      <c r="N5" s="184">
        <f>'CF 2027'!J11</f>
        <v>104860</v>
      </c>
      <c r="O5" s="184">
        <f>'CF 2027'!K11</f>
        <v>106995</v>
      </c>
      <c r="P5" s="184">
        <f>'CF 2027'!L11</f>
        <v>107755</v>
      </c>
      <c r="Q5" s="184">
        <f>'CF 2027'!M11</f>
        <v>108540</v>
      </c>
      <c r="R5" s="184">
        <f>'CF 2027'!N11</f>
        <v>110095</v>
      </c>
      <c r="S5" s="184">
        <f>'CF 2027'!O11</f>
        <v>105620</v>
      </c>
      <c r="T5" s="184">
        <f>'CF 2027'!P11</f>
        <v>104270</v>
      </c>
      <c r="U5" s="184">
        <f>'CF 2027'!Q11</f>
        <v>104160</v>
      </c>
      <c r="V5" s="184">
        <f>'CF 2027'!R11</f>
        <v>104160</v>
      </c>
    </row>
    <row r="6" spans="2:22" x14ac:dyDescent="0.3">
      <c r="B6" t="s">
        <v>38</v>
      </c>
      <c r="E6" s="184">
        <f>'Statements Summary 2023'!V6</f>
        <v>-450</v>
      </c>
      <c r="F6" s="184">
        <f>'Statements Summary 2024'!V6</f>
        <v>-450</v>
      </c>
      <c r="G6" s="184">
        <f>'Statements Summary 2025'!V6</f>
        <v>-450</v>
      </c>
      <c r="H6" s="184">
        <f>'Statements Summary 2026'!V6</f>
        <v>-450</v>
      </c>
      <c r="I6" s="184">
        <f t="shared" si="0"/>
        <v>-450</v>
      </c>
      <c r="K6" s="184">
        <f>'CF 2027'!G46</f>
        <v>-450</v>
      </c>
      <c r="L6" s="184">
        <f>'CF 2027'!H46</f>
        <v>-450</v>
      </c>
      <c r="M6" s="184">
        <f>'CF 2027'!I46</f>
        <v>-450</v>
      </c>
      <c r="N6" s="184">
        <f>'CF 2027'!J46</f>
        <v>-450</v>
      </c>
      <c r="O6" s="184">
        <f>'CF 2027'!K46</f>
        <v>-450</v>
      </c>
      <c r="P6" s="184">
        <f>'CF 2027'!L46</f>
        <v>-450</v>
      </c>
      <c r="Q6" s="184">
        <f>'CF 2027'!M46</f>
        <v>-450</v>
      </c>
      <c r="R6" s="184">
        <f>'CF 2027'!N46</f>
        <v>-450</v>
      </c>
      <c r="S6" s="184">
        <f>'CF 2027'!O46</f>
        <v>-450</v>
      </c>
      <c r="T6" s="184">
        <f>'CF 2027'!P46</f>
        <v>-450</v>
      </c>
      <c r="U6" s="184">
        <f>'CF 2027'!Q46</f>
        <v>-450</v>
      </c>
      <c r="V6" s="184">
        <f>'CF 2027'!R46</f>
        <v>-450</v>
      </c>
    </row>
    <row r="7" spans="2:22" x14ac:dyDescent="0.3">
      <c r="B7" t="s">
        <v>39</v>
      </c>
      <c r="E7" s="184">
        <f>'Statements Summary 2023'!V7</f>
        <v>-1200</v>
      </c>
      <c r="F7" s="184">
        <f>'Statements Summary 2024'!V7</f>
        <v>-1200</v>
      </c>
      <c r="G7" s="184">
        <f>'Statements Summary 2025'!V7</f>
        <v>-1200</v>
      </c>
      <c r="H7" s="184">
        <f>'Statements Summary 2026'!V7</f>
        <v>0</v>
      </c>
      <c r="I7" s="184">
        <f t="shared" si="0"/>
        <v>0</v>
      </c>
      <c r="K7" s="184" t="s">
        <v>197</v>
      </c>
      <c r="L7" s="184">
        <f>'CF 2027'!H62</f>
        <v>0</v>
      </c>
      <c r="M7" s="184">
        <f>'CF 2027'!I62</f>
        <v>0</v>
      </c>
      <c r="N7" s="184">
        <f>'CF 2027'!J62</f>
        <v>0</v>
      </c>
      <c r="O7" s="184">
        <f>'CF 2027'!K62</f>
        <v>0</v>
      </c>
      <c r="P7" s="184">
        <f>'CF 2027'!L62</f>
        <v>0</v>
      </c>
      <c r="Q7" s="184">
        <f>'CF 2027'!M62</f>
        <v>0</v>
      </c>
      <c r="R7" s="184">
        <f>'CF 2027'!N62</f>
        <v>0</v>
      </c>
      <c r="S7" s="184">
        <f>'CF 2027'!O62</f>
        <v>0</v>
      </c>
      <c r="T7" s="184">
        <f>'CF 2027'!P62</f>
        <v>0</v>
      </c>
      <c r="U7" s="184">
        <f>'CF 2027'!Q62</f>
        <v>0</v>
      </c>
      <c r="V7" s="184">
        <f>'CF 2027'!R62</f>
        <v>0</v>
      </c>
    </row>
    <row r="8" spans="2:22" x14ac:dyDescent="0.3">
      <c r="B8" t="s">
        <v>14</v>
      </c>
      <c r="E8" s="184">
        <f>'Statements Summary 2023'!V8</f>
        <v>62824</v>
      </c>
      <c r="F8" s="184">
        <f>'Statements Summary 2024'!V8</f>
        <v>71246</v>
      </c>
      <c r="G8" s="184">
        <f>'Statements Summary 2025'!V8</f>
        <v>77294</v>
      </c>
      <c r="H8" s="184">
        <f>'Statements Summary 2026'!V8</f>
        <v>84590</v>
      </c>
      <c r="I8" s="184">
        <f t="shared" si="0"/>
        <v>84650</v>
      </c>
      <c r="K8" s="184">
        <f>'CF 2027'!G51</f>
        <v>84590</v>
      </c>
      <c r="L8" s="184">
        <f>'CF 2027'!H51</f>
        <v>84590</v>
      </c>
      <c r="M8" s="184">
        <f>'CF 2027'!I51</f>
        <v>85150</v>
      </c>
      <c r="N8" s="184">
        <f>'CF 2027'!J51</f>
        <v>85150</v>
      </c>
      <c r="O8" s="184">
        <f>'CF 2027'!K51</f>
        <v>86858</v>
      </c>
      <c r="P8" s="184">
        <f>'CF 2027'!L51</f>
        <v>87466</v>
      </c>
      <c r="Q8" s="184">
        <f>'CF 2027'!M51</f>
        <v>88154</v>
      </c>
      <c r="R8" s="184">
        <f>'CF 2027'!N51</f>
        <v>89398</v>
      </c>
      <c r="S8" s="184">
        <f>'CF 2027'!O51</f>
        <v>85818</v>
      </c>
      <c r="T8" s="184">
        <f>'CF 2027'!P51</f>
        <v>84738</v>
      </c>
      <c r="U8" s="184">
        <f>'CF 2027'!Q51</f>
        <v>84650</v>
      </c>
      <c r="V8" s="184">
        <f>'CF 2027'!R51</f>
        <v>84650</v>
      </c>
    </row>
    <row r="9" spans="2:22" x14ac:dyDescent="0.3">
      <c r="B9" t="s">
        <v>40</v>
      </c>
      <c r="E9" s="184" t="str">
        <f>'Statements Summary 2023'!V9</f>
        <v>-</v>
      </c>
      <c r="F9" s="184" t="str">
        <f>'Statements Summary 2024'!V9</f>
        <v>-</v>
      </c>
      <c r="G9" s="184">
        <f>'Statements Summary 2025'!V9</f>
        <v>0</v>
      </c>
      <c r="H9" s="184">
        <f>'Statements Summary 2026'!V9</f>
        <v>0</v>
      </c>
      <c r="I9" s="184">
        <f t="shared" si="0"/>
        <v>0</v>
      </c>
      <c r="K9" s="184">
        <f>'CF 2027'!G56</f>
        <v>0</v>
      </c>
      <c r="L9" s="184">
        <f>'CF 2027'!H56</f>
        <v>0</v>
      </c>
      <c r="M9" s="184">
        <f>'CF 2027'!I56</f>
        <v>0</v>
      </c>
      <c r="N9" s="184">
        <f>'CF 2027'!J56</f>
        <v>0</v>
      </c>
      <c r="O9" s="184">
        <f>'CF 2027'!K56</f>
        <v>0</v>
      </c>
      <c r="P9" s="184">
        <f>'CF 2027'!L56</f>
        <v>0</v>
      </c>
      <c r="Q9" s="184">
        <f>'CF 2027'!M56</f>
        <v>0</v>
      </c>
      <c r="R9" s="184">
        <f>'CF 2027'!N56</f>
        <v>0</v>
      </c>
      <c r="S9" s="184">
        <f>'CF 2027'!O56</f>
        <v>0</v>
      </c>
      <c r="T9" s="184">
        <f>'CF 2027'!P56</f>
        <v>0</v>
      </c>
      <c r="U9" s="184">
        <f>'CF 2027'!Q56</f>
        <v>0</v>
      </c>
      <c r="V9" s="184">
        <f>'CF 2027'!R56</f>
        <v>0</v>
      </c>
    </row>
    <row r="10" spans="2:22" x14ac:dyDescent="0.3">
      <c r="B10" t="s">
        <v>41</v>
      </c>
      <c r="E10" s="184" t="str">
        <f>'Statements Summary 2023'!V10</f>
        <v>-</v>
      </c>
      <c r="F10" s="184" t="str">
        <f>'Statements Summary 2024'!V10</f>
        <v>-</v>
      </c>
      <c r="G10" s="184" t="str">
        <f>'Statements Summary 2025'!V10</f>
        <v>-</v>
      </c>
      <c r="H10" s="184" t="str">
        <f>'Statements Summary 2026'!V10</f>
        <v>-</v>
      </c>
      <c r="I10" s="184" t="str">
        <f t="shared" si="0"/>
        <v>-</v>
      </c>
      <c r="K10" s="184" t="s">
        <v>197</v>
      </c>
      <c r="L10" s="184" t="s">
        <v>197</v>
      </c>
      <c r="M10" s="184" t="s">
        <v>197</v>
      </c>
      <c r="N10" s="184" t="s">
        <v>197</v>
      </c>
      <c r="O10" s="184" t="s">
        <v>197</v>
      </c>
      <c r="P10" s="184" t="s">
        <v>197</v>
      </c>
      <c r="Q10" s="184" t="s">
        <v>197</v>
      </c>
      <c r="R10" s="184" t="s">
        <v>197</v>
      </c>
      <c r="S10" s="184" t="s">
        <v>197</v>
      </c>
      <c r="T10" s="184" t="s">
        <v>197</v>
      </c>
      <c r="U10" s="184" t="s">
        <v>197</v>
      </c>
      <c r="V10" s="184" t="s">
        <v>197</v>
      </c>
    </row>
    <row r="11" spans="2:22" x14ac:dyDescent="0.3">
      <c r="B11" t="s">
        <v>42</v>
      </c>
      <c r="E11" s="184" t="str">
        <f>'Statements Summary 2023'!V11</f>
        <v>-</v>
      </c>
      <c r="F11" s="184" t="str">
        <f>'Statements Summary 2024'!V11</f>
        <v>-</v>
      </c>
      <c r="G11" s="184" t="str">
        <f>'Statements Summary 2025'!V11</f>
        <v>-</v>
      </c>
      <c r="H11" s="184" t="str">
        <f>'Statements Summary 2026'!V11</f>
        <v>-</v>
      </c>
      <c r="I11" s="184" t="str">
        <f t="shared" si="0"/>
        <v>-</v>
      </c>
      <c r="K11" s="184">
        <f>'CF 2027'!G56</f>
        <v>0</v>
      </c>
      <c r="L11" s="184" t="s">
        <v>197</v>
      </c>
      <c r="M11" s="184" t="s">
        <v>197</v>
      </c>
      <c r="N11" s="184" t="s">
        <v>197</v>
      </c>
      <c r="O11" s="184" t="s">
        <v>197</v>
      </c>
      <c r="P11" s="184" t="s">
        <v>197</v>
      </c>
      <c r="Q11" s="184" t="s">
        <v>197</v>
      </c>
      <c r="R11" s="184" t="s">
        <v>197</v>
      </c>
      <c r="S11" s="184" t="s">
        <v>197</v>
      </c>
      <c r="T11" s="184" t="s">
        <v>197</v>
      </c>
      <c r="U11" s="184" t="s">
        <v>197</v>
      </c>
      <c r="V11" s="184" t="s">
        <v>197</v>
      </c>
    </row>
    <row r="12" spans="2:22" x14ac:dyDescent="0.3">
      <c r="B12" t="s">
        <v>43</v>
      </c>
      <c r="E12" s="184">
        <f>'Statements Summary 2023'!V12</f>
        <v>-1200</v>
      </c>
      <c r="F12" s="184">
        <f>'Statements Summary 2024'!V12</f>
        <v>-1200</v>
      </c>
      <c r="G12" s="184">
        <f>'Statements Summary 2025'!V12</f>
        <v>-1200</v>
      </c>
      <c r="H12" s="184">
        <f>'Statements Summary 2026'!V12</f>
        <v>0</v>
      </c>
      <c r="I12" s="184">
        <f t="shared" si="0"/>
        <v>0</v>
      </c>
      <c r="K12" s="184" t="s">
        <v>197</v>
      </c>
      <c r="L12" s="184">
        <f>'CF 2027'!H62</f>
        <v>0</v>
      </c>
      <c r="M12" s="184">
        <f>'CF 2027'!I62</f>
        <v>0</v>
      </c>
      <c r="N12" s="184">
        <f>'CF 2027'!J62</f>
        <v>0</v>
      </c>
      <c r="O12" s="184">
        <f>'CF 2027'!K62</f>
        <v>0</v>
      </c>
      <c r="P12" s="184">
        <f>'CF 2027'!L62</f>
        <v>0</v>
      </c>
      <c r="Q12" s="184">
        <f>'CF 2027'!M62</f>
        <v>0</v>
      </c>
      <c r="R12" s="184">
        <f>'CF 2027'!N62</f>
        <v>0</v>
      </c>
      <c r="S12" s="184">
        <f>'CF 2027'!O62</f>
        <v>0</v>
      </c>
      <c r="T12" s="184">
        <f>'CF 2027'!P62</f>
        <v>0</v>
      </c>
      <c r="U12" s="184">
        <f>'CF 2027'!Q62</f>
        <v>0</v>
      </c>
      <c r="V12" s="184">
        <f>'CF 2027'!R62</f>
        <v>0</v>
      </c>
    </row>
    <row r="13" spans="2:22" x14ac:dyDescent="0.3">
      <c r="B13" t="s">
        <v>44</v>
      </c>
      <c r="E13" s="184" t="str">
        <f>'Statements Summary 2023'!V13</f>
        <v>-</v>
      </c>
      <c r="F13" s="184" t="str">
        <f>'Statements Summary 2024'!V13</f>
        <v>-</v>
      </c>
      <c r="G13" s="184" t="str">
        <f>'Statements Summary 2025'!V13</f>
        <v>-</v>
      </c>
      <c r="H13" s="184" t="str">
        <f>'Statements Summary 2026'!V13</f>
        <v>-</v>
      </c>
      <c r="I13" s="184" t="str">
        <f t="shared" si="0"/>
        <v>-</v>
      </c>
      <c r="K13" s="184" t="s">
        <v>197</v>
      </c>
      <c r="L13" s="184" t="s">
        <v>197</v>
      </c>
      <c r="M13" s="184" t="s">
        <v>197</v>
      </c>
      <c r="N13" s="184" t="s">
        <v>197</v>
      </c>
      <c r="O13" s="184" t="s">
        <v>197</v>
      </c>
      <c r="P13" s="184" t="s">
        <v>197</v>
      </c>
      <c r="Q13" s="184" t="s">
        <v>197</v>
      </c>
      <c r="R13" s="184" t="s">
        <v>197</v>
      </c>
      <c r="S13" s="184" t="s">
        <v>197</v>
      </c>
      <c r="T13" s="184" t="s">
        <v>197</v>
      </c>
      <c r="U13" s="184" t="s">
        <v>197</v>
      </c>
      <c r="V13" s="184" t="s">
        <v>197</v>
      </c>
    </row>
    <row r="14" spans="2:22" x14ac:dyDescent="0.3">
      <c r="B14" t="s">
        <v>45</v>
      </c>
      <c r="E14" s="184" t="str">
        <f>'Statements Summary 2023'!V14</f>
        <v>-</v>
      </c>
      <c r="F14" s="184" t="str">
        <f>'Statements Summary 2024'!V14</f>
        <v>-</v>
      </c>
      <c r="G14" s="184" t="str">
        <f>'Statements Summary 2025'!V14</f>
        <v>-</v>
      </c>
      <c r="H14" s="184" t="str">
        <f>'Statements Summary 2026'!V14</f>
        <v>-</v>
      </c>
      <c r="I14" s="184" t="str">
        <f t="shared" si="0"/>
        <v>-</v>
      </c>
      <c r="K14" s="184" t="s">
        <v>197</v>
      </c>
      <c r="L14" s="184" t="s">
        <v>197</v>
      </c>
      <c r="M14" s="184" t="s">
        <v>197</v>
      </c>
      <c r="N14" s="184" t="s">
        <v>197</v>
      </c>
      <c r="O14" s="184" t="s">
        <v>197</v>
      </c>
      <c r="P14" s="184" t="s">
        <v>197</v>
      </c>
      <c r="Q14" s="184" t="s">
        <v>197</v>
      </c>
      <c r="R14" s="184" t="s">
        <v>197</v>
      </c>
      <c r="S14" s="184" t="s">
        <v>197</v>
      </c>
      <c r="T14" s="184" t="s">
        <v>197</v>
      </c>
      <c r="U14" s="184" t="s">
        <v>197</v>
      </c>
      <c r="V14" s="184" t="s">
        <v>197</v>
      </c>
    </row>
    <row r="15" spans="2:22" x14ac:dyDescent="0.3">
      <c r="B15" t="s">
        <v>46</v>
      </c>
      <c r="E15" s="184">
        <f>'Statements Summary 2023'!V15</f>
        <v>-1200</v>
      </c>
      <c r="F15" s="184">
        <f>'Statements Summary 2024'!V15</f>
        <v>-1200</v>
      </c>
      <c r="G15" s="184">
        <f>'Statements Summary 2025'!V15</f>
        <v>-1200</v>
      </c>
      <c r="H15" s="184">
        <f>'Statements Summary 2026'!V15</f>
        <v>0</v>
      </c>
      <c r="I15" s="184">
        <f t="shared" si="0"/>
        <v>0</v>
      </c>
      <c r="K15" s="184" t="s">
        <v>197</v>
      </c>
      <c r="L15" s="184">
        <f>'CF 2027'!H62</f>
        <v>0</v>
      </c>
      <c r="M15" s="184">
        <f>'CF 2027'!I62</f>
        <v>0</v>
      </c>
      <c r="N15" s="184">
        <f>'CF 2027'!J62</f>
        <v>0</v>
      </c>
      <c r="O15" s="184">
        <f>'CF 2027'!K62</f>
        <v>0</v>
      </c>
      <c r="P15" s="184">
        <f>'CF 2027'!L62</f>
        <v>0</v>
      </c>
      <c r="Q15" s="184">
        <f>'CF 2027'!M62</f>
        <v>0</v>
      </c>
      <c r="R15" s="184">
        <f>'CF 2027'!N62</f>
        <v>0</v>
      </c>
      <c r="S15" s="184">
        <f>'CF 2027'!O62</f>
        <v>0</v>
      </c>
      <c r="T15" s="184">
        <f>'CF 2027'!P62</f>
        <v>0</v>
      </c>
      <c r="U15" s="184">
        <f>'CF 2027'!Q62</f>
        <v>0</v>
      </c>
      <c r="V15" s="184">
        <f>'CF 2027'!R62</f>
        <v>0</v>
      </c>
    </row>
    <row r="16" spans="2:22" x14ac:dyDescent="0.3">
      <c r="B16" t="s">
        <v>202</v>
      </c>
      <c r="E16" s="184">
        <f>'Statements Summary 2023'!V16</f>
        <v>62824</v>
      </c>
      <c r="F16" s="184">
        <f>'Statements Summary 2024'!V16</f>
        <v>71246</v>
      </c>
      <c r="G16" s="184">
        <f>'Statements Summary 2025'!V16</f>
        <v>77294</v>
      </c>
      <c r="H16" s="184">
        <f>'Statements Summary 2026'!V16</f>
        <v>84590</v>
      </c>
      <c r="I16" s="184">
        <f t="shared" si="0"/>
        <v>84650</v>
      </c>
      <c r="K16" s="184">
        <f>'CF 2027'!G74</f>
        <v>0</v>
      </c>
      <c r="L16" s="184">
        <f>'CF 2027'!H51</f>
        <v>84590</v>
      </c>
      <c r="M16" s="184">
        <f>'CF 2027'!I51</f>
        <v>85150</v>
      </c>
      <c r="N16" s="184">
        <f>'CF 2027'!J51</f>
        <v>85150</v>
      </c>
      <c r="O16" s="184">
        <f>'CF 2027'!K51</f>
        <v>86858</v>
      </c>
      <c r="P16" s="184">
        <f>'CF 2027'!L51</f>
        <v>87466</v>
      </c>
      <c r="Q16" s="184">
        <f>'CF 2027'!M51</f>
        <v>88154</v>
      </c>
      <c r="R16" s="184">
        <f>'CF 2027'!N51</f>
        <v>89398</v>
      </c>
      <c r="S16" s="184">
        <f>'CF 2027'!O51</f>
        <v>85818</v>
      </c>
      <c r="T16" s="184">
        <f>'CF 2027'!P51</f>
        <v>84738</v>
      </c>
      <c r="U16" s="184">
        <f>'CF 2027'!Q51</f>
        <v>84650</v>
      </c>
      <c r="V16" s="184">
        <f>'CF 2027'!R51</f>
        <v>84650</v>
      </c>
    </row>
    <row r="17" spans="2:22" x14ac:dyDescent="0.3">
      <c r="B17" t="s">
        <v>47</v>
      </c>
      <c r="E17" s="184">
        <f>'Statements Summary 2023'!V17</f>
        <v>124448</v>
      </c>
      <c r="F17" s="184">
        <f>'Statements Summary 2024'!V17</f>
        <v>141292</v>
      </c>
      <c r="G17" s="184">
        <f>'Statements Summary 2025'!V17</f>
        <v>153388</v>
      </c>
      <c r="H17" s="184">
        <f>'Statements Summary 2026'!V17</f>
        <v>169180</v>
      </c>
      <c r="I17" s="184">
        <f t="shared" si="0"/>
        <v>169300</v>
      </c>
      <c r="K17" s="184">
        <f>'CF 2027'!G72+'CF 2027'!G49+'CF 2027'!G50</f>
        <v>169180</v>
      </c>
      <c r="L17" s="184">
        <f>'CF 2027'!H72+'CF 2027'!H49+'CF 2027'!H50</f>
        <v>169180</v>
      </c>
      <c r="M17" s="184">
        <f>'CF 2027'!I72+'CF 2027'!I49+'CF 2027'!I50</f>
        <v>170300</v>
      </c>
      <c r="N17" s="184">
        <f>'CF 2027'!J72+'CF 2027'!J49+'CF 2027'!J50</f>
        <v>170300</v>
      </c>
      <c r="O17" s="184">
        <f>'CF 2027'!K72+'CF 2027'!K49+'CF 2027'!K50</f>
        <v>173716</v>
      </c>
      <c r="P17" s="184">
        <f>'CF 2027'!L72+'CF 2027'!L49+'CF 2027'!L50</f>
        <v>174932</v>
      </c>
      <c r="Q17" s="184">
        <f>'CF 2027'!M72+'CF 2027'!M49+'CF 2027'!M50</f>
        <v>176308</v>
      </c>
      <c r="R17" s="184">
        <f>'CF 2027'!N72+'CF 2027'!N49+'CF 2027'!N50</f>
        <v>178796</v>
      </c>
      <c r="S17" s="184">
        <f>'CF 2027'!O72+'CF 2027'!O49+'CF 2027'!O50</f>
        <v>171636</v>
      </c>
      <c r="T17" s="184">
        <f>'CF 2027'!P72+'CF 2027'!P49+'CF 2027'!P50</f>
        <v>169476</v>
      </c>
      <c r="U17" s="184">
        <f>'CF 2027'!Q72+'CF 2027'!Q49+'CF 2027'!Q50</f>
        <v>169300</v>
      </c>
      <c r="V17" s="184">
        <f>'CF 2027'!R72+'CF 2027'!R49+'CF 2027'!R50</f>
        <v>169300</v>
      </c>
    </row>
    <row r="19" spans="2:22" x14ac:dyDescent="0.3">
      <c r="B19" s="162" t="s">
        <v>270</v>
      </c>
      <c r="C19" s="135"/>
      <c r="D19" s="135"/>
      <c r="E19" s="135"/>
      <c r="F19" s="135"/>
      <c r="G19" s="135"/>
      <c r="H19" s="135"/>
      <c r="I19" s="135"/>
      <c r="K19" s="364" t="s">
        <v>280</v>
      </c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</row>
    <row r="42" spans="2:22" x14ac:dyDescent="0.3">
      <c r="B42" s="162" t="s">
        <v>272</v>
      </c>
      <c r="C42" s="162"/>
      <c r="D42" s="162"/>
      <c r="E42" s="162"/>
      <c r="F42" s="135"/>
      <c r="G42" s="135"/>
      <c r="H42" s="135"/>
      <c r="I42" s="135"/>
      <c r="J42" s="135"/>
      <c r="K42" s="364" t="s">
        <v>281</v>
      </c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</row>
    <row r="44" spans="2:22" x14ac:dyDescent="0.3">
      <c r="B44" s="175" t="s">
        <v>20</v>
      </c>
      <c r="C44" s="175"/>
      <c r="D44" s="175"/>
      <c r="E44" s="176">
        <v>2023</v>
      </c>
      <c r="F44" s="176">
        <v>2024</v>
      </c>
      <c r="G44" s="176">
        <v>2025</v>
      </c>
      <c r="H44" s="176">
        <v>2026</v>
      </c>
      <c r="I44" s="176">
        <v>2027</v>
      </c>
      <c r="J44" s="175"/>
      <c r="K44" s="175" t="s">
        <v>25</v>
      </c>
      <c r="L44" s="175" t="s">
        <v>26</v>
      </c>
      <c r="M44" s="175" t="s">
        <v>27</v>
      </c>
      <c r="N44" s="175" t="s">
        <v>28</v>
      </c>
      <c r="O44" s="175" t="s">
        <v>29</v>
      </c>
      <c r="P44" s="175" t="s">
        <v>30</v>
      </c>
      <c r="Q44" s="175" t="s">
        <v>31</v>
      </c>
      <c r="R44" s="175" t="s">
        <v>32</v>
      </c>
      <c r="S44" s="175" t="s">
        <v>33</v>
      </c>
      <c r="T44" s="175" t="s">
        <v>34</v>
      </c>
      <c r="U44" s="175" t="s">
        <v>35</v>
      </c>
      <c r="V44" s="175" t="s">
        <v>36</v>
      </c>
    </row>
    <row r="45" spans="2:22" x14ac:dyDescent="0.3">
      <c r="B45" s="13" t="s">
        <v>2</v>
      </c>
      <c r="C45" s="13"/>
      <c r="D45" s="13"/>
      <c r="E45" s="177">
        <f>'Statements Summary 2023'!V44</f>
        <v>84955</v>
      </c>
      <c r="F45" s="177">
        <f>'Statements Summary 2024'!V45</f>
        <v>93205</v>
      </c>
      <c r="G45" s="177">
        <f>'Statements Summary 2025'!V45</f>
        <v>97115</v>
      </c>
      <c r="H45" s="177">
        <f>'Statements Summary 2026'!V45</f>
        <v>104160</v>
      </c>
      <c r="I45" s="177">
        <f t="shared" ref="I45:I65" si="1">V45</f>
        <v>104160</v>
      </c>
      <c r="K45" s="177">
        <f>'IS 2027'!F46</f>
        <v>104160</v>
      </c>
      <c r="L45" s="177">
        <f>'IS 2027'!G46</f>
        <v>104160</v>
      </c>
      <c r="M45" s="177">
        <f>'IS 2027'!H46</f>
        <v>104860</v>
      </c>
      <c r="N45" s="177">
        <f>'IS 2027'!I46</f>
        <v>104860</v>
      </c>
      <c r="O45" s="177">
        <f>'IS 2027'!J46</f>
        <v>106995</v>
      </c>
      <c r="P45" s="177">
        <f>'IS 2027'!K46</f>
        <v>107755</v>
      </c>
      <c r="Q45" s="177">
        <f>'IS 2027'!L46</f>
        <v>108540</v>
      </c>
      <c r="R45" s="177">
        <f>'IS 2027'!M46</f>
        <v>110095</v>
      </c>
      <c r="S45" s="177">
        <f>'IS 2027'!N46</f>
        <v>105620</v>
      </c>
      <c r="T45" s="177">
        <f>'IS 2027'!O46</f>
        <v>104270</v>
      </c>
      <c r="U45" s="177">
        <f>'IS 2027'!P46</f>
        <v>104160</v>
      </c>
      <c r="V45" s="177">
        <f>'IS 2027'!Q46</f>
        <v>104160</v>
      </c>
    </row>
    <row r="46" spans="2:22" x14ac:dyDescent="0.3">
      <c r="B46" t="s">
        <v>21</v>
      </c>
      <c r="E46" s="1">
        <f>'Statements Summary 2023'!V45</f>
        <v>0</v>
      </c>
      <c r="F46" s="2">
        <f>'Statements Summary 2024'!V46</f>
        <v>-8.6156464393979688E-3</v>
      </c>
      <c r="G46" s="2">
        <f>'Statements Summary 2025'!V46</f>
        <v>1.7923588910434465E-2</v>
      </c>
      <c r="H46" s="2">
        <f>'Statements Summary 2026'!V46</f>
        <v>9.6936797208220238E-3</v>
      </c>
      <c r="I46" s="2">
        <f t="shared" si="1"/>
        <v>0</v>
      </c>
      <c r="K46" s="2"/>
      <c r="L46" s="2">
        <f t="shared" ref="L46" si="2">(L45-K45)/K45</f>
        <v>0</v>
      </c>
      <c r="M46" s="2">
        <f>(M45-L45)/L45</f>
        <v>6.7204301075268818E-3</v>
      </c>
      <c r="N46" s="2">
        <f>(N45-M45)/M45</f>
        <v>0</v>
      </c>
      <c r="O46" s="2">
        <f t="shared" ref="O46:T46" si="3">(O45-N45)/N45</f>
        <v>2.0360480640854474E-2</v>
      </c>
      <c r="P46" s="2">
        <f t="shared" si="3"/>
        <v>7.1031356605448853E-3</v>
      </c>
      <c r="Q46" s="2">
        <f t="shared" si="3"/>
        <v>7.2850447775045244E-3</v>
      </c>
      <c r="R46" s="2">
        <f t="shared" si="3"/>
        <v>1.4326515570296666E-2</v>
      </c>
      <c r="S46" s="2">
        <f t="shared" si="3"/>
        <v>-4.0646714201371545E-2</v>
      </c>
      <c r="T46" s="2">
        <f t="shared" si="3"/>
        <v>-1.2781670138231395E-2</v>
      </c>
      <c r="U46" s="2">
        <f>(U45-T45)/T45</f>
        <v>-1.0549534861417475E-3</v>
      </c>
      <c r="V46" s="2">
        <f t="shared" ref="V46" si="4">(V45-U45)/U45</f>
        <v>0</v>
      </c>
    </row>
    <row r="47" spans="2:22" x14ac:dyDescent="0.3">
      <c r="B47" t="s">
        <v>3</v>
      </c>
      <c r="E47" s="1">
        <f>'Statements Summary 2023'!V46</f>
        <v>-4540</v>
      </c>
      <c r="F47" s="1">
        <f>'Statements Summary 2024'!V47</f>
        <v>-4600</v>
      </c>
      <c r="G47" s="1">
        <f>'Statements Summary 2025'!V47</f>
        <v>-4800</v>
      </c>
      <c r="H47" s="1">
        <f>'Statements Summary 2026'!V47</f>
        <v>-5100</v>
      </c>
      <c r="I47" s="1">
        <f t="shared" si="1"/>
        <v>-5400</v>
      </c>
      <c r="K47" s="1">
        <f>'IS 2027'!F47</f>
        <v>-5100</v>
      </c>
      <c r="L47" s="1">
        <f>'IS 2027'!G47</f>
        <v>-5100</v>
      </c>
      <c r="M47" s="1">
        <f>'IS 2027'!H47</f>
        <v>-5100</v>
      </c>
      <c r="N47" s="1">
        <f>'IS 2027'!I47</f>
        <v>-5100</v>
      </c>
      <c r="O47" s="1">
        <f>'IS 2027'!J47</f>
        <v>-5100</v>
      </c>
      <c r="P47" s="1">
        <f>'IS 2027'!K47</f>
        <v>-5100</v>
      </c>
      <c r="Q47" s="1">
        <f>'IS 2027'!L47</f>
        <v>-5400</v>
      </c>
      <c r="R47" s="1">
        <f>'IS 2027'!M47</f>
        <v>-5400</v>
      </c>
      <c r="S47" s="1">
        <f>'IS 2027'!N47</f>
        <v>-5400</v>
      </c>
      <c r="T47" s="1">
        <f>'IS 2027'!O47</f>
        <v>-5400</v>
      </c>
      <c r="U47" s="1">
        <f>'IS 2027'!P47</f>
        <v>-5400</v>
      </c>
      <c r="V47" s="1">
        <f>'IS 2027'!Q47</f>
        <v>-5400</v>
      </c>
    </row>
    <row r="48" spans="2:22" x14ac:dyDescent="0.3">
      <c r="B48" t="s">
        <v>22</v>
      </c>
      <c r="E48" s="2">
        <f>'Statements Summary 2023'!V47</f>
        <v>-5.3440056500500266E-2</v>
      </c>
      <c r="F48" s="2">
        <f>'Statements Summary 2024'!V48</f>
        <v>-4.9353575451960729E-2</v>
      </c>
      <c r="G48" s="2">
        <f>'Statements Summary 2025'!V48</f>
        <v>-4.9425938320547806E-2</v>
      </c>
      <c r="H48" s="2">
        <f>'Statements Summary 2026'!V48</f>
        <v>-4.8963133640552998E-2</v>
      </c>
      <c r="I48" s="2">
        <f t="shared" si="1"/>
        <v>-5.1843317972350228E-2</v>
      </c>
      <c r="K48" s="2">
        <f>K47/K45</f>
        <v>-4.8963133640552998E-2</v>
      </c>
      <c r="L48" s="2">
        <f t="shared" ref="L48:V48" si="5">L47/L45</f>
        <v>-4.8963133640552998E-2</v>
      </c>
      <c r="M48" s="2">
        <f t="shared" si="5"/>
        <v>-4.8636276940682815E-2</v>
      </c>
      <c r="N48" s="2">
        <f t="shared" si="5"/>
        <v>-4.8636276940682815E-2</v>
      </c>
      <c r="O48" s="2">
        <f t="shared" si="5"/>
        <v>-4.7665778774709101E-2</v>
      </c>
      <c r="P48" s="2">
        <f t="shared" si="5"/>
        <v>-4.7329590274233217E-2</v>
      </c>
      <c r="Q48" s="2">
        <f t="shared" si="5"/>
        <v>-4.975124378109453E-2</v>
      </c>
      <c r="R48" s="2">
        <f t="shared" si="5"/>
        <v>-4.9048548980425995E-2</v>
      </c>
      <c r="S48" s="2">
        <f t="shared" si="5"/>
        <v>-5.1126680552925581E-2</v>
      </c>
      <c r="T48" s="2">
        <f t="shared" si="5"/>
        <v>-5.1788625683322147E-2</v>
      </c>
      <c r="U48" s="2">
        <f t="shared" si="5"/>
        <v>-5.1843317972350228E-2</v>
      </c>
      <c r="V48" s="2">
        <f t="shared" si="5"/>
        <v>-5.1843317972350228E-2</v>
      </c>
    </row>
    <row r="49" spans="2:22" x14ac:dyDescent="0.3">
      <c r="B49" t="s">
        <v>4</v>
      </c>
      <c r="E49" s="1">
        <f>'Statements Summary 2023'!V48</f>
        <v>80415</v>
      </c>
      <c r="F49" s="1">
        <f>'Statements Summary 2024'!V49</f>
        <v>88605</v>
      </c>
      <c r="G49" s="1">
        <f>'Statements Summary 2025'!V49</f>
        <v>92315</v>
      </c>
      <c r="H49" s="1">
        <f>'Statements Summary 2026'!V49</f>
        <v>99060</v>
      </c>
      <c r="I49" s="1">
        <f t="shared" si="1"/>
        <v>98760</v>
      </c>
      <c r="K49" s="1">
        <f>'IS 2027'!F55</f>
        <v>99060</v>
      </c>
      <c r="L49" s="1">
        <f>'IS 2027'!G55</f>
        <v>99060</v>
      </c>
      <c r="M49" s="1">
        <f>'IS 2027'!H55</f>
        <v>99760</v>
      </c>
      <c r="N49" s="1">
        <f>'IS 2027'!I55</f>
        <v>99760</v>
      </c>
      <c r="O49" s="1">
        <f>'IS 2027'!J55</f>
        <v>101895</v>
      </c>
      <c r="P49" s="1">
        <f>'IS 2027'!K55</f>
        <v>102655</v>
      </c>
      <c r="Q49" s="1">
        <f>'IS 2027'!L55</f>
        <v>103140</v>
      </c>
      <c r="R49" s="1">
        <f>'IS 2027'!M55</f>
        <v>104695</v>
      </c>
      <c r="S49" s="1">
        <f>'IS 2027'!N55</f>
        <v>100220</v>
      </c>
      <c r="T49" s="1">
        <f>'IS 2027'!O55</f>
        <v>98870</v>
      </c>
      <c r="U49" s="1">
        <f>'IS 2027'!P55</f>
        <v>98760</v>
      </c>
      <c r="V49" s="1">
        <f>'IS 2027'!Q55</f>
        <v>98760</v>
      </c>
    </row>
    <row r="50" spans="2:22" x14ac:dyDescent="0.3">
      <c r="B50" t="s">
        <v>23</v>
      </c>
      <c r="E50" s="2">
        <f>'Statements Summary 2023'!V49</f>
        <v>0.94655994349949979</v>
      </c>
      <c r="F50" s="2">
        <f>'Statements Summary 2024'!V50</f>
        <v>0.95064642454803927</v>
      </c>
      <c r="G50" s="2">
        <f>'Statements Summary 2025'!V50</f>
        <v>0.95057406167945224</v>
      </c>
      <c r="H50" s="2">
        <f>'Statements Summary 2026'!V50</f>
        <v>0.95103686635944695</v>
      </c>
      <c r="I50" s="2">
        <f t="shared" si="1"/>
        <v>0.9481566820276498</v>
      </c>
      <c r="K50" s="2">
        <f>K49/K45</f>
        <v>0.95103686635944695</v>
      </c>
      <c r="L50" s="2">
        <f t="shared" ref="L50:V50" si="6">L49/L45</f>
        <v>0.95103686635944695</v>
      </c>
      <c r="M50" s="2">
        <f t="shared" si="6"/>
        <v>0.95136372305931716</v>
      </c>
      <c r="N50" s="2">
        <f t="shared" si="6"/>
        <v>0.95136372305931716</v>
      </c>
      <c r="O50" s="2">
        <f t="shared" si="6"/>
        <v>0.95233422122529088</v>
      </c>
      <c r="P50" s="2">
        <f t="shared" si="6"/>
        <v>0.95267040972576678</v>
      </c>
      <c r="Q50" s="2">
        <f t="shared" si="6"/>
        <v>0.95024875621890548</v>
      </c>
      <c r="R50" s="2">
        <f t="shared" si="6"/>
        <v>0.95095145101957401</v>
      </c>
      <c r="S50" s="2">
        <f t="shared" si="6"/>
        <v>0.94887331944707443</v>
      </c>
      <c r="T50" s="2">
        <f t="shared" si="6"/>
        <v>0.9482113743166779</v>
      </c>
      <c r="U50" s="2">
        <f t="shared" si="6"/>
        <v>0.9481566820276498</v>
      </c>
      <c r="V50" s="2">
        <f t="shared" si="6"/>
        <v>0.9481566820276498</v>
      </c>
    </row>
    <row r="51" spans="2:22" x14ac:dyDescent="0.3">
      <c r="B51" t="s">
        <v>5</v>
      </c>
      <c r="E51" s="1">
        <f>'Statements Summary 2023'!V50</f>
        <v>-775</v>
      </c>
      <c r="F51" s="1">
        <f>'Statements Summary 2024'!V51</f>
        <v>-775</v>
      </c>
      <c r="G51" s="1">
        <f>'Statements Summary 2025'!V51</f>
        <v>-775</v>
      </c>
      <c r="H51" s="1">
        <f>'Statements Summary 2026'!V51</f>
        <v>-775</v>
      </c>
      <c r="I51" s="1">
        <f t="shared" si="1"/>
        <v>-775</v>
      </c>
      <c r="K51" s="1">
        <f>'IS 2027'!F66</f>
        <v>-775</v>
      </c>
      <c r="L51" s="1">
        <f>'IS 2027'!G66</f>
        <v>-775</v>
      </c>
      <c r="M51" s="1">
        <f>'IS 2027'!H66</f>
        <v>-775</v>
      </c>
      <c r="N51" s="1">
        <f>'IS 2027'!I66</f>
        <v>-775</v>
      </c>
      <c r="O51" s="1">
        <f>'IS 2027'!J66</f>
        <v>-775</v>
      </c>
      <c r="P51" s="1">
        <f>'IS 2027'!K66</f>
        <v>-775</v>
      </c>
      <c r="Q51" s="1">
        <f>'IS 2027'!L66</f>
        <v>-775</v>
      </c>
      <c r="R51" s="1">
        <f>'IS 2027'!M66</f>
        <v>-775</v>
      </c>
      <c r="S51" s="1">
        <f>'IS 2027'!N66</f>
        <v>-775</v>
      </c>
      <c r="T51" s="1">
        <f>'IS 2027'!O66</f>
        <v>-775</v>
      </c>
      <c r="U51" s="1">
        <f>'IS 2027'!P66</f>
        <v>-775</v>
      </c>
      <c r="V51" s="1">
        <f>'IS 2027'!Q66</f>
        <v>-775</v>
      </c>
    </row>
    <row r="52" spans="2:22" x14ac:dyDescent="0.3">
      <c r="B52" t="s">
        <v>22</v>
      </c>
      <c r="E52" s="2">
        <f>'Statements Summary 2023'!V51</f>
        <v>-9.1224766052616091E-3</v>
      </c>
      <c r="F52" s="2">
        <f>'Statements Summary 2024'!V52</f>
        <v>-8.3150045598412107E-3</v>
      </c>
      <c r="G52" s="2">
        <f>'Statements Summary 2025'!V52</f>
        <v>-7.9802296246717815E-3</v>
      </c>
      <c r="H52" s="2">
        <f>'Statements Summary 2026'!V52</f>
        <v>-7.4404761904761901E-3</v>
      </c>
      <c r="I52" s="2">
        <f t="shared" si="1"/>
        <v>-7.4404761904761901E-3</v>
      </c>
      <c r="K52" s="2">
        <f>K51/K45</f>
        <v>-7.4404761904761901E-3</v>
      </c>
      <c r="L52" s="2">
        <f t="shared" ref="L52:V52" si="7">L51/L45</f>
        <v>-7.4404761904761901E-3</v>
      </c>
      <c r="M52" s="2">
        <f t="shared" si="7"/>
        <v>-7.3908067900057221E-3</v>
      </c>
      <c r="N52" s="2">
        <f t="shared" si="7"/>
        <v>-7.3908067900057221E-3</v>
      </c>
      <c r="O52" s="2">
        <f t="shared" si="7"/>
        <v>-7.2433291275293236E-3</v>
      </c>
      <c r="P52" s="2">
        <f t="shared" si="7"/>
        <v>-7.1922416593197536E-3</v>
      </c>
      <c r="Q52" s="2">
        <f t="shared" si="7"/>
        <v>-7.1402248019163438E-3</v>
      </c>
      <c r="R52" s="2">
        <f t="shared" si="7"/>
        <v>-7.0393750851537309E-3</v>
      </c>
      <c r="S52" s="2">
        <f t="shared" si="7"/>
        <v>-7.3376254497254309E-3</v>
      </c>
      <c r="T52" s="2">
        <f t="shared" si="7"/>
        <v>-7.4326268341804932E-3</v>
      </c>
      <c r="U52" s="2">
        <f t="shared" si="7"/>
        <v>-7.4404761904761901E-3</v>
      </c>
      <c r="V52" s="2">
        <f t="shared" si="7"/>
        <v>-7.4404761904761901E-3</v>
      </c>
    </row>
    <row r="53" spans="2:22" x14ac:dyDescent="0.3">
      <c r="B53" t="s">
        <v>198</v>
      </c>
      <c r="E53" s="1">
        <f>'Statements Summary 2023'!V52</f>
        <v>-3800</v>
      </c>
      <c r="F53" s="1">
        <f>'Statements Summary 2024'!V53</f>
        <v>-5111</v>
      </c>
      <c r="G53" s="1">
        <f>'Statements Summary 2025'!V53</f>
        <v>-5111</v>
      </c>
      <c r="H53" s="1">
        <f>'Statements Summary 2026'!V53</f>
        <v>-5111</v>
      </c>
      <c r="I53" s="1">
        <f t="shared" si="1"/>
        <v>-5111</v>
      </c>
      <c r="K53" s="1">
        <f>'IS 2027'!F67</f>
        <v>-5111</v>
      </c>
      <c r="L53" s="1">
        <f>'IS 2027'!G67</f>
        <v>-5111</v>
      </c>
      <c r="M53" s="1">
        <f>'IS 2027'!H67</f>
        <v>-5111</v>
      </c>
      <c r="N53" s="1">
        <f>'IS 2027'!I67</f>
        <v>-5111</v>
      </c>
      <c r="O53" s="1">
        <f>'IS 2027'!J67</f>
        <v>-5111</v>
      </c>
      <c r="P53" s="1">
        <f>'IS 2027'!K67</f>
        <v>-5111</v>
      </c>
      <c r="Q53" s="1">
        <f>'IS 2027'!L67</f>
        <v>-5111</v>
      </c>
      <c r="R53" s="1">
        <f>'IS 2027'!M67</f>
        <v>-5111</v>
      </c>
      <c r="S53" s="1">
        <f>'IS 2027'!N67</f>
        <v>-5111</v>
      </c>
      <c r="T53" s="1">
        <f>'IS 2027'!O67</f>
        <v>-5111</v>
      </c>
      <c r="U53" s="1">
        <f>'IS 2027'!P67</f>
        <v>-5111</v>
      </c>
      <c r="V53" s="1">
        <f>'IS 2027'!Q67</f>
        <v>-5111</v>
      </c>
    </row>
    <row r="54" spans="2:22" x14ac:dyDescent="0.3">
      <c r="B54" t="s">
        <v>22</v>
      </c>
      <c r="E54" s="2">
        <f>'Statements Summary 2023'!V53</f>
        <v>-4.4729562709669823E-2</v>
      </c>
      <c r="F54" s="2">
        <f>'Statements Summary 2024'!V54</f>
        <v>-5.4836113942385065E-2</v>
      </c>
      <c r="G54" s="2">
        <f>'Statements Summary 2025'!V54</f>
        <v>-5.2628327240899962E-2</v>
      </c>
      <c r="H54" s="2">
        <f>'Statements Summary 2026'!V54</f>
        <v>-4.9068740399385559E-2</v>
      </c>
      <c r="I54" s="2">
        <f t="shared" si="1"/>
        <v>-4.9068740399385559E-2</v>
      </c>
      <c r="K54" s="2">
        <f>K53/K45</f>
        <v>-4.9068740399385559E-2</v>
      </c>
      <c r="L54" s="2">
        <f t="shared" ref="L54:V54" si="8">L53/L45</f>
        <v>-4.9068740399385559E-2</v>
      </c>
      <c r="M54" s="2">
        <f t="shared" si="8"/>
        <v>-4.8741178714476446E-2</v>
      </c>
      <c r="N54" s="2">
        <f t="shared" si="8"/>
        <v>-4.8741178714476446E-2</v>
      </c>
      <c r="O54" s="2">
        <f t="shared" si="8"/>
        <v>-4.7768587317164352E-2</v>
      </c>
      <c r="P54" s="2">
        <f t="shared" si="8"/>
        <v>-4.7431673704236461E-2</v>
      </c>
      <c r="Q54" s="2">
        <f t="shared" si="8"/>
        <v>-4.7088630919476689E-2</v>
      </c>
      <c r="R54" s="2">
        <f t="shared" si="8"/>
        <v>-4.6423543303510603E-2</v>
      </c>
      <c r="S54" s="2">
        <f t="shared" si="8"/>
        <v>-4.8390456352963455E-2</v>
      </c>
      <c r="T54" s="2">
        <f t="shared" si="8"/>
        <v>-4.9016975160640644E-2</v>
      </c>
      <c r="U54" s="2">
        <f t="shared" si="8"/>
        <v>-4.9068740399385559E-2</v>
      </c>
      <c r="V54" s="2">
        <f t="shared" si="8"/>
        <v>-4.9068740399385559E-2</v>
      </c>
    </row>
    <row r="55" spans="2:22" x14ac:dyDescent="0.3">
      <c r="B55" t="s">
        <v>24</v>
      </c>
      <c r="E55" s="1">
        <f>'Statements Summary 2023'!V54</f>
        <v>-8035</v>
      </c>
      <c r="F55" s="1">
        <f>'Statements Summary 2024'!V55</f>
        <v>-8035</v>
      </c>
      <c r="G55" s="1">
        <f>'Statements Summary 2025'!V55</f>
        <v>-2685</v>
      </c>
      <c r="H55" s="1">
        <f>'Statements Summary 2026'!V55</f>
        <v>-2685</v>
      </c>
      <c r="I55" s="1">
        <f t="shared" si="1"/>
        <v>-2685</v>
      </c>
      <c r="K55" s="1">
        <f>'IS 2027'!F85</f>
        <v>-2685</v>
      </c>
      <c r="L55" s="1">
        <f>'IS 2027'!G85</f>
        <v>-2685</v>
      </c>
      <c r="M55" s="1">
        <f>'IS 2027'!H85</f>
        <v>-2685</v>
      </c>
      <c r="N55" s="1">
        <f>'IS 2027'!I85</f>
        <v>-2685</v>
      </c>
      <c r="O55" s="1">
        <f>'IS 2027'!J85</f>
        <v>-2685</v>
      </c>
      <c r="P55" s="1">
        <f>'IS 2027'!K85</f>
        <v>-2685</v>
      </c>
      <c r="Q55" s="1">
        <f>'IS 2027'!L85</f>
        <v>-2685</v>
      </c>
      <c r="R55" s="1">
        <f>'IS 2027'!M85</f>
        <v>-2685</v>
      </c>
      <c r="S55" s="1">
        <f>'IS 2027'!N85</f>
        <v>-2685</v>
      </c>
      <c r="T55" s="1">
        <f>'IS 2027'!O85</f>
        <v>-2685</v>
      </c>
      <c r="U55" s="1">
        <f>'IS 2027'!P85</f>
        <v>-2685</v>
      </c>
      <c r="V55" s="1">
        <f>'IS 2027'!Q85</f>
        <v>-2685</v>
      </c>
    </row>
    <row r="56" spans="2:22" x14ac:dyDescent="0.3">
      <c r="B56" t="s">
        <v>22</v>
      </c>
      <c r="E56" s="2">
        <f>'Statements Summary 2023'!V55</f>
        <v>-9.4579483255841326E-2</v>
      </c>
      <c r="F56" s="2">
        <f>'Statements Summary 2024'!V56</f>
        <v>-8.6207821468805318E-2</v>
      </c>
      <c r="G56" s="2">
        <f>'Statements Summary 2025'!V56</f>
        <v>-2.7647634248056427E-2</v>
      </c>
      <c r="H56" s="2">
        <f>'Statements Summary 2026'!V56</f>
        <v>-2.5777649769585253E-2</v>
      </c>
      <c r="I56" s="2">
        <f t="shared" si="1"/>
        <v>-2.5777649769585253E-2</v>
      </c>
      <c r="K56" s="2">
        <f>K55/K45</f>
        <v>-2.5777649769585253E-2</v>
      </c>
      <c r="L56" s="2">
        <f t="shared" ref="L56:V56" si="9">L55/L45</f>
        <v>-2.5777649769585253E-2</v>
      </c>
      <c r="M56" s="2">
        <f t="shared" si="9"/>
        <v>-2.5605569330535954E-2</v>
      </c>
      <c r="N56" s="2">
        <f t="shared" si="9"/>
        <v>-2.5605569330535954E-2</v>
      </c>
      <c r="O56" s="2">
        <f t="shared" si="9"/>
        <v>-2.5094630590214495E-2</v>
      </c>
      <c r="P56" s="2">
        <f t="shared" si="9"/>
        <v>-2.4917637232611017E-2</v>
      </c>
      <c r="Q56" s="2">
        <f t="shared" si="9"/>
        <v>-2.4737423991155333E-2</v>
      </c>
      <c r="R56" s="2">
        <f t="shared" si="9"/>
        <v>-2.4388028520822926E-2</v>
      </c>
      <c r="S56" s="2">
        <f t="shared" si="9"/>
        <v>-2.542132171937133E-2</v>
      </c>
      <c r="T56" s="2">
        <f t="shared" si="9"/>
        <v>-2.5750455548096289E-2</v>
      </c>
      <c r="U56" s="2">
        <f t="shared" si="9"/>
        <v>-2.5777649769585253E-2</v>
      </c>
      <c r="V56" s="2">
        <f t="shared" si="9"/>
        <v>-2.5777649769585253E-2</v>
      </c>
    </row>
    <row r="57" spans="2:22" x14ac:dyDescent="0.3">
      <c r="B57" s="13" t="s">
        <v>6</v>
      </c>
      <c r="C57" s="13"/>
      <c r="D57" s="13"/>
      <c r="E57" s="177">
        <f>'Statements Summary 2023'!V56</f>
        <v>71605</v>
      </c>
      <c r="F57" s="177">
        <f>'Statements Summary 2024'!V57</f>
        <v>85145</v>
      </c>
      <c r="G57" s="177">
        <f>'Statements Summary 2025'!V57</f>
        <v>88855</v>
      </c>
      <c r="H57" s="177">
        <f>'Statements Summary 2026'!V57</f>
        <v>95600</v>
      </c>
      <c r="I57" s="177">
        <f t="shared" si="1"/>
        <v>95300</v>
      </c>
      <c r="K57" s="177">
        <f>'IS 2027'!F86</f>
        <v>95600</v>
      </c>
      <c r="L57" s="177">
        <f>'IS 2027'!G86</f>
        <v>95600</v>
      </c>
      <c r="M57" s="177">
        <f>'IS 2027'!H86</f>
        <v>96300</v>
      </c>
      <c r="N57" s="177">
        <f>'IS 2027'!I86</f>
        <v>96300</v>
      </c>
      <c r="O57" s="177">
        <f>'IS 2027'!J86</f>
        <v>98435</v>
      </c>
      <c r="P57" s="177">
        <f>'IS 2027'!K86</f>
        <v>99195</v>
      </c>
      <c r="Q57" s="177">
        <f>'IS 2027'!L86</f>
        <v>99680</v>
      </c>
      <c r="R57" s="177">
        <f>'IS 2027'!M86</f>
        <v>101235</v>
      </c>
      <c r="S57" s="177">
        <f>'IS 2027'!N86</f>
        <v>96760</v>
      </c>
      <c r="T57" s="177">
        <f>'IS 2027'!O86</f>
        <v>95410</v>
      </c>
      <c r="U57" s="177">
        <f>'IS 2027'!P86</f>
        <v>95300</v>
      </c>
      <c r="V57" s="177">
        <f>'IS 2027'!Q86</f>
        <v>95300</v>
      </c>
    </row>
    <row r="58" spans="2:22" x14ac:dyDescent="0.3">
      <c r="B58" t="s">
        <v>15</v>
      </c>
      <c r="E58" s="2">
        <f>'Statements Summary 2023'!V57</f>
        <v>0.84285798363839681</v>
      </c>
      <c r="F58" s="2">
        <f>'Statements Summary 2024'!V58</f>
        <v>0.9135239525776514</v>
      </c>
      <c r="G58" s="2">
        <f>'Statements Summary 2025'!V58</f>
        <v>0.91494619780672404</v>
      </c>
      <c r="H58" s="2">
        <f>'Statements Summary 2026'!V58</f>
        <v>0.9178187403993856</v>
      </c>
      <c r="I58" s="2">
        <f t="shared" si="1"/>
        <v>0.91493855606758834</v>
      </c>
      <c r="K58" s="2">
        <f>K57/K45</f>
        <v>0.9178187403993856</v>
      </c>
      <c r="L58" s="2">
        <f t="shared" ref="L58:V58" si="10">L57/L45</f>
        <v>0.9178187403993856</v>
      </c>
      <c r="M58" s="2">
        <f t="shared" si="10"/>
        <v>0.91836734693877553</v>
      </c>
      <c r="N58" s="2">
        <f t="shared" si="10"/>
        <v>0.91836734693877553</v>
      </c>
      <c r="O58" s="2">
        <f t="shared" si="10"/>
        <v>0.9199962615075471</v>
      </c>
      <c r="P58" s="2">
        <f t="shared" si="10"/>
        <v>0.92056053083383604</v>
      </c>
      <c r="Q58" s="2">
        <f t="shared" si="10"/>
        <v>0.91837110742583383</v>
      </c>
      <c r="R58" s="2">
        <f t="shared" si="10"/>
        <v>0.91952404741359739</v>
      </c>
      <c r="S58" s="2">
        <f t="shared" si="10"/>
        <v>0.91611437227797765</v>
      </c>
      <c r="T58" s="2">
        <f t="shared" si="10"/>
        <v>0.91502829193440105</v>
      </c>
      <c r="U58" s="2">
        <f t="shared" si="10"/>
        <v>0.91493855606758834</v>
      </c>
      <c r="V58" s="2">
        <f t="shared" si="10"/>
        <v>0.91493855606758834</v>
      </c>
    </row>
    <row r="59" spans="2:22" x14ac:dyDescent="0.3">
      <c r="B59" t="s">
        <v>7</v>
      </c>
      <c r="E59" s="1">
        <f>'Statements Summary 2023'!V58</f>
        <v>-710</v>
      </c>
      <c r="F59" s="1">
        <f>'Statements Summary 2024'!V59</f>
        <v>-710</v>
      </c>
      <c r="G59" s="1">
        <f>'Statements Summary 2025'!V59</f>
        <v>-710</v>
      </c>
      <c r="H59" s="1">
        <f>'Statements Summary 2026'!V59</f>
        <v>-710</v>
      </c>
      <c r="I59" s="1">
        <f t="shared" si="1"/>
        <v>-710</v>
      </c>
      <c r="K59">
        <f>'IS 2027'!F87</f>
        <v>-710</v>
      </c>
      <c r="L59">
        <f>'IS 2027'!G87</f>
        <v>-710</v>
      </c>
      <c r="M59">
        <f>'IS 2027'!H87</f>
        <v>-710</v>
      </c>
      <c r="N59">
        <f>'IS 2027'!I87</f>
        <v>-710</v>
      </c>
      <c r="O59">
        <f>'IS 2027'!J87</f>
        <v>-710</v>
      </c>
      <c r="P59">
        <f>'IS 2027'!K87</f>
        <v>-710</v>
      </c>
      <c r="Q59">
        <f>'IS 2027'!L87</f>
        <v>-710</v>
      </c>
      <c r="R59">
        <f>'IS 2027'!M87</f>
        <v>-710</v>
      </c>
      <c r="S59">
        <f>'IS 2027'!N87</f>
        <v>-710</v>
      </c>
      <c r="T59">
        <f>'IS 2027'!O87</f>
        <v>-710</v>
      </c>
      <c r="U59">
        <f>'IS 2027'!P87</f>
        <v>-710</v>
      </c>
      <c r="V59">
        <f>'IS 2027'!Q87</f>
        <v>-710</v>
      </c>
    </row>
    <row r="60" spans="2:22" x14ac:dyDescent="0.3">
      <c r="B60" t="s">
        <v>8</v>
      </c>
      <c r="E60" s="1">
        <f>'Statements Summary 2023'!V59</f>
        <v>70895</v>
      </c>
      <c r="F60" s="1">
        <f>'Statements Summary 2024'!V60</f>
        <v>84435</v>
      </c>
      <c r="G60" s="1">
        <f>'Statements Summary 2025'!V60</f>
        <v>89565</v>
      </c>
      <c r="H60" s="1">
        <f>'Statements Summary 2026'!V60</f>
        <v>94890</v>
      </c>
      <c r="I60" s="1">
        <f t="shared" si="1"/>
        <v>94590</v>
      </c>
      <c r="K60" s="1">
        <f>'IS 2027'!F88</f>
        <v>94890</v>
      </c>
      <c r="L60" s="1">
        <f>'IS 2027'!G88</f>
        <v>94890</v>
      </c>
      <c r="M60" s="1">
        <f>'IS 2027'!H88</f>
        <v>95590</v>
      </c>
      <c r="N60" s="1">
        <f>'IS 2027'!I88</f>
        <v>95590</v>
      </c>
      <c r="O60" s="1">
        <f>'IS 2027'!J88</f>
        <v>97725</v>
      </c>
      <c r="P60" s="1">
        <f>'IS 2027'!K88</f>
        <v>98485</v>
      </c>
      <c r="Q60" s="1">
        <f>'IS 2027'!L88</f>
        <v>98970</v>
      </c>
      <c r="R60" s="1">
        <f>'IS 2027'!M88</f>
        <v>100525</v>
      </c>
      <c r="S60" s="1">
        <f>'IS 2027'!N88</f>
        <v>96050</v>
      </c>
      <c r="T60" s="1">
        <f>'IS 2027'!O88</f>
        <v>94700</v>
      </c>
      <c r="U60" s="1">
        <f>'IS 2027'!P88</f>
        <v>94590</v>
      </c>
      <c r="V60" s="1">
        <f>'IS 2027'!Q88</f>
        <v>94590</v>
      </c>
    </row>
    <row r="61" spans="2:22" x14ac:dyDescent="0.3">
      <c r="B61" t="s">
        <v>9</v>
      </c>
      <c r="E61" s="1">
        <f>'Statements Summary 2023'!V60</f>
        <v>-7360</v>
      </c>
      <c r="F61" s="1">
        <f>'Statements Summary 2024'!V61</f>
        <v>-4480</v>
      </c>
      <c r="G61" s="1">
        <f>'Statements Summary 2025'!V61</f>
        <v>-1600</v>
      </c>
      <c r="H61" s="1">
        <f>'Statements Summary 2026'!V61</f>
        <v>0</v>
      </c>
      <c r="I61" s="1">
        <f t="shared" si="1"/>
        <v>0</v>
      </c>
      <c r="K61" s="1">
        <f>'IS 2027'!F89</f>
        <v>0</v>
      </c>
      <c r="L61" s="1">
        <f>'IS 2027'!G89</f>
        <v>0</v>
      </c>
      <c r="M61" s="1">
        <f>'IS 2027'!H89</f>
        <v>0</v>
      </c>
      <c r="N61" s="1">
        <f>'IS 2027'!I89</f>
        <v>0</v>
      </c>
      <c r="O61" s="1">
        <f>'IS 2027'!J89</f>
        <v>0</v>
      </c>
      <c r="P61" s="1">
        <f>'IS 2027'!K89</f>
        <v>0</v>
      </c>
      <c r="Q61" s="1">
        <f>'IS 2027'!L89</f>
        <v>0</v>
      </c>
      <c r="R61" s="1">
        <f>'IS 2027'!M89</f>
        <v>0</v>
      </c>
      <c r="S61" s="1">
        <f>'IS 2027'!N89</f>
        <v>0</v>
      </c>
      <c r="T61" s="1">
        <f>'IS 2027'!O89</f>
        <v>0</v>
      </c>
      <c r="U61" s="1">
        <f>'IS 2027'!P89</f>
        <v>0</v>
      </c>
      <c r="V61" s="1">
        <f>'IS 2027'!Q89</f>
        <v>0</v>
      </c>
    </row>
    <row r="62" spans="2:22" x14ac:dyDescent="0.3">
      <c r="B62" t="s">
        <v>10</v>
      </c>
      <c r="E62" s="1">
        <f>'Statements Summary 2023'!V61</f>
        <v>71605</v>
      </c>
      <c r="F62" s="1">
        <f>'Statements Summary 2024'!V62</f>
        <v>85145</v>
      </c>
      <c r="G62" s="1">
        <f>'Statements Summary 2025'!V62</f>
        <v>88855</v>
      </c>
      <c r="H62" s="1">
        <f>'Statements Summary 2026'!V62</f>
        <v>95600</v>
      </c>
      <c r="I62" s="1">
        <f t="shared" si="1"/>
        <v>95300</v>
      </c>
      <c r="K62" s="1">
        <f>'IS 2027'!F90</f>
        <v>95600</v>
      </c>
      <c r="L62" s="1">
        <f>'IS 2027'!G90</f>
        <v>95600</v>
      </c>
      <c r="M62" s="1">
        <f>'IS 2027'!H90</f>
        <v>96300</v>
      </c>
      <c r="N62" s="1">
        <f>'IS 2027'!I90</f>
        <v>96300</v>
      </c>
      <c r="O62" s="1">
        <f>'IS 2027'!J90</f>
        <v>98435</v>
      </c>
      <c r="P62" s="1">
        <f>'IS 2027'!K90</f>
        <v>99195</v>
      </c>
      <c r="Q62" s="1">
        <f>'IS 2027'!L90</f>
        <v>99680</v>
      </c>
      <c r="R62" s="1">
        <f>'IS 2027'!M90</f>
        <v>101235</v>
      </c>
      <c r="S62" s="1">
        <f>'IS 2027'!N90</f>
        <v>96760</v>
      </c>
      <c r="T62" s="1">
        <f>'IS 2027'!O90</f>
        <v>95410</v>
      </c>
      <c r="U62" s="1">
        <f>'IS 2027'!P90</f>
        <v>95300</v>
      </c>
      <c r="V62" s="1">
        <f>'IS 2027'!Q90</f>
        <v>95300</v>
      </c>
    </row>
    <row r="63" spans="2:22" x14ac:dyDescent="0.3">
      <c r="B63" t="s">
        <v>11</v>
      </c>
      <c r="E63" s="1">
        <f>'Statements Summary 2023'!V62</f>
        <v>-14321</v>
      </c>
      <c r="F63" s="1">
        <f>'Statements Summary 2024'!V63</f>
        <v>-17029</v>
      </c>
      <c r="G63" s="1">
        <f>'Statements Summary 2025'!V63</f>
        <v>-17771</v>
      </c>
      <c r="H63" s="1">
        <f>'Statements Summary 2026'!V63</f>
        <v>-19120</v>
      </c>
      <c r="I63" s="1">
        <f t="shared" si="1"/>
        <v>-19120</v>
      </c>
      <c r="K63" s="1">
        <f>'IS 2027'!F91</f>
        <v>-19120</v>
      </c>
      <c r="L63" s="1">
        <f>'IS 2026'!G91</f>
        <v>-16949.3</v>
      </c>
      <c r="M63" s="1">
        <f>'IS 2026'!H91</f>
        <v>-17098.2</v>
      </c>
      <c r="N63" s="1">
        <f>'IS 2026'!I91</f>
        <v>-17852</v>
      </c>
      <c r="O63" s="1">
        <f>'IS 2026'!J91</f>
        <v>-17788</v>
      </c>
      <c r="P63" s="1">
        <f>'IS 2026'!K91</f>
        <v>-18070</v>
      </c>
      <c r="Q63" s="1">
        <f>'IS 2026'!L91</f>
        <v>-19038</v>
      </c>
      <c r="R63" s="1">
        <f>'IS 2026'!M91</f>
        <v>-19166</v>
      </c>
      <c r="S63" s="1">
        <f>'IS 2026'!N91</f>
        <v>-19196</v>
      </c>
      <c r="T63" s="1">
        <f>'IS 2026'!O91</f>
        <v>-18942</v>
      </c>
      <c r="U63" s="1">
        <f>'IS 2026'!P91</f>
        <v>-18920</v>
      </c>
      <c r="V63" s="1">
        <f>'IS 2026'!Q91</f>
        <v>-19120</v>
      </c>
    </row>
    <row r="64" spans="2:22" x14ac:dyDescent="0.3">
      <c r="B64" s="13" t="s">
        <v>12</v>
      </c>
      <c r="C64" s="13"/>
      <c r="D64" s="13"/>
      <c r="E64" s="177">
        <f>'Statements Summary 2023'!V63</f>
        <v>57284</v>
      </c>
      <c r="F64" s="177">
        <f>'Statements Summary 2024'!V64</f>
        <v>68116</v>
      </c>
      <c r="G64" s="177">
        <f>'Statements Summary 2025'!V64</f>
        <v>71084</v>
      </c>
      <c r="H64" s="177">
        <f>'Statements Summary 2026'!V64</f>
        <v>76480</v>
      </c>
      <c r="I64" s="177">
        <f t="shared" si="1"/>
        <v>76240</v>
      </c>
      <c r="K64" s="177">
        <f>'IS 2027'!F92</f>
        <v>76480</v>
      </c>
      <c r="L64" s="177">
        <f>'IS 2027'!G92</f>
        <v>76480</v>
      </c>
      <c r="M64" s="177">
        <f>'IS 2027'!H92</f>
        <v>77040</v>
      </c>
      <c r="N64" s="177">
        <f>'IS 2027'!I92</f>
        <v>77040</v>
      </c>
      <c r="O64" s="177">
        <f>'IS 2027'!J92</f>
        <v>78748</v>
      </c>
      <c r="P64" s="177">
        <f>'IS 2027'!K92</f>
        <v>79356</v>
      </c>
      <c r="Q64" s="177">
        <f>'IS 2027'!L92</f>
        <v>79744</v>
      </c>
      <c r="R64" s="177">
        <f>'IS 2027'!M92</f>
        <v>80988</v>
      </c>
      <c r="S64" s="177">
        <f>'IS 2027'!N92</f>
        <v>77408</v>
      </c>
      <c r="T64" s="177">
        <f>'IS 2027'!O92</f>
        <v>76328</v>
      </c>
      <c r="U64" s="177">
        <f>'IS 2027'!P92</f>
        <v>76240</v>
      </c>
      <c r="V64" s="177">
        <f>'IS 2027'!Q92</f>
        <v>76240</v>
      </c>
    </row>
    <row r="65" spans="2:22" x14ac:dyDescent="0.3">
      <c r="B65" t="s">
        <v>13</v>
      </c>
      <c r="E65" s="2">
        <f>'Statements Summary 2023'!V64</f>
        <v>0.67428638691071741</v>
      </c>
      <c r="F65" s="2">
        <f>'Statements Summary 2024'!V65</f>
        <v>0.73081916206212116</v>
      </c>
      <c r="G65" s="2">
        <f>'Statements Summary 2025'!V65</f>
        <v>0.73195695824537921</v>
      </c>
      <c r="H65" s="2">
        <f>'Statements Summary 2026'!V65</f>
        <v>0.73425499231950841</v>
      </c>
      <c r="I65" s="2">
        <f t="shared" si="1"/>
        <v>0.73195084485407069</v>
      </c>
      <c r="K65" s="2">
        <f>K64/K45</f>
        <v>0.73425499231950841</v>
      </c>
      <c r="L65" s="2">
        <f t="shared" ref="L65:V65" si="11">L64/L45</f>
        <v>0.73425499231950841</v>
      </c>
      <c r="M65" s="2">
        <f t="shared" si="11"/>
        <v>0.73469387755102045</v>
      </c>
      <c r="N65" s="2">
        <f t="shared" si="11"/>
        <v>0.73469387755102045</v>
      </c>
      <c r="O65" s="2">
        <f t="shared" si="11"/>
        <v>0.73599700920603761</v>
      </c>
      <c r="P65" s="2">
        <f t="shared" si="11"/>
        <v>0.73644842466706883</v>
      </c>
      <c r="Q65" s="2">
        <f t="shared" si="11"/>
        <v>0.73469688594066707</v>
      </c>
      <c r="R65" s="2">
        <f t="shared" si="11"/>
        <v>0.73561923793087791</v>
      </c>
      <c r="S65" s="2">
        <f t="shared" si="11"/>
        <v>0.73289149782238217</v>
      </c>
      <c r="T65" s="2">
        <f t="shared" si="11"/>
        <v>0.73202263354752084</v>
      </c>
      <c r="U65" s="2">
        <f t="shared" si="11"/>
        <v>0.73195084485407069</v>
      </c>
      <c r="V65" s="2">
        <f t="shared" si="11"/>
        <v>0.73195084485407069</v>
      </c>
    </row>
    <row r="67" spans="2:22" x14ac:dyDescent="0.3">
      <c r="B67" s="162" t="s">
        <v>272</v>
      </c>
      <c r="C67" s="135"/>
      <c r="D67" s="135"/>
      <c r="E67" s="135"/>
      <c r="F67" s="135"/>
      <c r="G67" s="135"/>
      <c r="H67" s="135"/>
      <c r="I67" s="135"/>
      <c r="K67" s="364" t="s">
        <v>281</v>
      </c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</row>
    <row r="85" spans="2:22" x14ac:dyDescent="0.3">
      <c r="B85" s="162" t="s">
        <v>273</v>
      </c>
      <c r="C85" s="162"/>
      <c r="D85" s="162"/>
      <c r="E85" s="162"/>
      <c r="F85" s="135"/>
      <c r="G85" s="135"/>
      <c r="H85" s="135"/>
      <c r="I85" s="135"/>
      <c r="J85" s="135"/>
      <c r="K85" s="364" t="s">
        <v>282</v>
      </c>
      <c r="L85" s="364"/>
      <c r="M85" s="364"/>
      <c r="N85" s="364"/>
      <c r="O85" s="364"/>
      <c r="P85" s="364"/>
      <c r="Q85" s="364"/>
      <c r="R85" s="364"/>
      <c r="S85" s="364"/>
      <c r="T85" s="364"/>
      <c r="U85" s="364"/>
      <c r="V85" s="364"/>
    </row>
    <row r="87" spans="2:22" x14ac:dyDescent="0.3">
      <c r="B87" s="175" t="s">
        <v>20</v>
      </c>
      <c r="C87" s="175"/>
      <c r="D87" s="175"/>
      <c r="E87" s="176">
        <v>2023</v>
      </c>
      <c r="F87" s="176">
        <v>2024</v>
      </c>
      <c r="G87" s="176">
        <v>2025</v>
      </c>
      <c r="H87" s="176">
        <v>2026</v>
      </c>
      <c r="I87" s="176">
        <v>2027</v>
      </c>
      <c r="J87" s="175"/>
      <c r="K87" s="176" t="s">
        <v>25</v>
      </c>
      <c r="L87" s="176" t="s">
        <v>26</v>
      </c>
      <c r="M87" s="176" t="s">
        <v>27</v>
      </c>
      <c r="N87" s="176" t="s">
        <v>28</v>
      </c>
      <c r="O87" s="176" t="s">
        <v>29</v>
      </c>
      <c r="P87" s="176" t="s">
        <v>30</v>
      </c>
      <c r="Q87" s="176" t="s">
        <v>31</v>
      </c>
      <c r="R87" s="176" t="s">
        <v>32</v>
      </c>
      <c r="S87" s="176" t="s">
        <v>33</v>
      </c>
      <c r="T87" s="176" t="s">
        <v>34</v>
      </c>
      <c r="U87" s="176" t="s">
        <v>35</v>
      </c>
      <c r="V87" s="176" t="s">
        <v>36</v>
      </c>
    </row>
    <row r="88" spans="2:22" x14ac:dyDescent="0.3">
      <c r="B88" t="s">
        <v>48</v>
      </c>
      <c r="E88" s="184">
        <f>'Statements Summary 2023'!E86</f>
        <v>662004</v>
      </c>
      <c r="F88" s="184">
        <f>'Statements Summary 2023'!F86</f>
        <v>1470756</v>
      </c>
      <c r="G88" s="184">
        <f>'Statements Summary 2023'!G86</f>
        <v>2333740</v>
      </c>
      <c r="H88" s="184">
        <f>'Statements Summary 2023'!H86</f>
        <v>3292122</v>
      </c>
      <c r="I88" s="184">
        <f>'Statements Summary 2023'!I86</f>
        <v>4323334</v>
      </c>
      <c r="K88" s="184">
        <f>'BS 2027'!F14</f>
        <v>3376712</v>
      </c>
      <c r="L88" s="184">
        <f>'BS 2027'!G14</f>
        <v>3461302</v>
      </c>
      <c r="M88" s="184">
        <f>'BS 2027'!H14</f>
        <v>3546452</v>
      </c>
      <c r="N88" s="184">
        <f>'BS 2027'!I14</f>
        <v>3631602</v>
      </c>
      <c r="O88" s="184">
        <f>'BS 2027'!J14</f>
        <v>3718460</v>
      </c>
      <c r="P88" s="184">
        <f>'BS 2027'!K14</f>
        <v>3805926</v>
      </c>
      <c r="Q88" s="184">
        <f>'BS 2027'!L14</f>
        <v>3894080</v>
      </c>
      <c r="R88" s="184">
        <f>'BS 2027'!M14</f>
        <v>3983478</v>
      </c>
      <c r="S88" s="184">
        <f>'BS 2027'!N14</f>
        <v>4069296</v>
      </c>
      <c r="T88" s="184">
        <f>'BS 2027'!O14</f>
        <v>4154034</v>
      </c>
      <c r="U88" s="184">
        <f>'BS 2027'!P14</f>
        <v>4238684</v>
      </c>
      <c r="V88" s="184">
        <f>'BS 2027'!Q14</f>
        <v>4323334</v>
      </c>
    </row>
    <row r="89" spans="2:22" x14ac:dyDescent="0.3">
      <c r="B89" t="s">
        <v>49</v>
      </c>
      <c r="E89" s="184">
        <f>'Statements Summary 2023'!E87</f>
        <v>58520</v>
      </c>
      <c r="F89" s="184">
        <f>'Statements Summary 2023'!F87</f>
        <v>67040</v>
      </c>
      <c r="G89" s="184">
        <f>'Statements Summary 2023'!G87</f>
        <v>75560</v>
      </c>
      <c r="H89" s="184">
        <f>'Statements Summary 2023'!H87</f>
        <v>84080</v>
      </c>
      <c r="I89" s="184">
        <f>'Statements Summary 2023'!I87</f>
        <v>92600</v>
      </c>
      <c r="K89" s="184">
        <f>'BS 2027'!F19</f>
        <v>84790</v>
      </c>
      <c r="L89" s="184">
        <f>'BS 2027'!G19</f>
        <v>85500</v>
      </c>
      <c r="M89" s="184">
        <f>'BS 2027'!H19</f>
        <v>86210</v>
      </c>
      <c r="N89" s="184">
        <f>'BS 2027'!I19</f>
        <v>86920</v>
      </c>
      <c r="O89" s="184">
        <f>'BS 2027'!J19</f>
        <v>87630</v>
      </c>
      <c r="P89" s="184">
        <f>'BS 2027'!K19</f>
        <v>88340</v>
      </c>
      <c r="Q89" s="184">
        <f>'BS 2027'!L19</f>
        <v>89050</v>
      </c>
      <c r="R89" s="184">
        <f>'BS 2027'!M19</f>
        <v>89760</v>
      </c>
      <c r="S89" s="184">
        <f>'BS 2027'!N19</f>
        <v>90470</v>
      </c>
      <c r="T89" s="184">
        <f>'BS 2027'!O19</f>
        <v>91180</v>
      </c>
      <c r="U89" s="184">
        <f>'BS 2027'!P19</f>
        <v>91890</v>
      </c>
      <c r="V89" s="184">
        <f>'BS 2027'!Q19</f>
        <v>92600</v>
      </c>
    </row>
    <row r="90" spans="2:22" x14ac:dyDescent="0.3">
      <c r="B90" t="s">
        <v>50</v>
      </c>
      <c r="E90" s="184">
        <f>'Statements Summary 2023'!E88</f>
        <v>720524</v>
      </c>
      <c r="F90" s="184">
        <f>'Statements Summary 2023'!F88</f>
        <v>1537796</v>
      </c>
      <c r="G90" s="184">
        <f>'Statements Summary 2023'!G88</f>
        <v>2409300</v>
      </c>
      <c r="H90" s="184">
        <f>'Statements Summary 2023'!H88</f>
        <v>3376202</v>
      </c>
      <c r="I90" s="184">
        <f>'Statements Summary 2023'!I88</f>
        <v>4415934</v>
      </c>
      <c r="K90" s="184">
        <f>'BS 2027'!F20</f>
        <v>3461502</v>
      </c>
      <c r="L90" s="184">
        <f>'BS 2027'!G20</f>
        <v>3546802</v>
      </c>
      <c r="M90" s="184">
        <f>'BS 2027'!H20</f>
        <v>3632662</v>
      </c>
      <c r="N90" s="184">
        <f>'BS 2027'!I20</f>
        <v>3718522</v>
      </c>
      <c r="O90" s="184">
        <f>'BS 2027'!J20</f>
        <v>3806090</v>
      </c>
      <c r="P90" s="184">
        <f>'BS 2027'!K20</f>
        <v>3894266</v>
      </c>
      <c r="Q90" s="184">
        <f>'BS 2027'!L20</f>
        <v>3983130</v>
      </c>
      <c r="R90" s="184">
        <f>'BS 2027'!M20</f>
        <v>4073238</v>
      </c>
      <c r="S90" s="184">
        <f>'BS 2027'!N20</f>
        <v>4159766</v>
      </c>
      <c r="T90" s="184">
        <f>'BS 2027'!O20</f>
        <v>4245214</v>
      </c>
      <c r="U90" s="184">
        <f>'BS 2027'!P20</f>
        <v>4330574</v>
      </c>
      <c r="V90" s="184">
        <f>'BS 2027'!Q20</f>
        <v>4415934</v>
      </c>
    </row>
    <row r="91" spans="2:22" x14ac:dyDescent="0.3">
      <c r="B91" t="s">
        <v>51</v>
      </c>
      <c r="E91" s="184">
        <f>'Statements Summary 2023'!E89</f>
        <v>-14321</v>
      </c>
      <c r="F91" s="184">
        <f>'Statements Summary 2023'!F89</f>
        <v>-17029</v>
      </c>
      <c r="G91" s="184">
        <f>'Statements Summary 2023'!G89</f>
        <v>-17771</v>
      </c>
      <c r="H91" s="184">
        <f>'Statements Summary 2023'!H89</f>
        <v>-19120</v>
      </c>
      <c r="I91" s="184">
        <f>'Statements Summary 2023'!I89</f>
        <v>-19060</v>
      </c>
      <c r="K91" s="184">
        <f>'BS 2027'!F25</f>
        <v>-19120</v>
      </c>
      <c r="L91" s="184">
        <f>'BS 2027'!G25</f>
        <v>-19120</v>
      </c>
      <c r="M91" s="184">
        <f>'BS 2027'!H25</f>
        <v>-19260</v>
      </c>
      <c r="N91" s="184">
        <f>'BS 2027'!I25</f>
        <v>-19260</v>
      </c>
      <c r="O91" s="184">
        <f>'BS 2027'!J25</f>
        <v>-19687</v>
      </c>
      <c r="P91" s="184">
        <f>'BS 2027'!K25</f>
        <v>-19839</v>
      </c>
      <c r="Q91" s="184">
        <f>'BS 2027'!L25</f>
        <v>-19936</v>
      </c>
      <c r="R91" s="184">
        <f>'BS 2027'!M25</f>
        <v>-20247</v>
      </c>
      <c r="S91" s="184">
        <f>'BS 2027'!N25</f>
        <v>-19352</v>
      </c>
      <c r="T91" s="184">
        <f>'BS 2027'!O25</f>
        <v>-19082</v>
      </c>
      <c r="U91" s="184">
        <f>'BS 2027'!P25</f>
        <v>-19060</v>
      </c>
      <c r="V91" s="184">
        <f>'BS 2027'!Q25</f>
        <v>-19060</v>
      </c>
    </row>
    <row r="92" spans="2:22" x14ac:dyDescent="0.3">
      <c r="B92" t="s">
        <v>203</v>
      </c>
      <c r="E92" s="184">
        <f>'Statements Summary 2023'!E90</f>
        <v>-36800</v>
      </c>
      <c r="F92" s="184">
        <f>'Statements Summary 2023'!F90</f>
        <v>-22400</v>
      </c>
      <c r="G92" s="184">
        <f>'Statements Summary 2023'!G90</f>
        <v>-8000</v>
      </c>
      <c r="H92" s="184">
        <f>'Statements Summary 2023'!H90</f>
        <v>0</v>
      </c>
      <c r="I92" s="184">
        <f>'Statements Summary 2023'!I90</f>
        <v>0</v>
      </c>
      <c r="K92" s="184">
        <f>'BS 2027'!F27</f>
        <v>0</v>
      </c>
      <c r="L92" s="184">
        <f>'BS 2027'!G27</f>
        <v>0</v>
      </c>
      <c r="M92" s="184">
        <f>'BS 2027'!H27</f>
        <v>0</v>
      </c>
      <c r="N92" s="184">
        <f>'BS 2027'!I27</f>
        <v>0</v>
      </c>
      <c r="O92" s="184">
        <f>'BS 2027'!J27</f>
        <v>0</v>
      </c>
      <c r="P92" s="184">
        <f>'BS 2027'!K27</f>
        <v>0</v>
      </c>
      <c r="Q92" s="184">
        <f>'BS 2027'!L27</f>
        <v>0</v>
      </c>
      <c r="R92" s="184">
        <f>'BS 2027'!M27</f>
        <v>0</v>
      </c>
      <c r="S92" s="184">
        <f>'BS 2027'!N27</f>
        <v>0</v>
      </c>
      <c r="T92" s="184">
        <f>'BS 2027'!O27</f>
        <v>0</v>
      </c>
      <c r="U92" s="184">
        <f>'BS 2027'!P27</f>
        <v>0</v>
      </c>
      <c r="V92" s="184">
        <f>'BS 2027'!Q27</f>
        <v>0</v>
      </c>
    </row>
    <row r="93" spans="2:22" x14ac:dyDescent="0.3">
      <c r="B93" t="s">
        <v>53</v>
      </c>
      <c r="E93" s="184">
        <f>'Statements Summary 2023'!E91</f>
        <v>-51121</v>
      </c>
      <c r="F93" s="184">
        <f>'Statements Summary 2023'!F91</f>
        <v>-39429</v>
      </c>
      <c r="G93" s="184">
        <f>'Statements Summary 2023'!G91</f>
        <v>-25771</v>
      </c>
      <c r="H93" s="184">
        <f>'Statements Summary 2023'!H91</f>
        <v>-19120</v>
      </c>
      <c r="I93" s="184">
        <f>'Statements Summary 2023'!I91</f>
        <v>-19060</v>
      </c>
      <c r="K93" s="184">
        <f>'BS 2027'!F32</f>
        <v>-19120</v>
      </c>
      <c r="L93" s="184">
        <f>'BS 2027'!G32</f>
        <v>-19120</v>
      </c>
      <c r="M93" s="184">
        <f>'BS 2027'!H32</f>
        <v>-19260</v>
      </c>
      <c r="N93" s="184">
        <f>'BS 2027'!I32</f>
        <v>-19260</v>
      </c>
      <c r="O93" s="184">
        <f>'BS 2027'!J32</f>
        <v>-19687</v>
      </c>
      <c r="P93" s="184">
        <f>'BS 2027'!K32</f>
        <v>-19839</v>
      </c>
      <c r="Q93" s="184">
        <f>'BS 2027'!L32</f>
        <v>-19936</v>
      </c>
      <c r="R93" s="184">
        <f>'BS 2027'!M32</f>
        <v>-20247</v>
      </c>
      <c r="S93" s="184">
        <f>'BS 2027'!N32</f>
        <v>-19352</v>
      </c>
      <c r="T93" s="184">
        <f>'BS 2027'!O32</f>
        <v>-19082</v>
      </c>
      <c r="U93" s="184">
        <f>'BS 2027'!P32</f>
        <v>-19060</v>
      </c>
      <c r="V93" s="184">
        <f>'BS 2027'!Q32</f>
        <v>-19060</v>
      </c>
    </row>
    <row r="94" spans="2:22" x14ac:dyDescent="0.3">
      <c r="B94" t="s">
        <v>54</v>
      </c>
      <c r="E94" s="184">
        <f>'Statements Summary 2023'!E92</f>
        <v>669403</v>
      </c>
      <c r="F94" s="184">
        <f>'Statements Summary 2023'!F92</f>
        <v>1498367</v>
      </c>
      <c r="G94" s="184">
        <f>'Statements Summary 2023'!G92</f>
        <v>2393300</v>
      </c>
      <c r="H94" s="184">
        <f>'Statements Summary 2023'!H92</f>
        <v>3357082</v>
      </c>
      <c r="I94" s="184">
        <f>'Statements Summary 2023'!I92</f>
        <v>4396874</v>
      </c>
      <c r="K94" s="184">
        <f>'BS 2027'!F33</f>
        <v>3442382</v>
      </c>
      <c r="L94" s="184">
        <f>'BS 2027'!G33</f>
        <v>3527682</v>
      </c>
      <c r="M94" s="184">
        <f>'BS 2027'!H33</f>
        <v>3613402</v>
      </c>
      <c r="N94" s="184">
        <f>'BS 2027'!I33</f>
        <v>3699262</v>
      </c>
      <c r="O94" s="184">
        <f>'BS 2027'!J33</f>
        <v>3786403</v>
      </c>
      <c r="P94" s="184">
        <f>'BS 2027'!K33</f>
        <v>3874427</v>
      </c>
      <c r="Q94" s="184">
        <f>'BS 2027'!L33</f>
        <v>3963194</v>
      </c>
      <c r="R94" s="184">
        <f>'BS 2027'!M33</f>
        <v>4052991</v>
      </c>
      <c r="S94" s="184">
        <f>'BS 2027'!N33</f>
        <v>4140414</v>
      </c>
      <c r="T94" s="184">
        <f>'BS 2027'!O33</f>
        <v>4226132</v>
      </c>
      <c r="U94" s="184">
        <f>'BS 2027'!P33</f>
        <v>4311514</v>
      </c>
      <c r="V94" s="184">
        <f>'BS 2027'!Q33</f>
        <v>4396874</v>
      </c>
    </row>
    <row r="95" spans="2:22" x14ac:dyDescent="0.3">
      <c r="B95" t="s">
        <v>55</v>
      </c>
      <c r="E95" s="184">
        <f>'Statements Summary 2023'!E93</f>
        <v>662004</v>
      </c>
      <c r="F95" s="184">
        <f>'Statements Summary 2023'!F93</f>
        <v>1470756</v>
      </c>
      <c r="G95" s="184">
        <f>'Statements Summary 2023'!G93</f>
        <v>2333740</v>
      </c>
      <c r="H95" s="184">
        <f>'Statements Summary 2023'!H93</f>
        <v>3292122</v>
      </c>
      <c r="I95" s="184">
        <f>'Statements Summary 2023'!I93</f>
        <v>4323334</v>
      </c>
      <c r="K95" s="184">
        <f>'BS 2027'!F14</f>
        <v>3376712</v>
      </c>
      <c r="L95" s="184">
        <f>'BS 2027'!G14</f>
        <v>3461302</v>
      </c>
      <c r="M95" s="184">
        <f>'BS 2027'!H14</f>
        <v>3546452</v>
      </c>
      <c r="N95" s="184">
        <f>'BS 2027'!I14</f>
        <v>3631602</v>
      </c>
      <c r="O95" s="184">
        <f>'BS 2027'!J14</f>
        <v>3718460</v>
      </c>
      <c r="P95" s="184">
        <f>'BS 2027'!K14</f>
        <v>3805926</v>
      </c>
      <c r="Q95" s="184">
        <f>'BS 2027'!L14</f>
        <v>3894080</v>
      </c>
      <c r="R95" s="184">
        <f>'BS 2027'!M14</f>
        <v>3983478</v>
      </c>
      <c r="S95" s="184">
        <f>'BS 2027'!N14</f>
        <v>4069296</v>
      </c>
      <c r="T95" s="184">
        <f>'BS 2027'!O14</f>
        <v>4154034</v>
      </c>
      <c r="U95" s="184">
        <f>'BS 2027'!P14</f>
        <v>4238684</v>
      </c>
      <c r="V95" s="184">
        <f>'BS 2027'!Q14</f>
        <v>4323334</v>
      </c>
    </row>
    <row r="96" spans="2:22" x14ac:dyDescent="0.3">
      <c r="B96" t="s">
        <v>56</v>
      </c>
      <c r="E96" s="184" t="str">
        <f>'Statements Summary 2023'!E94</f>
        <v>-</v>
      </c>
      <c r="F96" s="184" t="str">
        <f>'Statements Summary 2023'!F94</f>
        <v>-</v>
      </c>
      <c r="G96" s="184" t="str">
        <f>'Statements Summary 2023'!G94</f>
        <v>-</v>
      </c>
      <c r="H96" s="184" t="str">
        <f>'Statements Summary 2023'!H94</f>
        <v>-</v>
      </c>
      <c r="I96" s="184" t="str">
        <f>'Statements Summary 2023'!I94</f>
        <v>-</v>
      </c>
      <c r="K96" s="184" t="s">
        <v>197</v>
      </c>
      <c r="L96" s="184" t="s">
        <v>197</v>
      </c>
      <c r="M96" s="184" t="s">
        <v>197</v>
      </c>
      <c r="N96" s="184" t="s">
        <v>197</v>
      </c>
      <c r="O96" s="184" t="s">
        <v>197</v>
      </c>
      <c r="P96" s="184" t="s">
        <v>197</v>
      </c>
      <c r="Q96" s="184" t="s">
        <v>197</v>
      </c>
      <c r="R96" s="184" t="s">
        <v>197</v>
      </c>
      <c r="S96" s="184" t="s">
        <v>197</v>
      </c>
      <c r="T96" s="184" t="s">
        <v>197</v>
      </c>
      <c r="U96" s="184" t="s">
        <v>197</v>
      </c>
      <c r="V96" s="184" t="s">
        <v>197</v>
      </c>
    </row>
    <row r="97" spans="2:22" x14ac:dyDescent="0.3">
      <c r="B97" t="s">
        <v>57</v>
      </c>
      <c r="E97" s="184">
        <f>'Statements Summary 2023'!E95</f>
        <v>0</v>
      </c>
      <c r="F97" s="184">
        <f>'Statements Summary 2023'!F95</f>
        <v>0</v>
      </c>
      <c r="G97" s="184">
        <f>'Statements Summary 2023'!G95</f>
        <v>0</v>
      </c>
      <c r="H97" s="184">
        <f>'Statements Summary 2023'!H95</f>
        <v>0</v>
      </c>
      <c r="I97" s="184">
        <f>'Statements Summary 2023'!I95</f>
        <v>0</v>
      </c>
      <c r="K97" s="184" t="s">
        <v>197</v>
      </c>
      <c r="L97" s="184" t="s">
        <v>197</v>
      </c>
      <c r="M97" s="184" t="s">
        <v>197</v>
      </c>
      <c r="N97" s="184" t="s">
        <v>197</v>
      </c>
      <c r="O97" s="184" t="s">
        <v>197</v>
      </c>
      <c r="P97" s="184" t="s">
        <v>197</v>
      </c>
      <c r="Q97" s="184" t="s">
        <v>197</v>
      </c>
      <c r="R97" s="184" t="s">
        <v>197</v>
      </c>
      <c r="S97" s="184" t="s">
        <v>197</v>
      </c>
      <c r="T97" s="184" t="s">
        <v>197</v>
      </c>
      <c r="U97" s="184" t="s">
        <v>197</v>
      </c>
      <c r="V97" s="184"/>
    </row>
    <row r="98" spans="2:22" x14ac:dyDescent="0.3">
      <c r="B98" t="s">
        <v>58</v>
      </c>
      <c r="E98" s="184">
        <f>'Statements Summary 2023'!E96</f>
        <v>669403</v>
      </c>
      <c r="F98" s="184">
        <f>'Statements Summary 2023'!F96</f>
        <v>1498367</v>
      </c>
      <c r="G98" s="184">
        <f>'Statements Summary 2023'!G96</f>
        <v>2393300</v>
      </c>
      <c r="H98" s="184">
        <f>'Statements Summary 2023'!H96</f>
        <v>3357082</v>
      </c>
      <c r="I98" s="184">
        <f>'Statements Summary 2023'!I96</f>
        <v>4396874</v>
      </c>
      <c r="K98" s="184">
        <f>K94</f>
        <v>3442382</v>
      </c>
      <c r="L98" s="184">
        <f t="shared" ref="L98:V98" si="12">L94</f>
        <v>3527682</v>
      </c>
      <c r="M98" s="184">
        <f t="shared" si="12"/>
        <v>3613402</v>
      </c>
      <c r="N98" s="184">
        <f t="shared" si="12"/>
        <v>3699262</v>
      </c>
      <c r="O98" s="184">
        <f t="shared" si="12"/>
        <v>3786403</v>
      </c>
      <c r="P98" s="184">
        <f t="shared" si="12"/>
        <v>3874427</v>
      </c>
      <c r="Q98" s="184">
        <f t="shared" si="12"/>
        <v>3963194</v>
      </c>
      <c r="R98" s="184">
        <f t="shared" si="12"/>
        <v>4052991</v>
      </c>
      <c r="S98" s="184">
        <f t="shared" si="12"/>
        <v>4140414</v>
      </c>
      <c r="T98" s="184">
        <f t="shared" si="12"/>
        <v>4226132</v>
      </c>
      <c r="U98" s="184">
        <f t="shared" si="12"/>
        <v>4311514</v>
      </c>
      <c r="V98" s="184">
        <f t="shared" si="12"/>
        <v>4396874</v>
      </c>
    </row>
    <row r="99" spans="2:22" x14ac:dyDescent="0.3">
      <c r="B99" t="s">
        <v>59</v>
      </c>
      <c r="E99" s="184">
        <f>'Statements Summary 2023'!E97</f>
        <v>669403</v>
      </c>
      <c r="F99" s="184">
        <f>'Statements Summary 2023'!F97</f>
        <v>1498367</v>
      </c>
      <c r="G99" s="184">
        <f>'Statements Summary 2023'!G97</f>
        <v>2393300</v>
      </c>
      <c r="H99" s="184">
        <f>'Statements Summary 2023'!H97</f>
        <v>3357082</v>
      </c>
      <c r="I99" s="184">
        <f>'Statements Summary 2023'!I97</f>
        <v>4396874</v>
      </c>
      <c r="K99" s="184">
        <f>K98</f>
        <v>3442382</v>
      </c>
      <c r="L99" s="184">
        <f t="shared" ref="L99:V99" si="13">L98</f>
        <v>3527682</v>
      </c>
      <c r="M99" s="184">
        <f t="shared" si="13"/>
        <v>3613402</v>
      </c>
      <c r="N99" s="184">
        <f t="shared" si="13"/>
        <v>3699262</v>
      </c>
      <c r="O99" s="184">
        <f t="shared" si="13"/>
        <v>3786403</v>
      </c>
      <c r="P99" s="184">
        <f t="shared" si="13"/>
        <v>3874427</v>
      </c>
      <c r="Q99" s="184">
        <f t="shared" si="13"/>
        <v>3963194</v>
      </c>
      <c r="R99" s="184">
        <f t="shared" si="13"/>
        <v>4052991</v>
      </c>
      <c r="S99" s="184">
        <f t="shared" si="13"/>
        <v>4140414</v>
      </c>
      <c r="T99" s="184">
        <f t="shared" si="13"/>
        <v>4226132</v>
      </c>
      <c r="U99" s="184">
        <f t="shared" si="13"/>
        <v>4311514</v>
      </c>
      <c r="V99" s="184">
        <f t="shared" si="13"/>
        <v>4396874</v>
      </c>
    </row>
    <row r="101" spans="2:22" x14ac:dyDescent="0.3">
      <c r="B101" s="162" t="s">
        <v>273</v>
      </c>
      <c r="C101" s="135"/>
      <c r="D101" s="135"/>
      <c r="E101" s="135"/>
      <c r="F101" s="135"/>
      <c r="G101" s="135"/>
      <c r="H101" s="135"/>
      <c r="I101" s="135"/>
      <c r="K101" s="364" t="s">
        <v>282</v>
      </c>
      <c r="L101" s="364"/>
      <c r="M101" s="364"/>
      <c r="N101" s="364"/>
      <c r="O101" s="364"/>
      <c r="P101" s="364"/>
      <c r="Q101" s="364"/>
      <c r="R101" s="364"/>
      <c r="S101" s="364"/>
      <c r="T101" s="364"/>
      <c r="U101" s="364"/>
      <c r="V101" s="364"/>
    </row>
  </sheetData>
  <mergeCells count="6">
    <mergeCell ref="K101:V101"/>
    <mergeCell ref="K2:V2"/>
    <mergeCell ref="K19:V19"/>
    <mergeCell ref="K42:V42"/>
    <mergeCell ref="K67:V67"/>
    <mergeCell ref="K85:V85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33142-D58B-4B9D-B0BB-7732E805F115}">
  <dimension ref="A1"/>
  <sheetViews>
    <sheetView showGridLines="0" workbookViewId="0">
      <selection activeCell="L287" sqref="L287"/>
    </sheetView>
  </sheetViews>
  <sheetFormatPr defaultRowHeight="14.4" x14ac:dyDescent="0.3"/>
  <cols>
    <col min="1" max="1" width="1.88671875" customWidth="1"/>
  </cols>
  <sheetData>
    <row r="1" ht="8.4" customHeight="1" x14ac:dyDescent="0.3"/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9B9A1-A7AD-4F2E-9E7E-C898A43F3E60}">
  <dimension ref="A1"/>
  <sheetViews>
    <sheetView showGridLines="0" workbookViewId="0">
      <selection activeCell="O124" sqref="O124"/>
    </sheetView>
  </sheetViews>
  <sheetFormatPr defaultRowHeight="14.4" x14ac:dyDescent="0.3"/>
  <cols>
    <col min="1" max="1" width="1.21875" customWidth="1"/>
  </cols>
  <sheetData>
    <row r="1" ht="7.2" customHeight="1" x14ac:dyDescent="0.3"/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AF93-E179-4BFA-B391-BBD97D73F4C3}">
  <dimension ref="A1"/>
  <sheetViews>
    <sheetView showGridLines="0" zoomScale="83" zoomScaleNormal="83" workbookViewId="0">
      <selection activeCell="AE131" sqref="AE131"/>
    </sheetView>
  </sheetViews>
  <sheetFormatPr defaultRowHeight="14.4" x14ac:dyDescent="0.3"/>
  <cols>
    <col min="1" max="1" width="3.109375" customWidth="1"/>
  </cols>
  <sheetData/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5DB25-5D1D-45A8-82DA-CE97478132E3}">
  <sheetPr codeName="Sheet3"/>
  <dimension ref="E1:S35"/>
  <sheetViews>
    <sheetView showGridLines="0" workbookViewId="0">
      <selection activeCell="P42" sqref="P42"/>
    </sheetView>
  </sheetViews>
  <sheetFormatPr defaultRowHeight="14.4" x14ac:dyDescent="0.3"/>
  <sheetData>
    <row r="1" spans="5:19" ht="21" x14ac:dyDescent="0.4">
      <c r="E1" s="374" t="s">
        <v>16</v>
      </c>
      <c r="F1" s="374"/>
      <c r="G1" s="374"/>
      <c r="H1" s="374"/>
      <c r="I1" s="374"/>
    </row>
    <row r="5" spans="5:19" ht="18" x14ac:dyDescent="0.35">
      <c r="E5" s="371" t="s">
        <v>17</v>
      </c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3"/>
      <c r="R5" s="7"/>
      <c r="S5" s="7"/>
    </row>
    <row r="22" spans="5:17" ht="21" x14ac:dyDescent="0.4">
      <c r="E22" s="375" t="s">
        <v>215</v>
      </c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7"/>
    </row>
    <row r="24" spans="5:17" x14ac:dyDescent="0.3">
      <c r="E24" s="369" t="s">
        <v>0</v>
      </c>
      <c r="F24" s="369"/>
      <c r="H24" s="367">
        <v>2023</v>
      </c>
      <c r="I24" s="367"/>
      <c r="J24" s="367">
        <v>2024</v>
      </c>
      <c r="K24" s="367"/>
      <c r="L24" s="367">
        <v>2025</v>
      </c>
      <c r="M24" s="367"/>
      <c r="N24" s="367">
        <v>2026</v>
      </c>
      <c r="O24" s="367"/>
      <c r="P24" s="367">
        <v>2027</v>
      </c>
      <c r="Q24" s="367"/>
    </row>
    <row r="27" spans="5:17" x14ac:dyDescent="0.3">
      <c r="E27" t="s">
        <v>2</v>
      </c>
      <c r="H27" s="365">
        <f>'IS 2023'!U46</f>
        <v>940905</v>
      </c>
      <c r="I27" s="365"/>
      <c r="J27" s="365">
        <f>'IS 2024'!U46</f>
        <v>1098555</v>
      </c>
      <c r="K27" s="365"/>
      <c r="L27" s="365">
        <f>'IS 2025'!U46</f>
        <v>1122650</v>
      </c>
      <c r="M27" s="365"/>
      <c r="N27" s="365">
        <f>'IS 2026'!U46</f>
        <v>1195222.5</v>
      </c>
      <c r="O27" s="365"/>
      <c r="P27" s="365">
        <f>'IS 2027'!U46</f>
        <v>1269635</v>
      </c>
      <c r="Q27" s="365"/>
    </row>
    <row r="28" spans="5:17" x14ac:dyDescent="0.3">
      <c r="E28" t="s">
        <v>3</v>
      </c>
      <c r="H28" s="366">
        <f>'IS 2023'!U47</f>
        <v>-54480</v>
      </c>
      <c r="I28" s="367"/>
      <c r="J28" s="366">
        <f>'IS 2024'!U47</f>
        <v>-55020</v>
      </c>
      <c r="K28" s="367"/>
      <c r="L28" s="366">
        <f>'IS 2025'!U47</f>
        <v>-57000</v>
      </c>
      <c r="M28" s="367"/>
      <c r="N28" s="366">
        <f>'IS 2026'!U47</f>
        <v>-58500</v>
      </c>
      <c r="O28" s="367"/>
      <c r="P28" s="366">
        <f>'IS 2027'!U47</f>
        <v>-63000</v>
      </c>
      <c r="Q28" s="367"/>
    </row>
    <row r="29" spans="5:17" x14ac:dyDescent="0.3">
      <c r="E29" s="13" t="s">
        <v>18</v>
      </c>
      <c r="H29" s="365">
        <f>'IS 2023'!U55</f>
        <v>886425</v>
      </c>
      <c r="I29" s="365"/>
      <c r="J29" s="365">
        <f>'IS 2024'!U56</f>
        <v>1043535</v>
      </c>
      <c r="K29" s="365"/>
      <c r="L29" s="365">
        <f>'IS 2025'!U55</f>
        <v>1065650</v>
      </c>
      <c r="M29" s="365"/>
      <c r="N29" s="365">
        <f>'IS 2026'!U55</f>
        <v>1136722.5</v>
      </c>
      <c r="O29" s="365"/>
      <c r="P29" s="365">
        <f>'IS 2027'!U55</f>
        <v>1206635</v>
      </c>
      <c r="Q29" s="365"/>
    </row>
    <row r="30" spans="5:17" x14ac:dyDescent="0.3">
      <c r="E30" t="s">
        <v>5</v>
      </c>
      <c r="H30" s="366">
        <f>'IS 2023'!U67</f>
        <v>-9300</v>
      </c>
      <c r="I30" s="367"/>
      <c r="J30" s="366">
        <f>'IS 2024'!U68</f>
        <v>-9300</v>
      </c>
      <c r="K30" s="367"/>
      <c r="L30" s="366">
        <f>'IS 2025'!U67</f>
        <v>-9300</v>
      </c>
      <c r="M30" s="367"/>
      <c r="N30" s="366">
        <f>'IS 2026'!U66</f>
        <v>-9300</v>
      </c>
      <c r="O30" s="367"/>
      <c r="P30" s="366">
        <f>'IS 2027'!U66</f>
        <v>-9300</v>
      </c>
      <c r="Q30" s="367"/>
    </row>
    <row r="31" spans="5:17" x14ac:dyDescent="0.3">
      <c r="E31" t="s">
        <v>6</v>
      </c>
      <c r="H31" s="366">
        <f>'IS 2023'!U88</f>
        <v>780705</v>
      </c>
      <c r="I31" s="367"/>
      <c r="J31" s="366">
        <f>'IS 2024'!U89</f>
        <v>1002015</v>
      </c>
      <c r="K31" s="367"/>
      <c r="L31" s="366">
        <f>'IS 2025'!U88</f>
        <v>1024130</v>
      </c>
      <c r="M31" s="366"/>
      <c r="N31" s="366">
        <f>'IS 2026'!U86</f>
        <v>1095202.5</v>
      </c>
      <c r="O31" s="366"/>
      <c r="P31" s="366">
        <f>'IS 2027'!U86</f>
        <v>1165115</v>
      </c>
      <c r="Q31" s="366"/>
    </row>
    <row r="32" spans="5:17" x14ac:dyDescent="0.3">
      <c r="E32" t="s">
        <v>19</v>
      </c>
      <c r="H32" s="365">
        <f>ABS('IS 2023'!U47)+ABS('IS 2023'!U67)+ABS('IS 2023'!U68)+ABS('IS 2023'!U87)+ABS('IS 2023'!U89)+ABS('IS 2023'!U91)+ABS('IS 2023'!U93)</f>
        <v>474621</v>
      </c>
      <c r="I32" s="369"/>
      <c r="J32" s="365">
        <f>ABS('IS 2024'!U47)+ABS('IS 2024'!U68)+ABS('IS 2024'!U69)+ABS('IS 2024'!U88)+ABS('IS 2024'!U90)+ABS('IS 2024'!U92)+ABS('IS 2024'!U94)</f>
        <v>436251</v>
      </c>
      <c r="K32" s="369"/>
      <c r="L32" s="365">
        <f>ABS('IS 2025'!U47)+ABS('IS 2025'!U67)+ABS('IS 2025'!U68)+ABS('IS 2025'!U87)+ABS('IS 2025'!U89)+ABS('IS 2025'!U91)+ABS('IS 2025'!U93)</f>
        <v>408238</v>
      </c>
      <c r="M32" s="369"/>
      <c r="N32" s="365">
        <f>ABS('IS 2026'!U47)+ABS('IS 2026'!U66)+ABS('IS 2026'!U67)+ABS('IS 2026'!U85)+ABS('IS 2026'!U87)+ABS('IS 2026'!U89)+ABS('IS 2026'!U91)</f>
        <v>393312.5</v>
      </c>
      <c r="O32" s="369"/>
      <c r="P32" s="365">
        <f>ABS('IS 2027'!U47)+ABS('IS 2027'!U66)+ABS('IS 2027'!U67)+ABS('IS 2027'!U85)+ABS('IS 2027'!U87)+ABS('IS 2027'!U89)+ABS('IS 2027'!U91)</f>
        <v>407395</v>
      </c>
      <c r="Q32" s="365"/>
    </row>
    <row r="33" spans="5:17" x14ac:dyDescent="0.3">
      <c r="E33" t="s">
        <v>10</v>
      </c>
      <c r="H33" s="365">
        <f>'IS 2023'!U92</f>
        <v>780705</v>
      </c>
      <c r="I33" s="369"/>
      <c r="J33" s="365">
        <f>'IS 2024'!U93</f>
        <v>1002015</v>
      </c>
      <c r="K33" s="365"/>
      <c r="L33" s="365">
        <f>'IS 2025'!U92</f>
        <v>1024130</v>
      </c>
      <c r="M33" s="365"/>
      <c r="N33" s="365">
        <f>'IS 2026'!U90</f>
        <v>1095202.5</v>
      </c>
      <c r="O33" s="365"/>
      <c r="P33" s="365">
        <f>'IS 2027'!U90</f>
        <v>1165115</v>
      </c>
      <c r="Q33" s="365"/>
    </row>
    <row r="34" spans="5:17" x14ac:dyDescent="0.3">
      <c r="E34" t="s">
        <v>12</v>
      </c>
      <c r="H34" s="368">
        <f>'IS 2023'!U94</f>
        <v>624564</v>
      </c>
      <c r="I34" s="370"/>
      <c r="J34" s="368">
        <f>'IS 2024'!U95</f>
        <v>801612</v>
      </c>
      <c r="K34" s="368"/>
      <c r="L34" s="368">
        <f>'IS 2025'!U94</f>
        <v>819304</v>
      </c>
      <c r="M34" s="368"/>
      <c r="N34" s="368">
        <f>'IS 2026'!U92</f>
        <v>876162</v>
      </c>
      <c r="O34" s="368"/>
      <c r="P34" s="368">
        <f>'IS 2027'!U92</f>
        <v>932092</v>
      </c>
      <c r="Q34" s="368"/>
    </row>
    <row r="35" spans="5:17" x14ac:dyDescent="0.3">
      <c r="J35" s="2"/>
    </row>
  </sheetData>
  <mergeCells count="49">
    <mergeCell ref="N24:O24"/>
    <mergeCell ref="P24:Q24"/>
    <mergeCell ref="E5:Q5"/>
    <mergeCell ref="E1:I1"/>
    <mergeCell ref="E24:F24"/>
    <mergeCell ref="H24:I24"/>
    <mergeCell ref="J24:K24"/>
    <mergeCell ref="L24:M24"/>
    <mergeCell ref="E22:Q22"/>
    <mergeCell ref="H30:I30"/>
    <mergeCell ref="J27:K27"/>
    <mergeCell ref="J28:K28"/>
    <mergeCell ref="J29:K29"/>
    <mergeCell ref="J30:K30"/>
    <mergeCell ref="H27:I27"/>
    <mergeCell ref="H28:I28"/>
    <mergeCell ref="H29:I29"/>
    <mergeCell ref="H34:I34"/>
    <mergeCell ref="J32:K32"/>
    <mergeCell ref="J33:K33"/>
    <mergeCell ref="J34:K34"/>
    <mergeCell ref="H31:I31"/>
    <mergeCell ref="H32:I32"/>
    <mergeCell ref="H33:I33"/>
    <mergeCell ref="J31:K31"/>
    <mergeCell ref="P34:Q34"/>
    <mergeCell ref="L31:M31"/>
    <mergeCell ref="N34:O34"/>
    <mergeCell ref="L32:M32"/>
    <mergeCell ref="L33:M33"/>
    <mergeCell ref="L34:M34"/>
    <mergeCell ref="P31:Q31"/>
    <mergeCell ref="N31:O31"/>
    <mergeCell ref="N32:O32"/>
    <mergeCell ref="N33:O33"/>
    <mergeCell ref="P32:Q32"/>
    <mergeCell ref="P33:Q33"/>
    <mergeCell ref="L27:M27"/>
    <mergeCell ref="L28:M28"/>
    <mergeCell ref="L29:M29"/>
    <mergeCell ref="L30:M30"/>
    <mergeCell ref="P30:Q30"/>
    <mergeCell ref="N30:O30"/>
    <mergeCell ref="P27:Q27"/>
    <mergeCell ref="P28:Q28"/>
    <mergeCell ref="P29:Q29"/>
    <mergeCell ref="N27:O27"/>
    <mergeCell ref="N28:O28"/>
    <mergeCell ref="N29:O29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94AA-C7A6-43C5-A8DC-7ED6875E5A9D}">
  <sheetPr codeName="Sheet17"/>
  <dimension ref="B2:T15"/>
  <sheetViews>
    <sheetView showGridLines="0" topLeftCell="A7" workbookViewId="0">
      <selection activeCell="F11" sqref="F11"/>
    </sheetView>
  </sheetViews>
  <sheetFormatPr defaultRowHeight="14.4" x14ac:dyDescent="0.3"/>
  <cols>
    <col min="4" max="4" width="11.44140625" bestFit="1" customWidth="1"/>
    <col min="5" max="8" width="9" bestFit="1" customWidth="1"/>
  </cols>
  <sheetData>
    <row r="2" spans="2:20" ht="21" x14ac:dyDescent="0.4">
      <c r="B2" s="379" t="s">
        <v>62</v>
      </c>
      <c r="C2" s="379"/>
      <c r="D2" s="379"/>
    </row>
    <row r="5" spans="2:20" ht="18" x14ac:dyDescent="0.35">
      <c r="B5" s="378" t="s">
        <v>216</v>
      </c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</row>
    <row r="7" spans="2:20" x14ac:dyDescent="0.3">
      <c r="D7" s="8">
        <v>2023</v>
      </c>
      <c r="E7" s="8">
        <v>2024</v>
      </c>
      <c r="F7" s="8">
        <v>2025</v>
      </c>
      <c r="G7" s="8">
        <v>2026</v>
      </c>
      <c r="H7" s="8">
        <v>2027</v>
      </c>
      <c r="K7" s="8">
        <v>2023</v>
      </c>
      <c r="L7" s="8">
        <v>2024</v>
      </c>
      <c r="M7" s="8">
        <v>2025</v>
      </c>
      <c r="N7" s="8">
        <v>2026</v>
      </c>
      <c r="O7" s="8">
        <v>2027</v>
      </c>
    </row>
    <row r="9" spans="2:20" x14ac:dyDescent="0.3">
      <c r="B9" s="380" t="s">
        <v>267</v>
      </c>
      <c r="C9" s="381"/>
      <c r="D9" s="23">
        <f>ABS('IS 2023'!U72)</f>
        <v>12120</v>
      </c>
      <c r="E9" s="20">
        <f>ABS('IS 2024'!U73)</f>
        <v>12120</v>
      </c>
      <c r="F9" s="20">
        <f>ABS('IS 2025'!U72)</f>
        <v>12120</v>
      </c>
      <c r="G9" s="20">
        <f>ABS('IS 2026'!U71)</f>
        <v>12120</v>
      </c>
      <c r="H9" s="17">
        <f>ABS('IS 2027'!U71)</f>
        <v>12120</v>
      </c>
      <c r="K9" s="24">
        <f>D9/D13</f>
        <v>0.13121143228320883</v>
      </c>
      <c r="L9" s="25">
        <f t="shared" ref="L9:O9" si="0">E9/E13</f>
        <v>0.41266598569969354</v>
      </c>
      <c r="M9" s="25">
        <f t="shared" si="0"/>
        <v>0.43024494142705005</v>
      </c>
      <c r="N9" s="25">
        <f t="shared" si="0"/>
        <v>0.43024494142705005</v>
      </c>
      <c r="O9" s="26">
        <f t="shared" si="0"/>
        <v>0.43024494142705005</v>
      </c>
    </row>
    <row r="10" spans="2:20" x14ac:dyDescent="0.3">
      <c r="B10" s="382" t="s">
        <v>60</v>
      </c>
      <c r="C10" s="383"/>
      <c r="D10" s="19">
        <v>12000</v>
      </c>
      <c r="E10" s="16">
        <v>12000</v>
      </c>
      <c r="F10" s="16">
        <v>12000</v>
      </c>
      <c r="G10" s="16">
        <v>12000</v>
      </c>
      <c r="H10" s="16">
        <v>12000</v>
      </c>
      <c r="K10" s="27">
        <f>D10/D13</f>
        <v>0.12991230919129587</v>
      </c>
      <c r="L10" s="11">
        <f t="shared" ref="L10:O10" si="1">E10/E13</f>
        <v>0.40858018386108275</v>
      </c>
      <c r="M10" s="11">
        <f t="shared" si="1"/>
        <v>0.42598509052183176</v>
      </c>
      <c r="N10" s="11">
        <f t="shared" si="1"/>
        <v>0.42598509052183176</v>
      </c>
      <c r="O10" s="28">
        <f t="shared" si="1"/>
        <v>0.42598509052183176</v>
      </c>
    </row>
    <row r="11" spans="2:20" x14ac:dyDescent="0.3">
      <c r="B11" s="382" t="s">
        <v>268</v>
      </c>
      <c r="C11" s="383"/>
      <c r="D11" s="19">
        <f>ABS('IS 2023'!U75)</f>
        <v>67200</v>
      </c>
      <c r="E11" s="16">
        <f>ABS('IS 2024'!U75)</f>
        <v>4200</v>
      </c>
      <c r="F11" s="16">
        <f>ABS('IS 2025'!U75)</f>
        <v>3000</v>
      </c>
      <c r="G11" s="16">
        <f>ABS('IS 2026'!U74)</f>
        <v>3000</v>
      </c>
      <c r="H11" s="18">
        <f>ABS('IS 2027'!U74)</f>
        <v>3000</v>
      </c>
      <c r="K11" s="27">
        <f>D11/D13</f>
        <v>0.72750893147125695</v>
      </c>
      <c r="L11" s="11">
        <f t="shared" ref="L11:O11" si="2">E11/E13</f>
        <v>0.14300306435137897</v>
      </c>
      <c r="M11" s="11">
        <f t="shared" si="2"/>
        <v>0.10649627263045794</v>
      </c>
      <c r="N11" s="11">
        <f t="shared" si="2"/>
        <v>0.10649627263045794</v>
      </c>
      <c r="O11" s="28">
        <f t="shared" si="2"/>
        <v>0.10649627263045794</v>
      </c>
    </row>
    <row r="12" spans="2:20" x14ac:dyDescent="0.3">
      <c r="B12" s="382" t="s">
        <v>293</v>
      </c>
      <c r="C12" s="383"/>
      <c r="D12" s="346">
        <v>1050</v>
      </c>
      <c r="E12" s="347">
        <v>1050</v>
      </c>
      <c r="F12" s="347">
        <v>1050</v>
      </c>
      <c r="G12" s="347">
        <v>1050</v>
      </c>
      <c r="H12" s="347">
        <v>1050</v>
      </c>
      <c r="K12" s="27">
        <f>D12/D13</f>
        <v>1.136732705423839E-2</v>
      </c>
      <c r="L12" s="11">
        <f t="shared" ref="L12:O12" si="3">E12/E13</f>
        <v>3.5750766087844742E-2</v>
      </c>
      <c r="M12" s="11">
        <f t="shared" si="3"/>
        <v>3.727369542066028E-2</v>
      </c>
      <c r="N12" s="11">
        <f t="shared" si="3"/>
        <v>3.727369542066028E-2</v>
      </c>
      <c r="O12" s="28">
        <f t="shared" si="3"/>
        <v>3.727369542066028E-2</v>
      </c>
    </row>
    <row r="13" spans="2:20" x14ac:dyDescent="0.3">
      <c r="B13" s="384"/>
      <c r="C13" s="385"/>
      <c r="D13" s="197">
        <f>SUM(D9:D12)</f>
        <v>92370</v>
      </c>
      <c r="E13" s="21">
        <f t="shared" ref="E13:H13" si="4">SUM(E9:E12)</f>
        <v>29370</v>
      </c>
      <c r="F13" s="21">
        <f t="shared" si="4"/>
        <v>28170</v>
      </c>
      <c r="G13" s="21">
        <f t="shared" si="4"/>
        <v>28170</v>
      </c>
      <c r="H13" s="22">
        <f t="shared" si="4"/>
        <v>28170</v>
      </c>
      <c r="K13" s="29">
        <v>1</v>
      </c>
      <c r="L13" s="30">
        <v>1</v>
      </c>
      <c r="M13" s="30">
        <v>1</v>
      </c>
      <c r="N13" s="30">
        <v>1</v>
      </c>
      <c r="O13" s="31">
        <v>1</v>
      </c>
    </row>
    <row r="15" spans="2:20" ht="18" x14ac:dyDescent="0.35">
      <c r="B15" s="378" t="s">
        <v>61</v>
      </c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</row>
  </sheetData>
  <mergeCells count="8">
    <mergeCell ref="B15:T15"/>
    <mergeCell ref="B2:D2"/>
    <mergeCell ref="B5:T5"/>
    <mergeCell ref="B9:C9"/>
    <mergeCell ref="B10:C10"/>
    <mergeCell ref="B11:C11"/>
    <mergeCell ref="B12:C12"/>
    <mergeCell ref="B13:C13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2982-561E-4408-AA22-943173B7C308}">
  <sheetPr codeName="Sheet5"/>
  <dimension ref="B2:U27"/>
  <sheetViews>
    <sheetView showGridLines="0" workbookViewId="0">
      <selection activeCell="I41" sqref="I41"/>
    </sheetView>
  </sheetViews>
  <sheetFormatPr defaultRowHeight="14.4" x14ac:dyDescent="0.3"/>
  <cols>
    <col min="1" max="1" width="6.109375" customWidth="1"/>
    <col min="7" max="8" width="9.5546875" bestFit="1" customWidth="1"/>
    <col min="9" max="9" width="9.33203125" customWidth="1"/>
    <col min="10" max="10" width="9.77734375" customWidth="1"/>
    <col min="11" max="11" width="9.44140625" customWidth="1"/>
    <col min="12" max="12" width="9.77734375" customWidth="1"/>
    <col min="13" max="13" width="9.6640625" customWidth="1"/>
    <col min="14" max="14" width="9.44140625" customWidth="1"/>
    <col min="15" max="15" width="9.77734375" customWidth="1"/>
    <col min="16" max="16" width="9.6640625" customWidth="1"/>
    <col min="17" max="17" width="9.88671875" customWidth="1"/>
    <col min="18" max="18" width="9.44140625" customWidth="1"/>
    <col min="19" max="19" width="9.88671875" customWidth="1"/>
    <col min="20" max="21" width="9.88671875" bestFit="1" customWidth="1"/>
  </cols>
  <sheetData>
    <row r="2" spans="2:21" ht="18" x14ac:dyDescent="0.35">
      <c r="B2" s="230"/>
      <c r="C2" s="231" t="s">
        <v>235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3"/>
    </row>
    <row r="3" spans="2:21" x14ac:dyDescent="0.3">
      <c r="B3" s="234"/>
      <c r="C3" s="235" t="s">
        <v>147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6"/>
    </row>
    <row r="4" spans="2:21" x14ac:dyDescent="0.3">
      <c r="B4" s="234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6"/>
    </row>
    <row r="5" spans="2:21" x14ac:dyDescent="0.3">
      <c r="B5" s="246"/>
      <c r="C5" s="247" t="s">
        <v>177</v>
      </c>
      <c r="D5" s="248"/>
      <c r="E5" s="248"/>
      <c r="F5" s="248"/>
      <c r="G5" s="249">
        <v>2024</v>
      </c>
      <c r="H5" s="250">
        <v>2025</v>
      </c>
      <c r="I5" s="250">
        <v>2025</v>
      </c>
      <c r="J5" s="250">
        <v>2025</v>
      </c>
      <c r="K5" s="250">
        <v>2025</v>
      </c>
      <c r="L5" s="250">
        <v>2025</v>
      </c>
      <c r="M5" s="250">
        <v>2025</v>
      </c>
      <c r="N5" s="250">
        <v>2025</v>
      </c>
      <c r="O5" s="250">
        <v>2025</v>
      </c>
      <c r="P5" s="250">
        <v>2025</v>
      </c>
      <c r="Q5" s="250">
        <v>2025</v>
      </c>
      <c r="R5" s="250">
        <v>2025</v>
      </c>
      <c r="S5" s="251">
        <v>2025</v>
      </c>
      <c r="T5" s="266">
        <v>2025</v>
      </c>
      <c r="U5" s="181">
        <v>2024</v>
      </c>
    </row>
    <row r="6" spans="2:21" x14ac:dyDescent="0.3">
      <c r="B6" s="252"/>
      <c r="C6" s="253" t="s">
        <v>63</v>
      </c>
      <c r="D6" s="254"/>
      <c r="E6" s="254"/>
      <c r="F6" s="254"/>
      <c r="G6" s="249" t="s">
        <v>36</v>
      </c>
      <c r="H6" s="255" t="s">
        <v>25</v>
      </c>
      <c r="I6" s="255" t="s">
        <v>26</v>
      </c>
      <c r="J6" s="255" t="s">
        <v>27</v>
      </c>
      <c r="K6" s="255" t="s">
        <v>28</v>
      </c>
      <c r="L6" s="255" t="s">
        <v>29</v>
      </c>
      <c r="M6" s="255" t="s">
        <v>30</v>
      </c>
      <c r="N6" s="255" t="s">
        <v>31</v>
      </c>
      <c r="O6" s="255" t="s">
        <v>32</v>
      </c>
      <c r="P6" s="255" t="s">
        <v>33</v>
      </c>
      <c r="Q6" s="255" t="s">
        <v>34</v>
      </c>
      <c r="R6" s="255" t="s">
        <v>35</v>
      </c>
      <c r="S6" s="256" t="s">
        <v>36</v>
      </c>
      <c r="T6" s="263"/>
      <c r="U6" s="147"/>
    </row>
    <row r="7" spans="2:21" x14ac:dyDescent="0.3">
      <c r="B7" s="234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7"/>
    </row>
    <row r="8" spans="2:21" x14ac:dyDescent="0.3">
      <c r="B8" s="238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40"/>
    </row>
    <row r="9" spans="2:21" x14ac:dyDescent="0.3">
      <c r="B9" s="261" t="s">
        <v>120</v>
      </c>
      <c r="C9" s="254"/>
      <c r="D9" s="254"/>
      <c r="E9" s="387" t="s">
        <v>269</v>
      </c>
      <c r="F9" s="388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40"/>
    </row>
    <row r="10" spans="2:21" x14ac:dyDescent="0.3">
      <c r="B10" s="241" t="s">
        <v>208</v>
      </c>
      <c r="C10" s="235"/>
      <c r="D10" s="235"/>
      <c r="E10" s="239"/>
      <c r="F10" s="242">
        <v>0.05</v>
      </c>
      <c r="G10" s="235"/>
      <c r="H10" s="243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40"/>
    </row>
    <row r="11" spans="2:21" x14ac:dyDescent="0.3">
      <c r="B11" s="241" t="s">
        <v>209</v>
      </c>
      <c r="C11" s="235"/>
      <c r="D11" s="235"/>
      <c r="E11" s="239"/>
      <c r="F11" s="242">
        <v>0.05</v>
      </c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40"/>
    </row>
    <row r="12" spans="2:21" x14ac:dyDescent="0.3">
      <c r="B12" s="241" t="s">
        <v>210</v>
      </c>
      <c r="C12" s="235"/>
      <c r="D12" s="235"/>
      <c r="E12" s="239"/>
      <c r="F12" s="242">
        <v>0.1</v>
      </c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40"/>
    </row>
    <row r="13" spans="2:21" x14ac:dyDescent="0.3">
      <c r="B13" s="241" t="s">
        <v>211</v>
      </c>
      <c r="C13" s="235"/>
      <c r="D13" s="235"/>
      <c r="E13" s="239"/>
      <c r="F13" s="242">
        <v>0.1</v>
      </c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40"/>
    </row>
    <row r="14" spans="2:21" x14ac:dyDescent="0.3">
      <c r="B14" s="241" t="s">
        <v>212</v>
      </c>
      <c r="C14" s="235"/>
      <c r="D14" s="235"/>
      <c r="E14" s="239"/>
      <c r="F14" s="242">
        <v>0.15</v>
      </c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40"/>
    </row>
    <row r="15" spans="2:21" x14ac:dyDescent="0.3">
      <c r="B15" s="241" t="s">
        <v>213</v>
      </c>
      <c r="C15" s="235"/>
      <c r="D15" s="235"/>
      <c r="E15" s="239"/>
      <c r="F15" s="242">
        <v>0.05</v>
      </c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40"/>
    </row>
    <row r="16" spans="2:21" x14ac:dyDescent="0.3">
      <c r="B16" s="238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386" t="s">
        <v>70</v>
      </c>
      <c r="U16" s="369"/>
    </row>
    <row r="17" spans="2:21" x14ac:dyDescent="0.3">
      <c r="B17" s="246"/>
      <c r="C17" s="248"/>
      <c r="D17" s="247" t="s">
        <v>119</v>
      </c>
      <c r="E17" s="248"/>
      <c r="F17" s="248"/>
      <c r="G17" s="257">
        <f>'IS 2027'!Q46</f>
        <v>104160</v>
      </c>
      <c r="H17" s="258">
        <v>1890100</v>
      </c>
      <c r="I17" s="258">
        <v>1890100</v>
      </c>
      <c r="J17" s="258">
        <v>1890100</v>
      </c>
      <c r="K17" s="258">
        <v>1890100</v>
      </c>
      <c r="L17" s="258">
        <v>1890100</v>
      </c>
      <c r="M17" s="258">
        <v>1890100</v>
      </c>
      <c r="N17" s="258">
        <v>1890100</v>
      </c>
      <c r="O17" s="258">
        <v>1890100</v>
      </c>
      <c r="P17" s="258">
        <v>1890100</v>
      </c>
      <c r="Q17" s="258">
        <v>1890100</v>
      </c>
      <c r="R17" s="258">
        <v>1890100</v>
      </c>
      <c r="S17" s="258">
        <v>1890100</v>
      </c>
      <c r="T17" s="264">
        <f>SUM(H17:S17)</f>
        <v>22681200</v>
      </c>
      <c r="U17" s="267">
        <f>'IS 2027'!U46</f>
        <v>1269635</v>
      </c>
    </row>
    <row r="18" spans="2:21" x14ac:dyDescent="0.3">
      <c r="B18" s="252"/>
      <c r="C18" s="254"/>
      <c r="D18" s="253" t="s">
        <v>120</v>
      </c>
      <c r="E18" s="254"/>
      <c r="F18" s="254"/>
      <c r="G18" s="259">
        <f>'IS 2027'!Q47</f>
        <v>-5400</v>
      </c>
      <c r="H18" s="260">
        <v>-6011</v>
      </c>
      <c r="I18" s="260">
        <v>-6011</v>
      </c>
      <c r="J18" s="260">
        <v>-6011</v>
      </c>
      <c r="K18" s="260">
        <v>-6011</v>
      </c>
      <c r="L18" s="260">
        <v>-6011</v>
      </c>
      <c r="M18" s="260">
        <v>-6011</v>
      </c>
      <c r="N18" s="260">
        <v>-6011</v>
      </c>
      <c r="O18" s="260">
        <v>-6011</v>
      </c>
      <c r="P18" s="260">
        <v>-6011</v>
      </c>
      <c r="Q18" s="260">
        <v>-6011</v>
      </c>
      <c r="R18" s="260">
        <v>-6011</v>
      </c>
      <c r="S18" s="260">
        <v>-6011</v>
      </c>
      <c r="T18" s="265">
        <f>SUM(H18:S18)</f>
        <v>-72132</v>
      </c>
      <c r="U18" s="267">
        <v>449528</v>
      </c>
    </row>
    <row r="19" spans="2:21" x14ac:dyDescent="0.3">
      <c r="B19" s="234"/>
      <c r="C19" s="235"/>
      <c r="D19" s="244" t="s">
        <v>208</v>
      </c>
      <c r="E19" s="235"/>
      <c r="F19" s="277"/>
      <c r="G19" s="278">
        <f>'IS 2027'!Q48</f>
        <v>-2050</v>
      </c>
      <c r="H19" s="278">
        <v>-4855</v>
      </c>
      <c r="I19" s="278">
        <v>-4855</v>
      </c>
      <c r="J19" s="278">
        <v>-4855</v>
      </c>
      <c r="K19" s="278">
        <v>-4855</v>
      </c>
      <c r="L19" s="278">
        <v>-4855</v>
      </c>
      <c r="M19" s="278">
        <v>-4855</v>
      </c>
      <c r="N19" s="278">
        <v>-4855</v>
      </c>
      <c r="O19" s="278">
        <v>-4855</v>
      </c>
      <c r="P19" s="278">
        <v>-4855</v>
      </c>
      <c r="Q19" s="278">
        <v>-4855</v>
      </c>
      <c r="R19" s="278">
        <v>-4855</v>
      </c>
      <c r="S19" s="278">
        <v>-4855</v>
      </c>
      <c r="T19" s="262">
        <f t="shared" ref="T19:T22" si="0">SUM(H19:S19)</f>
        <v>-58260</v>
      </c>
      <c r="U19" s="267">
        <f>'IS 2027'!U48</f>
        <v>-24600</v>
      </c>
    </row>
    <row r="20" spans="2:21" x14ac:dyDescent="0.3">
      <c r="B20" s="234"/>
      <c r="C20" s="235"/>
      <c r="D20" s="244" t="s">
        <v>209</v>
      </c>
      <c r="E20" s="235"/>
      <c r="F20" s="279"/>
      <c r="G20" s="313">
        <f>'IS 2027'!Q49</f>
        <v>-700</v>
      </c>
      <c r="H20" s="280">
        <v>-710</v>
      </c>
      <c r="I20" s="280">
        <v>-710</v>
      </c>
      <c r="J20" s="280">
        <v>-710</v>
      </c>
      <c r="K20" s="280">
        <v>-710</v>
      </c>
      <c r="L20" s="280">
        <v>-710</v>
      </c>
      <c r="M20" s="280">
        <v>-710</v>
      </c>
      <c r="N20" s="280">
        <v>-710</v>
      </c>
      <c r="O20" s="280">
        <v>-710</v>
      </c>
      <c r="P20" s="280">
        <v>-710</v>
      </c>
      <c r="Q20" s="280">
        <v>-710</v>
      </c>
      <c r="R20" s="280">
        <v>-710</v>
      </c>
      <c r="S20" s="280">
        <v>-710</v>
      </c>
      <c r="T20" s="262">
        <f>SUM(H20:S20)</f>
        <v>-8520</v>
      </c>
      <c r="U20" s="267">
        <f>'IS 2027'!U49</f>
        <v>-8400</v>
      </c>
    </row>
    <row r="21" spans="2:21" x14ac:dyDescent="0.3">
      <c r="B21" s="234"/>
      <c r="C21" s="235"/>
      <c r="D21" s="244" t="s">
        <v>210</v>
      </c>
      <c r="E21" s="235"/>
      <c r="F21" s="279"/>
      <c r="G21" s="313">
        <f>'IS 2027'!Q50</f>
        <v>-125</v>
      </c>
      <c r="H21" s="280">
        <v>-125</v>
      </c>
      <c r="I21" s="280">
        <v>-125</v>
      </c>
      <c r="J21" s="280">
        <v>-125</v>
      </c>
      <c r="K21" s="280">
        <v>-125</v>
      </c>
      <c r="L21" s="280">
        <v>-130</v>
      </c>
      <c r="M21" s="280">
        <v>-130</v>
      </c>
      <c r="N21" s="280">
        <v>-130</v>
      </c>
      <c r="O21" s="280">
        <v>-130</v>
      </c>
      <c r="P21" s="280">
        <v>-130</v>
      </c>
      <c r="Q21" s="280">
        <v>-130</v>
      </c>
      <c r="R21" s="280">
        <v>-130</v>
      </c>
      <c r="S21" s="280">
        <v>-130</v>
      </c>
      <c r="T21" s="262">
        <f t="shared" si="0"/>
        <v>-1540</v>
      </c>
      <c r="U21" s="267">
        <f>'IS 2027'!U50</f>
        <v>-1500</v>
      </c>
    </row>
    <row r="22" spans="2:21" x14ac:dyDescent="0.3">
      <c r="B22" s="234"/>
      <c r="C22" s="235"/>
      <c r="D22" s="244" t="s">
        <v>211</v>
      </c>
      <c r="E22" s="235"/>
      <c r="F22" s="281"/>
      <c r="G22" s="314">
        <f>'IS 2027'!Q51</f>
        <v>-65</v>
      </c>
      <c r="H22" s="282">
        <v>-65</v>
      </c>
      <c r="I22" s="282">
        <v>-65</v>
      </c>
      <c r="J22" s="282">
        <v>-65</v>
      </c>
      <c r="K22" s="282">
        <v>-65</v>
      </c>
      <c r="L22" s="282">
        <v>-65</v>
      </c>
      <c r="M22" s="282">
        <v>-65</v>
      </c>
      <c r="N22" s="282">
        <v>-70</v>
      </c>
      <c r="O22" s="282">
        <v>-70</v>
      </c>
      <c r="P22" s="282">
        <v>-70</v>
      </c>
      <c r="Q22" s="282">
        <v>-70</v>
      </c>
      <c r="R22" s="282">
        <v>-70</v>
      </c>
      <c r="S22" s="282">
        <v>-70</v>
      </c>
      <c r="T22" s="262">
        <f t="shared" si="0"/>
        <v>-810</v>
      </c>
      <c r="U22" s="267">
        <f>'IS 2027'!U51</f>
        <v>-780</v>
      </c>
    </row>
    <row r="23" spans="2:21" x14ac:dyDescent="0.3">
      <c r="B23" s="234"/>
      <c r="C23" s="235"/>
      <c r="D23" s="244" t="s">
        <v>212</v>
      </c>
      <c r="E23" s="235"/>
      <c r="F23" s="235"/>
      <c r="G23" s="23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62"/>
      <c r="U23" s="268"/>
    </row>
    <row r="24" spans="2:21" x14ac:dyDescent="0.3">
      <c r="B24" s="234"/>
      <c r="C24" s="235"/>
      <c r="D24" s="244" t="s">
        <v>213</v>
      </c>
      <c r="E24" s="235"/>
      <c r="F24" s="235"/>
      <c r="G24" s="23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62"/>
      <c r="U24" s="268"/>
    </row>
    <row r="25" spans="2:21" x14ac:dyDescent="0.3"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</row>
    <row r="26" spans="2:21" x14ac:dyDescent="0.3"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</row>
    <row r="27" spans="2:21" x14ac:dyDescent="0.3"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9"/>
    </row>
  </sheetData>
  <mergeCells count="2">
    <mergeCell ref="T16:U16"/>
    <mergeCell ref="E9:F9"/>
  </mergeCells>
  <dataValidations count="1">
    <dataValidation type="list" allowBlank="1" showInputMessage="1" showErrorMessage="1" sqref="F10:F15" xr:uid="{A7B9AC77-3BDD-42A8-9C5E-212ECCDE8A37}">
      <formula1>"5%,10%,15%,20%,25%,30%"</formula1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19B7F-5C35-48E4-8BB0-61B004BCE33D}">
  <sheetPr codeName="Sheet19"/>
  <dimension ref="C2:Q49"/>
  <sheetViews>
    <sheetView showGridLines="0" workbookViewId="0">
      <selection activeCell="K57" sqref="K57"/>
    </sheetView>
  </sheetViews>
  <sheetFormatPr defaultRowHeight="14.4" x14ac:dyDescent="0.3"/>
  <cols>
    <col min="1" max="1" width="5.44140625" customWidth="1"/>
    <col min="2" max="2" width="5.5546875" customWidth="1"/>
    <col min="8" max="8" width="6.77734375" customWidth="1"/>
    <col min="9" max="9" width="12.44140625" customWidth="1"/>
    <col min="10" max="10" width="10.77734375" customWidth="1"/>
    <col min="11" max="11" width="14.44140625" customWidth="1"/>
    <col min="12" max="12" width="14.33203125" customWidth="1"/>
    <col min="13" max="13" width="14.5546875" customWidth="1"/>
    <col min="14" max="14" width="12.88671875" customWidth="1"/>
    <col min="15" max="15" width="15.109375" customWidth="1"/>
    <col min="16" max="16" width="13.109375" customWidth="1"/>
    <col min="17" max="17" width="13.33203125" customWidth="1"/>
  </cols>
  <sheetData>
    <row r="2" spans="3:17" x14ac:dyDescent="0.3">
      <c r="C2" s="398" t="s">
        <v>67</v>
      </c>
      <c r="D2" s="399"/>
      <c r="E2" s="399"/>
      <c r="F2" s="399"/>
      <c r="G2" s="399"/>
      <c r="H2" s="399"/>
      <c r="I2" s="400"/>
    </row>
    <row r="5" spans="3:17" x14ac:dyDescent="0.3">
      <c r="C5" s="404" t="s">
        <v>217</v>
      </c>
      <c r="D5" s="404"/>
      <c r="E5" s="404"/>
      <c r="F5" s="404"/>
      <c r="G5" s="404"/>
      <c r="H5" s="404"/>
      <c r="I5" s="404"/>
    </row>
    <row r="7" spans="3:17" x14ac:dyDescent="0.3">
      <c r="H7" s="398" t="s">
        <v>69</v>
      </c>
      <c r="I7" s="399"/>
      <c r="J7" s="399"/>
      <c r="K7" s="399"/>
      <c r="L7" s="399"/>
      <c r="M7" s="399"/>
      <c r="N7" s="399"/>
      <c r="O7" s="399"/>
      <c r="P7" s="399"/>
      <c r="Q7" s="400"/>
    </row>
    <row r="8" spans="3:17" x14ac:dyDescent="0.3">
      <c r="C8" s="401" t="s">
        <v>68</v>
      </c>
      <c r="D8" s="402"/>
      <c r="E8" s="402"/>
      <c r="F8" s="403"/>
      <c r="H8" s="405">
        <v>2023</v>
      </c>
      <c r="I8" s="406"/>
      <c r="J8" s="405">
        <v>2024</v>
      </c>
      <c r="K8" s="406"/>
      <c r="L8" s="405">
        <v>2025</v>
      </c>
      <c r="M8" s="406"/>
      <c r="N8" s="405">
        <v>2026</v>
      </c>
      <c r="O8" s="406"/>
      <c r="P8" s="405">
        <v>2027</v>
      </c>
      <c r="Q8" s="406"/>
    </row>
    <row r="9" spans="3:17" x14ac:dyDescent="0.3">
      <c r="C9" s="392" t="s">
        <v>358</v>
      </c>
      <c r="D9" s="393"/>
      <c r="E9" s="393"/>
      <c r="F9" s="394"/>
      <c r="H9" s="198">
        <v>1</v>
      </c>
      <c r="I9" s="199">
        <v>50000</v>
      </c>
      <c r="J9" s="198">
        <v>2</v>
      </c>
      <c r="K9" s="200">
        <v>50000</v>
      </c>
      <c r="L9" s="199">
        <v>2</v>
      </c>
      <c r="M9" s="199">
        <v>50000</v>
      </c>
      <c r="N9" s="198">
        <v>3</v>
      </c>
      <c r="O9" s="200">
        <v>50000</v>
      </c>
      <c r="P9" s="199">
        <v>3</v>
      </c>
      <c r="Q9" s="200">
        <v>50000</v>
      </c>
    </row>
    <row r="10" spans="3:17" x14ac:dyDescent="0.3">
      <c r="C10" s="389" t="s">
        <v>290</v>
      </c>
      <c r="D10" s="390"/>
      <c r="E10" s="390"/>
      <c r="F10" s="391"/>
      <c r="H10" s="201">
        <v>3</v>
      </c>
      <c r="I10" s="202">
        <v>35000</v>
      </c>
      <c r="J10" s="201">
        <v>3</v>
      </c>
      <c r="K10" s="203">
        <v>37500</v>
      </c>
      <c r="L10" s="202">
        <v>3</v>
      </c>
      <c r="M10" s="202">
        <v>39000</v>
      </c>
      <c r="N10" s="201">
        <v>4</v>
      </c>
      <c r="O10" s="203">
        <v>40000</v>
      </c>
      <c r="P10" s="202">
        <v>4</v>
      </c>
      <c r="Q10" s="203">
        <v>41000</v>
      </c>
    </row>
    <row r="11" spans="3:17" x14ac:dyDescent="0.3">
      <c r="C11" s="389" t="s">
        <v>291</v>
      </c>
      <c r="D11" s="390"/>
      <c r="E11" s="390"/>
      <c r="F11" s="391"/>
      <c r="H11" s="201">
        <v>1</v>
      </c>
      <c r="I11" s="202">
        <v>25000</v>
      </c>
      <c r="J11" s="201">
        <v>1</v>
      </c>
      <c r="K11" s="203">
        <v>25000</v>
      </c>
      <c r="L11" s="202">
        <v>1</v>
      </c>
      <c r="M11" s="202">
        <v>25000</v>
      </c>
      <c r="N11" s="201">
        <v>2</v>
      </c>
      <c r="O11" s="203">
        <v>25000</v>
      </c>
      <c r="P11" s="202">
        <v>2</v>
      </c>
      <c r="Q11" s="203">
        <v>25000</v>
      </c>
    </row>
    <row r="12" spans="3:17" x14ac:dyDescent="0.3">
      <c r="C12" s="389" t="s">
        <v>286</v>
      </c>
      <c r="D12" s="390"/>
      <c r="E12" s="390"/>
      <c r="F12" s="391"/>
      <c r="H12" s="201">
        <v>3</v>
      </c>
      <c r="I12" s="202">
        <v>35000</v>
      </c>
      <c r="J12" s="201">
        <v>3</v>
      </c>
      <c r="K12" s="202">
        <v>35000</v>
      </c>
      <c r="L12" s="201">
        <v>3</v>
      </c>
      <c r="M12" s="202">
        <v>35000</v>
      </c>
      <c r="N12" s="201">
        <v>4</v>
      </c>
      <c r="O12" s="202">
        <v>35000</v>
      </c>
      <c r="P12" s="201">
        <v>4</v>
      </c>
      <c r="Q12" s="203">
        <v>35000</v>
      </c>
    </row>
    <row r="13" spans="3:17" x14ac:dyDescent="0.3">
      <c r="C13" s="389" t="s">
        <v>287</v>
      </c>
      <c r="D13" s="390"/>
      <c r="E13" s="390"/>
      <c r="F13" s="391"/>
      <c r="H13" s="201">
        <v>1</v>
      </c>
      <c r="I13" s="202">
        <v>35000</v>
      </c>
      <c r="J13" s="201">
        <v>1</v>
      </c>
      <c r="K13" s="202">
        <v>35000</v>
      </c>
      <c r="L13" s="201">
        <v>1</v>
      </c>
      <c r="M13" s="202">
        <v>35000</v>
      </c>
      <c r="N13" s="201">
        <v>1</v>
      </c>
      <c r="O13" s="202">
        <v>35000</v>
      </c>
      <c r="P13" s="201">
        <v>1</v>
      </c>
      <c r="Q13" s="203">
        <v>35000</v>
      </c>
    </row>
    <row r="14" spans="3:17" x14ac:dyDescent="0.3">
      <c r="C14" s="389" t="s">
        <v>288</v>
      </c>
      <c r="D14" s="390"/>
      <c r="E14" s="390"/>
      <c r="F14" s="391"/>
      <c r="H14" s="201">
        <v>2</v>
      </c>
      <c r="I14" s="202">
        <v>35000</v>
      </c>
      <c r="J14" s="201">
        <v>1</v>
      </c>
      <c r="K14" s="202">
        <v>35000</v>
      </c>
      <c r="L14" s="201">
        <v>2</v>
      </c>
      <c r="M14" s="202">
        <v>35000</v>
      </c>
      <c r="N14" s="201">
        <v>2</v>
      </c>
      <c r="O14" s="202">
        <v>35000</v>
      </c>
      <c r="P14" s="201">
        <v>2</v>
      </c>
      <c r="Q14" s="203">
        <v>35000</v>
      </c>
    </row>
    <row r="15" spans="3:17" x14ac:dyDescent="0.3">
      <c r="C15" s="389" t="s">
        <v>289</v>
      </c>
      <c r="D15" s="390"/>
      <c r="E15" s="390"/>
      <c r="F15" s="391"/>
      <c r="H15" s="201">
        <v>2</v>
      </c>
      <c r="I15" s="202">
        <v>35000</v>
      </c>
      <c r="J15" s="201">
        <v>1</v>
      </c>
      <c r="K15" s="202">
        <v>35000</v>
      </c>
      <c r="L15" s="201">
        <v>2</v>
      </c>
      <c r="M15" s="202">
        <v>35000</v>
      </c>
      <c r="N15" s="201">
        <v>2</v>
      </c>
      <c r="O15" s="202">
        <v>35000</v>
      </c>
      <c r="P15" s="201">
        <v>2</v>
      </c>
      <c r="Q15" s="203">
        <v>35000</v>
      </c>
    </row>
    <row r="16" spans="3:17" x14ac:dyDescent="0.3">
      <c r="C16" s="389" t="s">
        <v>292</v>
      </c>
      <c r="D16" s="390"/>
      <c r="E16" s="390"/>
      <c r="F16" s="391"/>
      <c r="H16" s="201">
        <v>1</v>
      </c>
      <c r="I16" s="202">
        <v>35000</v>
      </c>
      <c r="J16" s="201">
        <v>1</v>
      </c>
      <c r="K16" s="202">
        <v>35000</v>
      </c>
      <c r="L16" s="201">
        <v>1</v>
      </c>
      <c r="M16" s="202">
        <v>35000</v>
      </c>
      <c r="N16" s="201">
        <v>1</v>
      </c>
      <c r="O16" s="202">
        <v>35000</v>
      </c>
      <c r="P16" s="201">
        <v>1</v>
      </c>
      <c r="Q16" s="203">
        <v>35000</v>
      </c>
    </row>
    <row r="17" spans="3:17" x14ac:dyDescent="0.3">
      <c r="C17" s="389"/>
      <c r="D17" s="390"/>
      <c r="E17" s="390"/>
      <c r="F17" s="391"/>
      <c r="H17" s="201"/>
      <c r="I17" s="202"/>
      <c r="J17" s="201"/>
      <c r="K17" s="203"/>
      <c r="L17" s="202"/>
      <c r="M17" s="202"/>
      <c r="N17" s="201"/>
      <c r="O17" s="203"/>
      <c r="P17" s="202"/>
      <c r="Q17" s="203"/>
    </row>
    <row r="18" spans="3:17" x14ac:dyDescent="0.3">
      <c r="C18" s="389"/>
      <c r="D18" s="390"/>
      <c r="E18" s="390"/>
      <c r="F18" s="391"/>
      <c r="H18" s="201"/>
      <c r="I18" s="202"/>
      <c r="J18" s="201"/>
      <c r="K18" s="203"/>
      <c r="L18" s="202"/>
      <c r="M18" s="202"/>
      <c r="N18" s="201"/>
      <c r="O18" s="203"/>
      <c r="P18" s="202"/>
      <c r="Q18" s="203"/>
    </row>
    <row r="19" spans="3:17" x14ac:dyDescent="0.3">
      <c r="C19" s="389"/>
      <c r="D19" s="390"/>
      <c r="E19" s="390"/>
      <c r="F19" s="391"/>
      <c r="H19" s="201"/>
      <c r="I19" s="202"/>
      <c r="J19" s="201"/>
      <c r="K19" s="203"/>
      <c r="L19" s="202"/>
      <c r="M19" s="202"/>
      <c r="N19" s="201"/>
      <c r="O19" s="203"/>
      <c r="P19" s="202"/>
      <c r="Q19" s="203"/>
    </row>
    <row r="20" spans="3:17" x14ac:dyDescent="0.3">
      <c r="C20" s="389"/>
      <c r="D20" s="390"/>
      <c r="E20" s="390"/>
      <c r="F20" s="391"/>
      <c r="H20" s="201"/>
      <c r="I20" s="202"/>
      <c r="J20" s="201"/>
      <c r="K20" s="203"/>
      <c r="L20" s="202"/>
      <c r="M20" s="202"/>
      <c r="N20" s="201"/>
      <c r="O20" s="203"/>
      <c r="P20" s="202"/>
      <c r="Q20" s="203"/>
    </row>
    <row r="21" spans="3:17" x14ac:dyDescent="0.3">
      <c r="C21" s="389"/>
      <c r="D21" s="390"/>
      <c r="E21" s="390"/>
      <c r="F21" s="391"/>
      <c r="H21" s="201"/>
      <c r="I21" s="202"/>
      <c r="J21" s="201"/>
      <c r="K21" s="203"/>
      <c r="L21" s="202"/>
      <c r="M21" s="202"/>
      <c r="N21" s="201"/>
      <c r="O21" s="203"/>
      <c r="P21" s="202"/>
      <c r="Q21" s="203"/>
    </row>
    <row r="22" spans="3:17" x14ac:dyDescent="0.3">
      <c r="C22" s="389"/>
      <c r="D22" s="390"/>
      <c r="E22" s="390"/>
      <c r="F22" s="391"/>
      <c r="H22" s="201"/>
      <c r="I22" s="202"/>
      <c r="J22" s="201"/>
      <c r="K22" s="203"/>
      <c r="L22" s="202"/>
      <c r="M22" s="202"/>
      <c r="N22" s="201"/>
      <c r="O22" s="203"/>
      <c r="P22" s="202"/>
      <c r="Q22" s="203"/>
    </row>
    <row r="23" spans="3:17" x14ac:dyDescent="0.3">
      <c r="C23" s="389"/>
      <c r="D23" s="390"/>
      <c r="E23" s="390"/>
      <c r="F23" s="391"/>
      <c r="H23" s="201"/>
      <c r="I23" s="202"/>
      <c r="J23" s="201"/>
      <c r="K23" s="203"/>
      <c r="L23" s="202"/>
      <c r="M23" s="202"/>
      <c r="N23" s="201"/>
      <c r="O23" s="203"/>
      <c r="P23" s="202"/>
      <c r="Q23" s="203"/>
    </row>
    <row r="24" spans="3:17" x14ac:dyDescent="0.3">
      <c r="C24" s="389"/>
      <c r="D24" s="390"/>
      <c r="E24" s="390"/>
      <c r="F24" s="391"/>
      <c r="H24" s="201"/>
      <c r="I24" s="202"/>
      <c r="J24" s="201"/>
      <c r="K24" s="203"/>
      <c r="L24" s="202"/>
      <c r="M24" s="202"/>
      <c r="N24" s="201"/>
      <c r="O24" s="203"/>
      <c r="P24" s="202"/>
      <c r="Q24" s="203"/>
    </row>
    <row r="25" spans="3:17" x14ac:dyDescent="0.3">
      <c r="C25" s="389"/>
      <c r="D25" s="390"/>
      <c r="E25" s="390"/>
      <c r="F25" s="391"/>
      <c r="H25" s="201"/>
      <c r="I25" s="202"/>
      <c r="J25" s="201"/>
      <c r="K25" s="203"/>
      <c r="L25" s="202"/>
      <c r="M25" s="202"/>
      <c r="N25" s="201"/>
      <c r="O25" s="203"/>
      <c r="P25" s="202"/>
      <c r="Q25" s="203"/>
    </row>
    <row r="26" spans="3:17" x14ac:dyDescent="0.3">
      <c r="C26" s="389"/>
      <c r="D26" s="390"/>
      <c r="E26" s="390"/>
      <c r="F26" s="391"/>
      <c r="H26" s="201"/>
      <c r="I26" s="202"/>
      <c r="J26" s="201"/>
      <c r="K26" s="203"/>
      <c r="L26" s="202"/>
      <c r="M26" s="202"/>
      <c r="N26" s="201"/>
      <c r="O26" s="203"/>
      <c r="P26" s="202"/>
      <c r="Q26" s="203"/>
    </row>
    <row r="27" spans="3:17" x14ac:dyDescent="0.3">
      <c r="C27" s="389"/>
      <c r="D27" s="390"/>
      <c r="E27" s="390"/>
      <c r="F27" s="391"/>
      <c r="H27" s="201"/>
      <c r="I27" s="202"/>
      <c r="J27" s="201"/>
      <c r="K27" s="203"/>
      <c r="L27" s="202"/>
      <c r="M27" s="202"/>
      <c r="N27" s="201"/>
      <c r="O27" s="203"/>
      <c r="P27" s="202"/>
      <c r="Q27" s="203"/>
    </row>
    <row r="28" spans="3:17" x14ac:dyDescent="0.3">
      <c r="C28" s="395"/>
      <c r="D28" s="396"/>
      <c r="E28" s="396"/>
      <c r="F28" s="397"/>
      <c r="H28" s="221"/>
      <c r="I28" s="222"/>
      <c r="J28" s="221"/>
      <c r="K28" s="223"/>
      <c r="L28" s="222"/>
      <c r="M28" s="222"/>
      <c r="N28" s="221"/>
      <c r="O28" s="223"/>
      <c r="P28" s="222"/>
      <c r="Q28" s="223"/>
    </row>
    <row r="29" spans="3:17" x14ac:dyDescent="0.3">
      <c r="C29" s="401" t="s">
        <v>70</v>
      </c>
      <c r="D29" s="402"/>
      <c r="E29" s="402"/>
      <c r="F29" s="403"/>
      <c r="H29" s="224"/>
      <c r="I29" s="225"/>
      <c r="J29" s="225"/>
      <c r="K29" s="225"/>
      <c r="L29" s="225"/>
      <c r="M29" s="225"/>
      <c r="N29" s="225"/>
      <c r="O29" s="225"/>
      <c r="P29" s="225"/>
      <c r="Q29" s="226"/>
    </row>
    <row r="30" spans="3:17" x14ac:dyDescent="0.3">
      <c r="C30" s="392" t="str">
        <f>C9</f>
        <v>Lease Manager</v>
      </c>
      <c r="D30" s="393"/>
      <c r="E30" s="393"/>
      <c r="F30" s="394"/>
      <c r="H30" s="198">
        <f>H9</f>
        <v>1</v>
      </c>
      <c r="I30" s="200">
        <f>SUM(H9*I9)</f>
        <v>50000</v>
      </c>
      <c r="J30" s="198">
        <f>J9</f>
        <v>2</v>
      </c>
      <c r="K30" s="200">
        <f>SUM(J9*K9)</f>
        <v>100000</v>
      </c>
      <c r="L30" s="198">
        <f>L9</f>
        <v>2</v>
      </c>
      <c r="M30" s="200">
        <f>SUM(L9*M9)</f>
        <v>100000</v>
      </c>
      <c r="N30" s="198">
        <f>N9</f>
        <v>3</v>
      </c>
      <c r="O30" s="200">
        <f>SUM(N9*O9)</f>
        <v>150000</v>
      </c>
      <c r="P30" s="198">
        <f>P9</f>
        <v>3</v>
      </c>
      <c r="Q30" s="200">
        <f>SUM(P9*Q9)</f>
        <v>150000</v>
      </c>
    </row>
    <row r="31" spans="3:17" x14ac:dyDescent="0.3">
      <c r="C31" s="389" t="str">
        <f t="shared" ref="C31:C37" si="0">C10</f>
        <v>Delivery Driver</v>
      </c>
      <c r="D31" s="390"/>
      <c r="E31" s="390"/>
      <c r="F31" s="391"/>
      <c r="H31" s="201">
        <f>H10</f>
        <v>3</v>
      </c>
      <c r="I31" s="203">
        <f t="shared" ref="I31:I37" si="1">SUM(H10*I10)</f>
        <v>105000</v>
      </c>
      <c r="J31" s="201">
        <f t="shared" ref="J31:J37" si="2">J10</f>
        <v>3</v>
      </c>
      <c r="K31" s="203">
        <f>SUM(J10*K10)</f>
        <v>112500</v>
      </c>
      <c r="L31" s="201">
        <f t="shared" ref="L31:L37" si="3">L10</f>
        <v>3</v>
      </c>
      <c r="M31" s="203">
        <f>SUM(L10*M10)</f>
        <v>117000</v>
      </c>
      <c r="N31" s="201">
        <f t="shared" ref="N31:N37" si="4">N10</f>
        <v>4</v>
      </c>
      <c r="O31" s="203">
        <f>SUM(N10*O10)</f>
        <v>160000</v>
      </c>
      <c r="P31" s="201">
        <f t="shared" ref="P31:P37" si="5">P10</f>
        <v>4</v>
      </c>
      <c r="Q31" s="203">
        <f>SUM(P10*Q10)</f>
        <v>164000</v>
      </c>
    </row>
    <row r="32" spans="3:17" x14ac:dyDescent="0.3">
      <c r="C32" s="389" t="str">
        <f t="shared" si="0"/>
        <v>Workshop Manager</v>
      </c>
      <c r="D32" s="390"/>
      <c r="E32" s="390"/>
      <c r="F32" s="391"/>
      <c r="H32" s="201">
        <f>H11</f>
        <v>1</v>
      </c>
      <c r="I32" s="203">
        <f t="shared" si="1"/>
        <v>25000</v>
      </c>
      <c r="J32" s="201">
        <f t="shared" si="2"/>
        <v>1</v>
      </c>
      <c r="K32" s="203">
        <f>SUM(J11*K11)</f>
        <v>25000</v>
      </c>
      <c r="L32" s="201">
        <f t="shared" si="3"/>
        <v>1</v>
      </c>
      <c r="M32" s="203">
        <f>SUM(L11*M11)</f>
        <v>25000</v>
      </c>
      <c r="N32" s="201">
        <f t="shared" si="4"/>
        <v>2</v>
      </c>
      <c r="O32" s="203">
        <f>SUM(N11*O11)</f>
        <v>50000</v>
      </c>
      <c r="P32" s="201">
        <f t="shared" si="5"/>
        <v>2</v>
      </c>
      <c r="Q32" s="203">
        <f>SUM(P11*Q11)</f>
        <v>50000</v>
      </c>
    </row>
    <row r="33" spans="3:17" x14ac:dyDescent="0.3">
      <c r="C33" s="389" t="str">
        <f t="shared" si="0"/>
        <v>Fitters</v>
      </c>
      <c r="D33" s="390"/>
      <c r="E33" s="390"/>
      <c r="F33" s="391"/>
      <c r="G33" s="345"/>
      <c r="H33" s="201">
        <f>H12</f>
        <v>3</v>
      </c>
      <c r="I33" s="203">
        <f t="shared" si="1"/>
        <v>105000</v>
      </c>
      <c r="J33" s="201">
        <f t="shared" si="2"/>
        <v>3</v>
      </c>
      <c r="K33" s="203">
        <f>SUM(J12*K12)</f>
        <v>105000</v>
      </c>
      <c r="L33" s="201">
        <f t="shared" si="3"/>
        <v>3</v>
      </c>
      <c r="M33" s="203">
        <f>SUM(L12*M12)</f>
        <v>105000</v>
      </c>
      <c r="N33" s="201">
        <f t="shared" si="4"/>
        <v>4</v>
      </c>
      <c r="O33" s="203">
        <f>SUM(N12*O12)</f>
        <v>140000</v>
      </c>
      <c r="P33" s="201">
        <f t="shared" si="5"/>
        <v>4</v>
      </c>
      <c r="Q33" s="203">
        <f>SUM(P12*Q12)</f>
        <v>140000</v>
      </c>
    </row>
    <row r="34" spans="3:17" x14ac:dyDescent="0.3">
      <c r="C34" s="389" t="str">
        <f t="shared" si="0"/>
        <v>Parts Manager</v>
      </c>
      <c r="D34" s="390"/>
      <c r="E34" s="390"/>
      <c r="F34" s="391"/>
      <c r="G34" s="345"/>
      <c r="H34" s="201">
        <f t="shared" ref="H34:H37" si="6">H13</f>
        <v>1</v>
      </c>
      <c r="I34" s="203">
        <f t="shared" si="1"/>
        <v>35000</v>
      </c>
      <c r="J34" s="201">
        <f t="shared" si="2"/>
        <v>1</v>
      </c>
      <c r="K34" s="203">
        <f t="shared" ref="K34:K37" si="7">SUM(J13*K13)</f>
        <v>35000</v>
      </c>
      <c r="L34" s="201">
        <f t="shared" si="3"/>
        <v>1</v>
      </c>
      <c r="M34" s="203">
        <f t="shared" ref="M34:M37" si="8">SUM(L13*M13)</f>
        <v>35000</v>
      </c>
      <c r="N34" s="201">
        <f t="shared" si="4"/>
        <v>1</v>
      </c>
      <c r="O34" s="203">
        <f t="shared" ref="O34:O37" si="9">SUM(N13*O13)</f>
        <v>35000</v>
      </c>
      <c r="P34" s="201">
        <f t="shared" si="5"/>
        <v>1</v>
      </c>
      <c r="Q34" s="203">
        <f t="shared" ref="Q34:Q37" si="10">SUM(P13*Q13)</f>
        <v>35000</v>
      </c>
    </row>
    <row r="35" spans="3:17" x14ac:dyDescent="0.3">
      <c r="C35" s="389" t="str">
        <f t="shared" si="0"/>
        <v>Sales Reps</v>
      </c>
      <c r="D35" s="390"/>
      <c r="E35" s="390"/>
      <c r="F35" s="391"/>
      <c r="G35" s="345"/>
      <c r="H35" s="201">
        <f t="shared" si="6"/>
        <v>2</v>
      </c>
      <c r="I35" s="203">
        <f t="shared" si="1"/>
        <v>70000</v>
      </c>
      <c r="J35" s="201">
        <f t="shared" si="2"/>
        <v>1</v>
      </c>
      <c r="K35" s="203">
        <f t="shared" si="7"/>
        <v>35000</v>
      </c>
      <c r="L35" s="201">
        <f t="shared" si="3"/>
        <v>2</v>
      </c>
      <c r="M35" s="203">
        <f t="shared" si="8"/>
        <v>70000</v>
      </c>
      <c r="N35" s="201">
        <f t="shared" si="4"/>
        <v>2</v>
      </c>
      <c r="O35" s="203">
        <f t="shared" si="9"/>
        <v>70000</v>
      </c>
      <c r="P35" s="201">
        <f t="shared" si="5"/>
        <v>2</v>
      </c>
      <c r="Q35" s="203">
        <f t="shared" si="10"/>
        <v>70000</v>
      </c>
    </row>
    <row r="36" spans="3:17" x14ac:dyDescent="0.3">
      <c r="C36" s="389" t="str">
        <f t="shared" si="0"/>
        <v>Desk Controller</v>
      </c>
      <c r="D36" s="390"/>
      <c r="E36" s="390"/>
      <c r="F36" s="391"/>
      <c r="H36" s="201">
        <f t="shared" si="6"/>
        <v>2</v>
      </c>
      <c r="I36" s="203">
        <f t="shared" si="1"/>
        <v>70000</v>
      </c>
      <c r="J36" s="201">
        <f t="shared" si="2"/>
        <v>1</v>
      </c>
      <c r="K36" s="203">
        <f t="shared" si="7"/>
        <v>35000</v>
      </c>
      <c r="L36" s="201">
        <f t="shared" si="3"/>
        <v>2</v>
      </c>
      <c r="M36" s="203">
        <f t="shared" si="8"/>
        <v>70000</v>
      </c>
      <c r="N36" s="201">
        <f t="shared" si="4"/>
        <v>2</v>
      </c>
      <c r="O36" s="203">
        <f t="shared" si="9"/>
        <v>70000</v>
      </c>
      <c r="P36" s="201">
        <f t="shared" si="5"/>
        <v>2</v>
      </c>
      <c r="Q36" s="203">
        <f t="shared" si="10"/>
        <v>70000</v>
      </c>
    </row>
    <row r="37" spans="3:17" x14ac:dyDescent="0.3">
      <c r="C37" s="389" t="str">
        <f t="shared" si="0"/>
        <v>Estimator</v>
      </c>
      <c r="D37" s="390"/>
      <c r="E37" s="390"/>
      <c r="F37" s="391"/>
      <c r="H37" s="201">
        <f t="shared" si="6"/>
        <v>1</v>
      </c>
      <c r="I37" s="203">
        <f t="shared" si="1"/>
        <v>35000</v>
      </c>
      <c r="J37" s="201">
        <f t="shared" si="2"/>
        <v>1</v>
      </c>
      <c r="K37" s="203">
        <f t="shared" si="7"/>
        <v>35000</v>
      </c>
      <c r="L37" s="201">
        <f t="shared" si="3"/>
        <v>1</v>
      </c>
      <c r="M37" s="203">
        <f t="shared" si="8"/>
        <v>35000</v>
      </c>
      <c r="N37" s="201">
        <f t="shared" si="4"/>
        <v>1</v>
      </c>
      <c r="O37" s="203">
        <f t="shared" si="9"/>
        <v>35000</v>
      </c>
      <c r="P37" s="201">
        <f t="shared" si="5"/>
        <v>1</v>
      </c>
      <c r="Q37" s="203">
        <f t="shared" si="10"/>
        <v>35000</v>
      </c>
    </row>
    <row r="38" spans="3:17" x14ac:dyDescent="0.3">
      <c r="C38" s="389"/>
      <c r="D38" s="390"/>
      <c r="E38" s="390"/>
      <c r="F38" s="391"/>
      <c r="H38" s="201"/>
      <c r="I38" s="203"/>
      <c r="J38" s="201"/>
      <c r="K38" s="203"/>
      <c r="L38" s="202"/>
      <c r="M38" s="202"/>
      <c r="N38" s="201"/>
      <c r="O38" s="203"/>
      <c r="P38" s="202"/>
      <c r="Q38" s="203"/>
    </row>
    <row r="39" spans="3:17" x14ac:dyDescent="0.3">
      <c r="C39" s="389"/>
      <c r="D39" s="390"/>
      <c r="E39" s="390"/>
      <c r="F39" s="391"/>
      <c r="H39" s="201"/>
      <c r="I39" s="202"/>
      <c r="J39" s="201"/>
      <c r="K39" s="203"/>
      <c r="L39" s="202"/>
      <c r="M39" s="202"/>
      <c r="N39" s="201"/>
      <c r="O39" s="203"/>
      <c r="P39" s="202"/>
      <c r="Q39" s="203"/>
    </row>
    <row r="40" spans="3:17" x14ac:dyDescent="0.3">
      <c r="C40" s="389"/>
      <c r="D40" s="390"/>
      <c r="E40" s="390"/>
      <c r="F40" s="391"/>
      <c r="H40" s="201"/>
      <c r="I40" s="202"/>
      <c r="J40" s="201"/>
      <c r="K40" s="203"/>
      <c r="L40" s="202"/>
      <c r="M40" s="202"/>
      <c r="N40" s="201"/>
      <c r="O40" s="203"/>
      <c r="P40" s="202"/>
      <c r="Q40" s="203"/>
    </row>
    <row r="41" spans="3:17" x14ac:dyDescent="0.3">
      <c r="C41" s="389"/>
      <c r="D41" s="390"/>
      <c r="E41" s="390"/>
      <c r="F41" s="391"/>
      <c r="H41" s="201"/>
      <c r="I41" s="202"/>
      <c r="J41" s="201"/>
      <c r="K41" s="203"/>
      <c r="L41" s="202"/>
      <c r="M41" s="202"/>
      <c r="N41" s="201"/>
      <c r="O41" s="203"/>
      <c r="P41" s="202"/>
      <c r="Q41" s="203"/>
    </row>
    <row r="42" spans="3:17" x14ac:dyDescent="0.3">
      <c r="C42" s="389"/>
      <c r="D42" s="390"/>
      <c r="E42" s="390"/>
      <c r="F42" s="391"/>
      <c r="H42" s="201"/>
      <c r="I42" s="202"/>
      <c r="J42" s="201"/>
      <c r="K42" s="203"/>
      <c r="L42" s="202"/>
      <c r="M42" s="202"/>
      <c r="N42" s="201"/>
      <c r="O42" s="203"/>
      <c r="P42" s="202"/>
      <c r="Q42" s="203"/>
    </row>
    <row r="43" spans="3:17" x14ac:dyDescent="0.3">
      <c r="C43" s="389"/>
      <c r="D43" s="390"/>
      <c r="E43" s="390"/>
      <c r="F43" s="391"/>
      <c r="H43" s="201"/>
      <c r="I43" s="202"/>
      <c r="J43" s="201"/>
      <c r="K43" s="203"/>
      <c r="L43" s="202"/>
      <c r="M43" s="202"/>
      <c r="N43" s="201"/>
      <c r="O43" s="203"/>
      <c r="P43" s="202"/>
      <c r="Q43" s="203"/>
    </row>
    <row r="44" spans="3:17" x14ac:dyDescent="0.3">
      <c r="C44" s="389"/>
      <c r="D44" s="390"/>
      <c r="E44" s="390"/>
      <c r="F44" s="391"/>
      <c r="H44" s="201"/>
      <c r="I44" s="202"/>
      <c r="J44" s="201"/>
      <c r="K44" s="203"/>
      <c r="L44" s="202"/>
      <c r="M44" s="202"/>
      <c r="N44" s="201"/>
      <c r="O44" s="203"/>
      <c r="P44" s="202"/>
      <c r="Q44" s="203"/>
    </row>
    <row r="45" spans="3:17" x14ac:dyDescent="0.3">
      <c r="C45" s="389"/>
      <c r="D45" s="390"/>
      <c r="E45" s="390"/>
      <c r="F45" s="391"/>
      <c r="H45" s="201"/>
      <c r="I45" s="202"/>
      <c r="J45" s="201"/>
      <c r="K45" s="203"/>
      <c r="L45" s="202"/>
      <c r="M45" s="202"/>
      <c r="N45" s="201"/>
      <c r="O45" s="203"/>
      <c r="P45" s="202"/>
      <c r="Q45" s="203"/>
    </row>
    <row r="46" spans="3:17" x14ac:dyDescent="0.3">
      <c r="C46" s="389"/>
      <c r="D46" s="390"/>
      <c r="E46" s="390"/>
      <c r="F46" s="391"/>
      <c r="H46" s="201"/>
      <c r="I46" s="202"/>
      <c r="J46" s="201"/>
      <c r="K46" s="203"/>
      <c r="L46" s="202"/>
      <c r="M46" s="202"/>
      <c r="N46" s="201"/>
      <c r="O46" s="203"/>
      <c r="P46" s="202"/>
      <c r="Q46" s="203"/>
    </row>
    <row r="47" spans="3:17" x14ac:dyDescent="0.3">
      <c r="C47" s="389"/>
      <c r="D47" s="390"/>
      <c r="E47" s="390"/>
      <c r="F47" s="391"/>
      <c r="H47" s="201"/>
      <c r="I47" s="202"/>
      <c r="J47" s="201"/>
      <c r="K47" s="203"/>
      <c r="L47" s="202"/>
      <c r="M47" s="202"/>
      <c r="N47" s="201"/>
      <c r="O47" s="203"/>
      <c r="P47" s="202"/>
      <c r="Q47" s="203"/>
    </row>
    <row r="48" spans="3:17" x14ac:dyDescent="0.3">
      <c r="C48" s="389"/>
      <c r="D48" s="390"/>
      <c r="E48" s="390"/>
      <c r="F48" s="391"/>
      <c r="H48" s="201"/>
      <c r="I48" s="202"/>
      <c r="J48" s="201"/>
      <c r="K48" s="203"/>
      <c r="L48" s="202"/>
      <c r="M48" s="202"/>
      <c r="N48" s="201"/>
      <c r="O48" s="203"/>
      <c r="P48" s="202"/>
      <c r="Q48" s="203"/>
    </row>
    <row r="49" spans="3:17" x14ac:dyDescent="0.3">
      <c r="C49" s="395"/>
      <c r="D49" s="396"/>
      <c r="E49" s="396"/>
      <c r="F49" s="397"/>
      <c r="H49" s="201"/>
      <c r="I49" s="202"/>
      <c r="J49" s="201"/>
      <c r="K49" s="203"/>
      <c r="L49" s="202"/>
      <c r="M49" s="202"/>
      <c r="N49" s="201"/>
      <c r="O49" s="203"/>
      <c r="P49" s="202"/>
      <c r="Q49" s="203"/>
    </row>
  </sheetData>
  <mergeCells count="50">
    <mergeCell ref="P8:Q8"/>
    <mergeCell ref="C9:F9"/>
    <mergeCell ref="C23:F23"/>
    <mergeCell ref="H8:I8"/>
    <mergeCell ref="C8:F8"/>
    <mergeCell ref="C12:F12"/>
    <mergeCell ref="C11:F11"/>
    <mergeCell ref="C10:F10"/>
    <mergeCell ref="N8:O8"/>
    <mergeCell ref="L8:M8"/>
    <mergeCell ref="J8:K8"/>
    <mergeCell ref="C16:F16"/>
    <mergeCell ref="C15:F15"/>
    <mergeCell ref="C14:F14"/>
    <mergeCell ref="C13:F13"/>
    <mergeCell ref="C49:F49"/>
    <mergeCell ref="C2:I2"/>
    <mergeCell ref="C29:F29"/>
    <mergeCell ref="C5:I5"/>
    <mergeCell ref="C24:F24"/>
    <mergeCell ref="C25:F25"/>
    <mergeCell ref="C26:F26"/>
    <mergeCell ref="C27:F27"/>
    <mergeCell ref="C28:F28"/>
    <mergeCell ref="H7:Q7"/>
    <mergeCell ref="C17:F17"/>
    <mergeCell ref="C18:F18"/>
    <mergeCell ref="C19:F19"/>
    <mergeCell ref="C20:F20"/>
    <mergeCell ref="C21:F21"/>
    <mergeCell ref="C22:F22"/>
    <mergeCell ref="C30:F30"/>
    <mergeCell ref="C31:F31"/>
    <mergeCell ref="C32:F32"/>
    <mergeCell ref="C33:F33"/>
    <mergeCell ref="C46:F46"/>
    <mergeCell ref="C44:F44"/>
    <mergeCell ref="C45:F45"/>
    <mergeCell ref="C34:F34"/>
    <mergeCell ref="C35:F35"/>
    <mergeCell ref="C36:F36"/>
    <mergeCell ref="C37:F37"/>
    <mergeCell ref="C38:F38"/>
    <mergeCell ref="C47:F47"/>
    <mergeCell ref="C48:F48"/>
    <mergeCell ref="C39:F39"/>
    <mergeCell ref="C40:F40"/>
    <mergeCell ref="C41:F41"/>
    <mergeCell ref="C42:F42"/>
    <mergeCell ref="C43:F43"/>
  </mergeCells>
  <phoneticPr fontId="7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8A641-0A2E-44D1-ABEC-CB02EC9D9A92}">
  <dimension ref="C2:Q46"/>
  <sheetViews>
    <sheetView showGridLines="0" workbookViewId="0">
      <selection activeCell="N48" sqref="N48"/>
    </sheetView>
  </sheetViews>
  <sheetFormatPr defaultRowHeight="14.4" x14ac:dyDescent="0.3"/>
  <cols>
    <col min="1" max="1" width="5.44140625" customWidth="1"/>
    <col min="2" max="2" width="5.5546875" customWidth="1"/>
    <col min="8" max="8" width="6.77734375" customWidth="1"/>
    <col min="9" max="9" width="12.44140625" customWidth="1"/>
    <col min="10" max="10" width="10.77734375" customWidth="1"/>
    <col min="11" max="11" width="14.44140625" customWidth="1"/>
    <col min="12" max="12" width="14.33203125" customWidth="1"/>
    <col min="13" max="13" width="14.5546875" customWidth="1"/>
    <col min="14" max="14" width="12.88671875" customWidth="1"/>
    <col min="15" max="15" width="15.109375" customWidth="1"/>
    <col min="16" max="16" width="13.109375" customWidth="1"/>
    <col min="17" max="17" width="13.33203125" customWidth="1"/>
  </cols>
  <sheetData>
    <row r="2" spans="3:17" x14ac:dyDescent="0.3">
      <c r="C2" s="398" t="s">
        <v>366</v>
      </c>
      <c r="D2" s="399"/>
      <c r="E2" s="399"/>
      <c r="F2" s="399"/>
      <c r="G2" s="399"/>
      <c r="H2" s="399"/>
      <c r="I2" s="400"/>
    </row>
    <row r="6" spans="3:17" x14ac:dyDescent="0.3">
      <c r="H6" s="364" t="s">
        <v>376</v>
      </c>
      <c r="I6" s="364"/>
      <c r="J6" s="364"/>
      <c r="K6" s="364"/>
      <c r="L6" s="364"/>
      <c r="M6" s="364"/>
      <c r="N6" s="364"/>
      <c r="O6" s="364"/>
      <c r="P6" s="364"/>
      <c r="Q6" s="364"/>
    </row>
    <row r="7" spans="3:17" x14ac:dyDescent="0.3">
      <c r="H7" s="441">
        <v>2023</v>
      </c>
      <c r="I7" s="441"/>
      <c r="J7" s="441">
        <v>2024</v>
      </c>
      <c r="K7" s="441"/>
      <c r="L7" s="441">
        <v>2025</v>
      </c>
      <c r="M7" s="441"/>
      <c r="N7" s="441">
        <v>2026</v>
      </c>
      <c r="O7" s="441"/>
      <c r="P7" s="441">
        <v>2027</v>
      </c>
      <c r="Q7" s="441"/>
    </row>
    <row r="8" spans="3:17" x14ac:dyDescent="0.3">
      <c r="C8" s="392" t="s">
        <v>367</v>
      </c>
      <c r="D8" s="393"/>
      <c r="E8" s="393"/>
      <c r="F8" s="442"/>
      <c r="H8" s="443"/>
      <c r="I8" s="443"/>
      <c r="J8" s="443">
        <f>(J24-H24)/J24</f>
        <v>0.1111111111111111</v>
      </c>
      <c r="K8" s="443"/>
      <c r="L8" s="443">
        <f t="shared" ref="L8:L13" si="0">(L24-J24)/L24</f>
        <v>4.2553191489361701E-2</v>
      </c>
      <c r="M8" s="443"/>
      <c r="N8" s="443">
        <f t="shared" ref="N8:N13" si="1">(N24-L24)/N24</f>
        <v>2.0833333333333332E-2</v>
      </c>
      <c r="O8" s="443"/>
      <c r="P8" s="443">
        <f t="shared" ref="P8:P13" si="2">(P24-N24)/P24</f>
        <v>0.04</v>
      </c>
      <c r="Q8" s="443"/>
    </row>
    <row r="9" spans="3:17" x14ac:dyDescent="0.3">
      <c r="C9" s="389" t="s">
        <v>368</v>
      </c>
      <c r="D9" s="390"/>
      <c r="E9" s="390"/>
      <c r="F9" s="444"/>
      <c r="H9" s="443"/>
      <c r="I9" s="443"/>
      <c r="J9" s="443">
        <f t="shared" ref="J9:J13" si="3">(J25-H25)/J25</f>
        <v>0.1111111111111111</v>
      </c>
      <c r="K9" s="443"/>
      <c r="L9" s="443">
        <f t="shared" si="0"/>
        <v>4.2553191489361701E-2</v>
      </c>
      <c r="M9" s="443"/>
      <c r="N9" s="443">
        <f t="shared" si="1"/>
        <v>2.0833333333333332E-2</v>
      </c>
      <c r="O9" s="443"/>
      <c r="P9" s="443">
        <f t="shared" si="2"/>
        <v>7.6923076923076927E-2</v>
      </c>
      <c r="Q9" s="443"/>
    </row>
    <row r="10" spans="3:17" x14ac:dyDescent="0.3">
      <c r="C10" s="389" t="s">
        <v>369</v>
      </c>
      <c r="D10" s="390"/>
      <c r="E10" s="390"/>
      <c r="F10" s="444"/>
      <c r="H10" s="443"/>
      <c r="I10" s="443"/>
      <c r="J10" s="443">
        <f t="shared" si="3"/>
        <v>3.8095238095238099E-2</v>
      </c>
      <c r="K10" s="443"/>
      <c r="L10" s="443">
        <f t="shared" si="0"/>
        <v>0.11016949152542373</v>
      </c>
      <c r="M10" s="443"/>
      <c r="N10" s="443">
        <f t="shared" si="1"/>
        <v>2.0746887966804978E-2</v>
      </c>
      <c r="O10" s="443"/>
      <c r="P10" s="443">
        <f t="shared" si="2"/>
        <v>7.662835249042145E-2</v>
      </c>
      <c r="Q10" s="443"/>
    </row>
    <row r="11" spans="3:17" x14ac:dyDescent="0.3">
      <c r="C11" s="389" t="s">
        <v>370</v>
      </c>
      <c r="D11" s="390"/>
      <c r="E11" s="390"/>
      <c r="F11" s="444"/>
      <c r="H11" s="443"/>
      <c r="I11" s="443"/>
      <c r="J11" s="443">
        <f t="shared" si="3"/>
        <v>3.3333333333333333E-2</v>
      </c>
      <c r="K11" s="443"/>
      <c r="L11" s="443">
        <f t="shared" si="0"/>
        <v>0.11392405063291139</v>
      </c>
      <c r="M11" s="443"/>
      <c r="N11" s="443">
        <f t="shared" si="1"/>
        <v>2.0661157024793389E-2</v>
      </c>
      <c r="O11" s="443"/>
      <c r="P11" s="443">
        <f t="shared" si="2"/>
        <v>7.6335877862595422E-2</v>
      </c>
      <c r="Q11" s="443"/>
    </row>
    <row r="12" spans="3:17" x14ac:dyDescent="0.3">
      <c r="C12" s="389" t="s">
        <v>371</v>
      </c>
      <c r="D12" s="390"/>
      <c r="E12" s="390"/>
      <c r="F12" s="444"/>
      <c r="H12" s="443"/>
      <c r="I12" s="443"/>
      <c r="J12" s="443">
        <f t="shared" si="3"/>
        <v>2.8571428571428571E-2</v>
      </c>
      <c r="K12" s="443"/>
      <c r="L12" s="443">
        <f t="shared" si="0"/>
        <v>0.11764705882352941</v>
      </c>
      <c r="M12" s="443"/>
      <c r="N12" s="443">
        <f t="shared" si="1"/>
        <v>2.0576131687242798E-2</v>
      </c>
      <c r="O12" s="443"/>
      <c r="P12" s="443">
        <f t="shared" si="2"/>
        <v>7.6045627376425853E-2</v>
      </c>
      <c r="Q12" s="443"/>
    </row>
    <row r="13" spans="3:17" x14ac:dyDescent="0.3">
      <c r="C13" s="395" t="s">
        <v>372</v>
      </c>
      <c r="D13" s="396"/>
      <c r="E13" s="396"/>
      <c r="F13" s="445"/>
      <c r="H13" s="443"/>
      <c r="I13" s="443"/>
      <c r="J13" s="443">
        <f t="shared" si="3"/>
        <v>2.3809523809523808E-2</v>
      </c>
      <c r="K13" s="443"/>
      <c r="L13" s="443">
        <f t="shared" si="0"/>
        <v>0.12133891213389121</v>
      </c>
      <c r="M13" s="443"/>
      <c r="N13" s="443">
        <f t="shared" si="1"/>
        <v>2.0491803278688523E-2</v>
      </c>
      <c r="O13" s="443"/>
      <c r="P13" s="443">
        <f t="shared" si="2"/>
        <v>7.575757575757576E-2</v>
      </c>
      <c r="Q13" s="443"/>
    </row>
    <row r="15" spans="3:17" x14ac:dyDescent="0.3">
      <c r="H15" s="446" t="s">
        <v>373</v>
      </c>
      <c r="I15" s="446"/>
      <c r="J15" s="446"/>
      <c r="K15" s="446"/>
      <c r="L15" s="446"/>
      <c r="M15" s="446"/>
      <c r="N15" s="446"/>
      <c r="O15" s="446"/>
      <c r="P15" s="446"/>
      <c r="Q15" s="446"/>
    </row>
    <row r="16" spans="3:17" x14ac:dyDescent="0.3">
      <c r="C16" s="392" t="s">
        <v>367</v>
      </c>
      <c r="D16" s="393"/>
      <c r="E16" s="393"/>
      <c r="F16" s="442"/>
      <c r="H16" s="447">
        <v>5</v>
      </c>
      <c r="I16" s="447"/>
      <c r="J16" s="447">
        <v>9</v>
      </c>
      <c r="K16" s="447"/>
      <c r="L16" s="447">
        <v>10</v>
      </c>
      <c r="M16" s="447"/>
      <c r="N16" s="447">
        <v>12</v>
      </c>
      <c r="O16" s="447"/>
      <c r="P16" s="447">
        <v>15</v>
      </c>
      <c r="Q16" s="447"/>
    </row>
    <row r="17" spans="3:17" x14ac:dyDescent="0.3">
      <c r="C17" s="389" t="s">
        <v>368</v>
      </c>
      <c r="D17" s="390"/>
      <c r="E17" s="390"/>
      <c r="F17" s="444"/>
      <c r="H17" s="447">
        <v>6</v>
      </c>
      <c r="I17" s="447"/>
      <c r="J17" s="447">
        <v>9</v>
      </c>
      <c r="K17" s="447"/>
      <c r="L17" s="447">
        <v>12</v>
      </c>
      <c r="M17" s="447"/>
      <c r="N17" s="447">
        <v>12</v>
      </c>
      <c r="O17" s="447"/>
      <c r="P17" s="447">
        <v>16</v>
      </c>
      <c r="Q17" s="447"/>
    </row>
    <row r="18" spans="3:17" x14ac:dyDescent="0.3">
      <c r="C18" s="389" t="s">
        <v>369</v>
      </c>
      <c r="D18" s="390"/>
      <c r="E18" s="390"/>
      <c r="F18" s="444"/>
      <c r="H18" s="447">
        <v>5</v>
      </c>
      <c r="I18" s="447"/>
      <c r="J18" s="447">
        <v>9</v>
      </c>
      <c r="K18" s="447"/>
      <c r="L18" s="447">
        <v>12</v>
      </c>
      <c r="M18" s="447"/>
      <c r="N18" s="447">
        <v>12</v>
      </c>
      <c r="O18" s="447"/>
      <c r="P18" s="447">
        <v>17</v>
      </c>
      <c r="Q18" s="447"/>
    </row>
    <row r="19" spans="3:17" x14ac:dyDescent="0.3">
      <c r="C19" s="389" t="s">
        <v>370</v>
      </c>
      <c r="D19" s="390"/>
      <c r="E19" s="390"/>
      <c r="F19" s="444"/>
      <c r="H19" s="447">
        <v>5</v>
      </c>
      <c r="I19" s="447"/>
      <c r="J19" s="447">
        <v>9</v>
      </c>
      <c r="K19" s="447"/>
      <c r="L19" s="447">
        <v>12</v>
      </c>
      <c r="M19" s="447"/>
      <c r="N19" s="447">
        <v>15</v>
      </c>
      <c r="O19" s="447"/>
      <c r="P19" s="447">
        <v>15</v>
      </c>
      <c r="Q19" s="447"/>
    </row>
    <row r="20" spans="3:17" x14ac:dyDescent="0.3">
      <c r="C20" s="389" t="s">
        <v>371</v>
      </c>
      <c r="D20" s="390"/>
      <c r="E20" s="390"/>
      <c r="F20" s="444"/>
      <c r="H20" s="447">
        <v>7</v>
      </c>
      <c r="I20" s="447"/>
      <c r="J20" s="447">
        <v>9</v>
      </c>
      <c r="K20" s="447"/>
      <c r="L20" s="447">
        <v>12</v>
      </c>
      <c r="M20" s="447"/>
      <c r="N20" s="447">
        <v>15</v>
      </c>
      <c r="O20" s="447"/>
      <c r="P20" s="447">
        <v>15</v>
      </c>
      <c r="Q20" s="447"/>
    </row>
    <row r="21" spans="3:17" x14ac:dyDescent="0.3">
      <c r="C21" s="395" t="s">
        <v>372</v>
      </c>
      <c r="D21" s="396"/>
      <c r="E21" s="396"/>
      <c r="F21" s="445"/>
      <c r="H21" s="447">
        <v>4</v>
      </c>
      <c r="I21" s="447"/>
      <c r="J21" s="447">
        <v>9</v>
      </c>
      <c r="K21" s="447"/>
      <c r="L21" s="447">
        <v>12</v>
      </c>
      <c r="M21" s="447"/>
      <c r="N21" s="447">
        <v>15</v>
      </c>
      <c r="O21" s="447"/>
      <c r="P21" s="447">
        <v>19</v>
      </c>
      <c r="Q21" s="447"/>
    </row>
    <row r="23" spans="3:17" x14ac:dyDescent="0.3">
      <c r="H23" s="446" t="s">
        <v>374</v>
      </c>
      <c r="I23" s="446"/>
      <c r="J23" s="446"/>
      <c r="K23" s="446"/>
      <c r="L23" s="446"/>
      <c r="M23" s="446"/>
      <c r="N23" s="446"/>
      <c r="O23" s="446"/>
      <c r="P23" s="446"/>
      <c r="Q23" s="446"/>
    </row>
    <row r="24" spans="3:17" x14ac:dyDescent="0.3">
      <c r="C24" s="392" t="s">
        <v>367</v>
      </c>
      <c r="D24" s="393"/>
      <c r="E24" s="393"/>
      <c r="F24" s="442"/>
      <c r="H24" s="447">
        <v>200</v>
      </c>
      <c r="I24" s="447"/>
      <c r="J24" s="447">
        <v>225</v>
      </c>
      <c r="K24" s="447"/>
      <c r="L24" s="447">
        <v>235</v>
      </c>
      <c r="M24" s="447"/>
      <c r="N24" s="447">
        <v>240</v>
      </c>
      <c r="O24" s="447"/>
      <c r="P24" s="447">
        <v>250</v>
      </c>
      <c r="Q24" s="447"/>
    </row>
    <row r="25" spans="3:17" x14ac:dyDescent="0.3">
      <c r="C25" s="389" t="s">
        <v>368</v>
      </c>
      <c r="D25" s="390"/>
      <c r="E25" s="390"/>
      <c r="F25" s="444"/>
      <c r="H25" s="447">
        <v>200</v>
      </c>
      <c r="I25" s="447"/>
      <c r="J25" s="447">
        <v>225</v>
      </c>
      <c r="K25" s="447"/>
      <c r="L25" s="447">
        <v>235</v>
      </c>
      <c r="M25" s="447"/>
      <c r="N25" s="447">
        <v>240</v>
      </c>
      <c r="O25" s="447"/>
      <c r="P25" s="447">
        <v>260</v>
      </c>
      <c r="Q25" s="447"/>
    </row>
    <row r="26" spans="3:17" x14ac:dyDescent="0.3">
      <c r="C26" s="389" t="s">
        <v>369</v>
      </c>
      <c r="D26" s="390"/>
      <c r="E26" s="390"/>
      <c r="F26" s="444"/>
      <c r="H26" s="447">
        <v>202</v>
      </c>
      <c r="I26" s="447"/>
      <c r="J26" s="447">
        <v>210</v>
      </c>
      <c r="K26" s="447"/>
      <c r="L26" s="447">
        <v>236</v>
      </c>
      <c r="M26" s="447"/>
      <c r="N26" s="447">
        <v>241</v>
      </c>
      <c r="O26" s="447"/>
      <c r="P26" s="447">
        <v>261</v>
      </c>
      <c r="Q26" s="447"/>
    </row>
    <row r="27" spans="3:17" x14ac:dyDescent="0.3">
      <c r="C27" s="389" t="s">
        <v>370</v>
      </c>
      <c r="D27" s="390"/>
      <c r="E27" s="390"/>
      <c r="F27" s="444"/>
      <c r="H27" s="447">
        <v>203</v>
      </c>
      <c r="I27" s="447"/>
      <c r="J27" s="447">
        <v>210</v>
      </c>
      <c r="K27" s="447"/>
      <c r="L27" s="447">
        <v>237</v>
      </c>
      <c r="M27" s="447"/>
      <c r="N27" s="447">
        <v>242</v>
      </c>
      <c r="O27" s="447"/>
      <c r="P27" s="447">
        <v>262</v>
      </c>
      <c r="Q27" s="447"/>
    </row>
    <row r="28" spans="3:17" x14ac:dyDescent="0.3">
      <c r="C28" s="389" t="s">
        <v>371</v>
      </c>
      <c r="D28" s="390"/>
      <c r="E28" s="390"/>
      <c r="F28" s="444"/>
      <c r="H28" s="447">
        <v>204</v>
      </c>
      <c r="I28" s="447"/>
      <c r="J28" s="447">
        <v>210</v>
      </c>
      <c r="K28" s="447"/>
      <c r="L28" s="447">
        <v>238</v>
      </c>
      <c r="M28" s="447"/>
      <c r="N28" s="447">
        <v>243</v>
      </c>
      <c r="O28" s="447"/>
      <c r="P28" s="447">
        <v>263</v>
      </c>
      <c r="Q28" s="447"/>
    </row>
    <row r="29" spans="3:17" x14ac:dyDescent="0.3">
      <c r="C29" s="395" t="s">
        <v>372</v>
      </c>
      <c r="D29" s="396"/>
      <c r="E29" s="396"/>
      <c r="F29" s="445"/>
      <c r="H29" s="447">
        <v>205</v>
      </c>
      <c r="I29" s="447"/>
      <c r="J29" s="447">
        <v>210</v>
      </c>
      <c r="K29" s="447"/>
      <c r="L29" s="447">
        <v>239</v>
      </c>
      <c r="M29" s="447"/>
      <c r="N29" s="447">
        <v>244</v>
      </c>
      <c r="O29" s="447"/>
      <c r="P29" s="447">
        <v>264</v>
      </c>
      <c r="Q29" s="447"/>
    </row>
    <row r="31" spans="3:17" x14ac:dyDescent="0.3">
      <c r="H31" s="446" t="s">
        <v>375</v>
      </c>
      <c r="I31" s="446"/>
      <c r="J31" s="446"/>
      <c r="K31" s="446"/>
      <c r="L31" s="446"/>
      <c r="M31" s="446"/>
      <c r="N31" s="446"/>
      <c r="O31" s="446"/>
      <c r="P31" s="446"/>
      <c r="Q31" s="446"/>
    </row>
    <row r="32" spans="3:17" x14ac:dyDescent="0.3">
      <c r="C32" s="392" t="s">
        <v>367</v>
      </c>
      <c r="D32" s="393"/>
      <c r="E32" s="393"/>
      <c r="F32" s="442"/>
      <c r="H32" s="447">
        <v>345</v>
      </c>
      <c r="I32" s="447"/>
      <c r="J32" s="447">
        <v>355</v>
      </c>
      <c r="K32" s="447"/>
      <c r="L32" s="447">
        <v>360</v>
      </c>
      <c r="M32" s="447"/>
      <c r="N32" s="447">
        <v>370</v>
      </c>
      <c r="O32" s="447"/>
      <c r="P32" s="447">
        <v>400</v>
      </c>
      <c r="Q32" s="447"/>
    </row>
    <row r="33" spans="3:17" x14ac:dyDescent="0.3">
      <c r="C33" s="389" t="s">
        <v>368</v>
      </c>
      <c r="D33" s="390"/>
      <c r="E33" s="390"/>
      <c r="F33" s="444"/>
      <c r="H33" s="447">
        <v>300</v>
      </c>
      <c r="I33" s="447"/>
      <c r="J33" s="447">
        <v>300</v>
      </c>
      <c r="K33" s="447"/>
      <c r="L33" s="447">
        <v>310</v>
      </c>
      <c r="M33" s="447"/>
      <c r="N33" s="447">
        <v>340</v>
      </c>
      <c r="O33" s="447"/>
      <c r="P33" s="447">
        <v>400</v>
      </c>
      <c r="Q33" s="447"/>
    </row>
    <row r="34" spans="3:17" x14ac:dyDescent="0.3">
      <c r="C34" s="389" t="s">
        <v>369</v>
      </c>
      <c r="D34" s="390"/>
      <c r="E34" s="390"/>
      <c r="F34" s="444"/>
      <c r="H34" s="447">
        <v>280</v>
      </c>
      <c r="I34" s="447"/>
      <c r="J34" s="447">
        <v>281</v>
      </c>
      <c r="K34" s="447"/>
      <c r="L34" s="447">
        <v>282</v>
      </c>
      <c r="M34" s="447"/>
      <c r="N34" s="447">
        <v>290</v>
      </c>
      <c r="O34" s="447"/>
      <c r="P34" s="447">
        <v>320</v>
      </c>
      <c r="Q34" s="447"/>
    </row>
    <row r="35" spans="3:17" x14ac:dyDescent="0.3">
      <c r="C35" s="389" t="s">
        <v>370</v>
      </c>
      <c r="D35" s="390"/>
      <c r="E35" s="390"/>
      <c r="F35" s="444"/>
      <c r="H35" s="447">
        <v>350</v>
      </c>
      <c r="I35" s="447"/>
      <c r="J35" s="447">
        <v>350</v>
      </c>
      <c r="K35" s="447"/>
      <c r="L35" s="447">
        <v>360</v>
      </c>
      <c r="M35" s="447"/>
      <c r="N35" s="447">
        <v>370</v>
      </c>
      <c r="O35" s="447"/>
      <c r="P35" s="447">
        <v>400</v>
      </c>
      <c r="Q35" s="447"/>
    </row>
    <row r="36" spans="3:17" x14ac:dyDescent="0.3">
      <c r="C36" s="389" t="s">
        <v>371</v>
      </c>
      <c r="D36" s="390"/>
      <c r="E36" s="390"/>
      <c r="F36" s="444"/>
      <c r="H36" s="447">
        <v>345</v>
      </c>
      <c r="I36" s="447"/>
      <c r="J36" s="447">
        <v>355</v>
      </c>
      <c r="K36" s="447"/>
      <c r="L36" s="447">
        <v>360</v>
      </c>
      <c r="M36" s="447"/>
      <c r="N36" s="447">
        <v>370</v>
      </c>
      <c r="O36" s="447"/>
      <c r="P36" s="447">
        <v>400</v>
      </c>
      <c r="Q36" s="447"/>
    </row>
    <row r="37" spans="3:17" x14ac:dyDescent="0.3">
      <c r="C37" s="395" t="s">
        <v>372</v>
      </c>
      <c r="D37" s="396"/>
      <c r="E37" s="396"/>
      <c r="F37" s="445"/>
      <c r="H37" s="447">
        <v>345</v>
      </c>
      <c r="I37" s="447"/>
      <c r="J37" s="447">
        <v>355</v>
      </c>
      <c r="K37" s="447"/>
      <c r="L37" s="447">
        <v>360</v>
      </c>
      <c r="M37" s="447"/>
      <c r="N37" s="447">
        <v>370</v>
      </c>
      <c r="O37" s="447"/>
      <c r="P37" s="447">
        <v>400</v>
      </c>
      <c r="Q37" s="447"/>
    </row>
    <row r="38" spans="3:17" x14ac:dyDescent="0.3">
      <c r="H38" s="364" t="s">
        <v>70</v>
      </c>
      <c r="I38" s="364"/>
      <c r="J38" s="364"/>
      <c r="K38" s="364"/>
      <c r="L38" s="364"/>
      <c r="M38" s="364"/>
      <c r="N38" s="364"/>
      <c r="O38" s="364"/>
      <c r="P38" s="364"/>
      <c r="Q38" s="364"/>
    </row>
    <row r="39" spans="3:17" x14ac:dyDescent="0.3">
      <c r="H39" s="448">
        <v>2023</v>
      </c>
      <c r="I39" s="448"/>
      <c r="J39" s="448">
        <v>2024</v>
      </c>
      <c r="K39" s="448"/>
      <c r="L39" s="448">
        <v>2025</v>
      </c>
      <c r="M39" s="448"/>
      <c r="N39" s="448">
        <v>2026</v>
      </c>
      <c r="O39" s="448"/>
      <c r="P39" s="448">
        <v>2027</v>
      </c>
      <c r="Q39" s="448"/>
    </row>
    <row r="40" spans="3:17" x14ac:dyDescent="0.3">
      <c r="C40" s="392" t="s">
        <v>367</v>
      </c>
      <c r="D40" s="393"/>
      <c r="E40" s="393"/>
      <c r="F40" s="442"/>
      <c r="H40" s="449">
        <f>(H16*H24*H32)</f>
        <v>345000</v>
      </c>
      <c r="I40" s="449"/>
      <c r="J40" s="449">
        <f t="shared" ref="J40" si="4">(J16*J24*J32)</f>
        <v>718875</v>
      </c>
      <c r="K40" s="449"/>
      <c r="L40" s="449">
        <f t="shared" ref="L40" si="5">(L16*L24*L32)</f>
        <v>846000</v>
      </c>
      <c r="M40" s="449"/>
      <c r="N40" s="449">
        <f t="shared" ref="N40" si="6">(N16*N24*N32)</f>
        <v>1065600</v>
      </c>
      <c r="O40" s="449"/>
      <c r="P40" s="449">
        <f t="shared" ref="P40" si="7">(P16*P24*P32)</f>
        <v>1500000</v>
      </c>
      <c r="Q40" s="449"/>
    </row>
    <row r="41" spans="3:17" x14ac:dyDescent="0.3">
      <c r="C41" s="389" t="s">
        <v>368</v>
      </c>
      <c r="D41" s="390"/>
      <c r="E41" s="390"/>
      <c r="F41" s="444"/>
      <c r="H41" s="449">
        <f t="shared" ref="H41:P45" si="8">(H17*H25*H33)</f>
        <v>360000</v>
      </c>
      <c r="I41" s="449"/>
      <c r="J41" s="449">
        <f t="shared" si="8"/>
        <v>607500</v>
      </c>
      <c r="K41" s="449"/>
      <c r="L41" s="449">
        <f t="shared" si="8"/>
        <v>874200</v>
      </c>
      <c r="M41" s="449"/>
      <c r="N41" s="449">
        <f t="shared" si="8"/>
        <v>979200</v>
      </c>
      <c r="O41" s="449"/>
      <c r="P41" s="449">
        <f t="shared" si="8"/>
        <v>1664000</v>
      </c>
      <c r="Q41" s="449"/>
    </row>
    <row r="42" spans="3:17" x14ac:dyDescent="0.3">
      <c r="C42" s="389" t="s">
        <v>369</v>
      </c>
      <c r="D42" s="390"/>
      <c r="E42" s="390"/>
      <c r="F42" s="444"/>
      <c r="H42" s="449">
        <f t="shared" si="8"/>
        <v>282800</v>
      </c>
      <c r="I42" s="449"/>
      <c r="J42" s="449">
        <f t="shared" si="8"/>
        <v>531090</v>
      </c>
      <c r="K42" s="449"/>
      <c r="L42" s="449">
        <f t="shared" si="8"/>
        <v>798624</v>
      </c>
      <c r="M42" s="449"/>
      <c r="N42" s="449">
        <f t="shared" si="8"/>
        <v>838680</v>
      </c>
      <c r="O42" s="449"/>
      <c r="P42" s="449">
        <f t="shared" si="8"/>
        <v>1419840</v>
      </c>
      <c r="Q42" s="449"/>
    </row>
    <row r="43" spans="3:17" x14ac:dyDescent="0.3">
      <c r="C43" s="389" t="s">
        <v>370</v>
      </c>
      <c r="D43" s="390"/>
      <c r="E43" s="390"/>
      <c r="F43" s="444"/>
      <c r="H43" s="449">
        <f t="shared" si="8"/>
        <v>355250</v>
      </c>
      <c r="I43" s="449"/>
      <c r="J43" s="449">
        <f t="shared" si="8"/>
        <v>661500</v>
      </c>
      <c r="K43" s="449"/>
      <c r="L43" s="449">
        <f t="shared" si="8"/>
        <v>1023840</v>
      </c>
      <c r="M43" s="449"/>
      <c r="N43" s="449">
        <f t="shared" si="8"/>
        <v>1343100</v>
      </c>
      <c r="O43" s="449"/>
      <c r="P43" s="449">
        <f t="shared" si="8"/>
        <v>1572000</v>
      </c>
      <c r="Q43" s="449"/>
    </row>
    <row r="44" spans="3:17" x14ac:dyDescent="0.3">
      <c r="C44" s="389" t="s">
        <v>371</v>
      </c>
      <c r="D44" s="390"/>
      <c r="E44" s="390"/>
      <c r="F44" s="444"/>
      <c r="H44" s="449">
        <f t="shared" si="8"/>
        <v>492660</v>
      </c>
      <c r="I44" s="449"/>
      <c r="J44" s="449">
        <f t="shared" si="8"/>
        <v>670950</v>
      </c>
      <c r="K44" s="449"/>
      <c r="L44" s="449">
        <f t="shared" si="8"/>
        <v>1028160</v>
      </c>
      <c r="M44" s="449"/>
      <c r="N44" s="449">
        <f t="shared" si="8"/>
        <v>1348650</v>
      </c>
      <c r="O44" s="449"/>
      <c r="P44" s="449">
        <f t="shared" si="8"/>
        <v>1578000</v>
      </c>
      <c r="Q44" s="449"/>
    </row>
    <row r="45" spans="3:17" x14ac:dyDescent="0.3">
      <c r="C45" s="395" t="s">
        <v>372</v>
      </c>
      <c r="D45" s="396"/>
      <c r="E45" s="396"/>
      <c r="F45" s="450"/>
      <c r="H45" s="449">
        <f t="shared" si="8"/>
        <v>282900</v>
      </c>
      <c r="I45" s="449"/>
      <c r="J45" s="449">
        <f t="shared" si="8"/>
        <v>670950</v>
      </c>
      <c r="K45" s="449"/>
      <c r="L45" s="449">
        <f t="shared" si="8"/>
        <v>1032480</v>
      </c>
      <c r="M45" s="449"/>
      <c r="N45" s="449">
        <f t="shared" si="8"/>
        <v>1354200</v>
      </c>
      <c r="O45" s="449"/>
      <c r="P45" s="449">
        <f t="shared" si="8"/>
        <v>2006400</v>
      </c>
      <c r="Q45" s="449"/>
    </row>
    <row r="46" spans="3:17" x14ac:dyDescent="0.3">
      <c r="C46" s="451"/>
      <c r="D46" s="451"/>
      <c r="E46" s="451"/>
      <c r="F46" s="451"/>
    </row>
  </sheetData>
  <mergeCells count="196">
    <mergeCell ref="C45:E45"/>
    <mergeCell ref="H45:I45"/>
    <mergeCell ref="J45:K45"/>
    <mergeCell ref="L45:M45"/>
    <mergeCell ref="N45:O45"/>
    <mergeCell ref="P45:Q45"/>
    <mergeCell ref="C44:E44"/>
    <mergeCell ref="H44:I44"/>
    <mergeCell ref="J44:K44"/>
    <mergeCell ref="L44:M44"/>
    <mergeCell ref="N44:O44"/>
    <mergeCell ref="P44:Q44"/>
    <mergeCell ref="C43:E43"/>
    <mergeCell ref="H43:I43"/>
    <mergeCell ref="J43:K43"/>
    <mergeCell ref="L43:M43"/>
    <mergeCell ref="N43:O43"/>
    <mergeCell ref="P43:Q43"/>
    <mergeCell ref="C42:E42"/>
    <mergeCell ref="H42:I42"/>
    <mergeCell ref="J42:K42"/>
    <mergeCell ref="L42:M42"/>
    <mergeCell ref="N42:O42"/>
    <mergeCell ref="P42:Q42"/>
    <mergeCell ref="C41:E41"/>
    <mergeCell ref="H41:I41"/>
    <mergeCell ref="J41:K41"/>
    <mergeCell ref="L41:M41"/>
    <mergeCell ref="N41:O41"/>
    <mergeCell ref="P41:Q41"/>
    <mergeCell ref="C40:E40"/>
    <mergeCell ref="H40:I40"/>
    <mergeCell ref="J40:K40"/>
    <mergeCell ref="L40:M40"/>
    <mergeCell ref="N40:O40"/>
    <mergeCell ref="P40:Q40"/>
    <mergeCell ref="H38:Q38"/>
    <mergeCell ref="H39:I39"/>
    <mergeCell ref="J39:K39"/>
    <mergeCell ref="L39:M39"/>
    <mergeCell ref="N39:O39"/>
    <mergeCell ref="P39:Q39"/>
    <mergeCell ref="C37:E37"/>
    <mergeCell ref="H37:I37"/>
    <mergeCell ref="J37:K37"/>
    <mergeCell ref="L37:M37"/>
    <mergeCell ref="N37:O37"/>
    <mergeCell ref="P37:Q37"/>
    <mergeCell ref="C36:E36"/>
    <mergeCell ref="H36:I36"/>
    <mergeCell ref="J36:K36"/>
    <mergeCell ref="L36:M36"/>
    <mergeCell ref="N36:O36"/>
    <mergeCell ref="P36:Q36"/>
    <mergeCell ref="C35:E35"/>
    <mergeCell ref="H35:I35"/>
    <mergeCell ref="J35:K35"/>
    <mergeCell ref="L35:M35"/>
    <mergeCell ref="N35:O35"/>
    <mergeCell ref="P35:Q35"/>
    <mergeCell ref="C34:E34"/>
    <mergeCell ref="H34:I34"/>
    <mergeCell ref="J34:K34"/>
    <mergeCell ref="L34:M34"/>
    <mergeCell ref="N34:O34"/>
    <mergeCell ref="P34:Q34"/>
    <mergeCell ref="C33:E33"/>
    <mergeCell ref="H33:I33"/>
    <mergeCell ref="J33:K33"/>
    <mergeCell ref="L33:M33"/>
    <mergeCell ref="N33:O33"/>
    <mergeCell ref="P33:Q33"/>
    <mergeCell ref="H31:Q31"/>
    <mergeCell ref="C32:E32"/>
    <mergeCell ref="H32:I32"/>
    <mergeCell ref="J32:K32"/>
    <mergeCell ref="L32:M32"/>
    <mergeCell ref="N32:O32"/>
    <mergeCell ref="P32:Q32"/>
    <mergeCell ref="C29:E29"/>
    <mergeCell ref="H29:I29"/>
    <mergeCell ref="J29:K29"/>
    <mergeCell ref="L29:M29"/>
    <mergeCell ref="N29:O29"/>
    <mergeCell ref="P29:Q29"/>
    <mergeCell ref="C28:E28"/>
    <mergeCell ref="H28:I28"/>
    <mergeCell ref="J28:K28"/>
    <mergeCell ref="L28:M28"/>
    <mergeCell ref="N28:O28"/>
    <mergeCell ref="P28:Q28"/>
    <mergeCell ref="C27:E27"/>
    <mergeCell ref="H27:I27"/>
    <mergeCell ref="J27:K27"/>
    <mergeCell ref="L27:M27"/>
    <mergeCell ref="N27:O27"/>
    <mergeCell ref="P27:Q27"/>
    <mergeCell ref="C26:E26"/>
    <mergeCell ref="H26:I26"/>
    <mergeCell ref="J26:K26"/>
    <mergeCell ref="L26:M26"/>
    <mergeCell ref="N26:O26"/>
    <mergeCell ref="P26:Q26"/>
    <mergeCell ref="C25:E25"/>
    <mergeCell ref="H25:I25"/>
    <mergeCell ref="J25:K25"/>
    <mergeCell ref="L25:M25"/>
    <mergeCell ref="N25:O25"/>
    <mergeCell ref="P25:Q25"/>
    <mergeCell ref="H23:Q23"/>
    <mergeCell ref="C24:E24"/>
    <mergeCell ref="H24:I24"/>
    <mergeCell ref="J24:K24"/>
    <mergeCell ref="L24:M24"/>
    <mergeCell ref="N24:O24"/>
    <mergeCell ref="P24:Q24"/>
    <mergeCell ref="C21:E21"/>
    <mergeCell ref="H21:I21"/>
    <mergeCell ref="J21:K21"/>
    <mergeCell ref="L21:M21"/>
    <mergeCell ref="N21:O21"/>
    <mergeCell ref="P21:Q21"/>
    <mergeCell ref="C20:E20"/>
    <mergeCell ref="H20:I20"/>
    <mergeCell ref="J20:K20"/>
    <mergeCell ref="L20:M20"/>
    <mergeCell ref="N20:O20"/>
    <mergeCell ref="P20:Q20"/>
    <mergeCell ref="C19:E19"/>
    <mergeCell ref="H19:I19"/>
    <mergeCell ref="J19:K19"/>
    <mergeCell ref="L19:M19"/>
    <mergeCell ref="N19:O19"/>
    <mergeCell ref="P19:Q19"/>
    <mergeCell ref="C18:E18"/>
    <mergeCell ref="H18:I18"/>
    <mergeCell ref="J18:K18"/>
    <mergeCell ref="L18:M18"/>
    <mergeCell ref="N18:O18"/>
    <mergeCell ref="P18:Q18"/>
    <mergeCell ref="C17:E17"/>
    <mergeCell ref="H17:I17"/>
    <mergeCell ref="J17:K17"/>
    <mergeCell ref="L17:M17"/>
    <mergeCell ref="N17:O17"/>
    <mergeCell ref="P17:Q17"/>
    <mergeCell ref="H15:Q15"/>
    <mergeCell ref="C16:E16"/>
    <mergeCell ref="H16:I16"/>
    <mergeCell ref="J16:K16"/>
    <mergeCell ref="L16:M16"/>
    <mergeCell ref="N16:O16"/>
    <mergeCell ref="P16:Q16"/>
    <mergeCell ref="C13:E13"/>
    <mergeCell ref="H13:I13"/>
    <mergeCell ref="J13:K13"/>
    <mergeCell ref="L13:M13"/>
    <mergeCell ref="N13:O13"/>
    <mergeCell ref="P13:Q13"/>
    <mergeCell ref="C12:E12"/>
    <mergeCell ref="H12:I12"/>
    <mergeCell ref="J12:K12"/>
    <mergeCell ref="L12:M12"/>
    <mergeCell ref="N12:O12"/>
    <mergeCell ref="P12:Q12"/>
    <mergeCell ref="C11:E11"/>
    <mergeCell ref="H11:I11"/>
    <mergeCell ref="J11:K11"/>
    <mergeCell ref="L11:M11"/>
    <mergeCell ref="N11:O11"/>
    <mergeCell ref="P11:Q11"/>
    <mergeCell ref="C10:E10"/>
    <mergeCell ref="H10:I10"/>
    <mergeCell ref="J10:K10"/>
    <mergeCell ref="L10:M10"/>
    <mergeCell ref="N10:O10"/>
    <mergeCell ref="P10:Q10"/>
    <mergeCell ref="C9:E9"/>
    <mergeCell ref="H9:I9"/>
    <mergeCell ref="J9:K9"/>
    <mergeCell ref="L9:M9"/>
    <mergeCell ref="N9:O9"/>
    <mergeCell ref="P9:Q9"/>
    <mergeCell ref="C8:E8"/>
    <mergeCell ref="H8:I8"/>
    <mergeCell ref="J8:K8"/>
    <mergeCell ref="L8:M8"/>
    <mergeCell ref="N8:O8"/>
    <mergeCell ref="P8:Q8"/>
    <mergeCell ref="C2:I2"/>
    <mergeCell ref="H6:Q6"/>
    <mergeCell ref="H7:I7"/>
    <mergeCell ref="J7:K7"/>
    <mergeCell ref="L7:M7"/>
    <mergeCell ref="N7:O7"/>
    <mergeCell ref="P7:Q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F679-812C-4C16-9DCD-AB2979357F89}">
  <sheetPr codeName="Sheet6"/>
  <dimension ref="A2:AB36"/>
  <sheetViews>
    <sheetView showGridLines="0" zoomScale="71" zoomScaleNormal="71" workbookViewId="0">
      <selection activeCell="P50" sqref="P50"/>
    </sheetView>
  </sheetViews>
  <sheetFormatPr defaultColWidth="12" defaultRowHeight="15" x14ac:dyDescent="0.25"/>
  <cols>
    <col min="1" max="1" width="3.33203125" style="57" customWidth="1"/>
    <col min="2" max="2" width="26.6640625" style="57" customWidth="1"/>
    <col min="3" max="6" width="13.33203125" style="57" customWidth="1"/>
    <col min="7" max="7" width="3.33203125" style="57" customWidth="1"/>
    <col min="8" max="9" width="14.109375" style="57" customWidth="1"/>
    <col min="10" max="15" width="12" style="57"/>
    <col min="16" max="16" width="3.33203125" style="57" customWidth="1"/>
    <col min="17" max="24" width="12" style="57"/>
    <col min="25" max="25" width="3.33203125" style="57" customWidth="1"/>
    <col min="26" max="16384" width="12" style="57"/>
  </cols>
  <sheetData>
    <row r="2" spans="1:25" x14ac:dyDescent="0.25">
      <c r="B2" s="72" t="s">
        <v>236</v>
      </c>
      <c r="C2" s="409"/>
      <c r="D2" s="410"/>
      <c r="E2" s="73"/>
      <c r="F2" s="407" t="s">
        <v>237</v>
      </c>
      <c r="G2" s="408"/>
      <c r="H2" s="408"/>
      <c r="I2" s="409"/>
      <c r="J2" s="409"/>
      <c r="K2" s="410"/>
    </row>
    <row r="4" spans="1:25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1:25" ht="17.399999999999999" x14ac:dyDescent="0.25">
      <c r="A5" s="74"/>
      <c r="B5" s="417" t="s">
        <v>319</v>
      </c>
      <c r="C5" s="418" t="s">
        <v>320</v>
      </c>
      <c r="D5" s="419"/>
      <c r="E5" s="418" t="s">
        <v>93</v>
      </c>
      <c r="F5" s="422"/>
      <c r="G5" s="74"/>
      <c r="H5" s="413" t="s">
        <v>321</v>
      </c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74"/>
    </row>
    <row r="6" spans="1:25" ht="17.399999999999999" x14ac:dyDescent="0.25">
      <c r="A6" s="74"/>
      <c r="B6" s="417"/>
      <c r="C6" s="420"/>
      <c r="D6" s="421"/>
      <c r="E6" s="420"/>
      <c r="F6" s="423"/>
      <c r="G6" s="74"/>
      <c r="H6" s="58"/>
      <c r="I6" s="58"/>
      <c r="J6" s="58"/>
      <c r="K6" s="58"/>
      <c r="L6" s="58"/>
      <c r="M6" s="58"/>
      <c r="N6" s="58"/>
      <c r="O6" s="58"/>
      <c r="P6" s="59"/>
      <c r="Q6" s="58"/>
      <c r="R6" s="58"/>
      <c r="S6" s="58"/>
      <c r="T6" s="58"/>
      <c r="U6" s="58"/>
      <c r="V6" s="58"/>
      <c r="W6" s="58"/>
      <c r="X6" s="58"/>
      <c r="Y6" s="74"/>
    </row>
    <row r="7" spans="1:25" s="62" customFormat="1" ht="30" x14ac:dyDescent="0.3">
      <c r="A7" s="75"/>
      <c r="B7" s="61">
        <f>SUM(D11:D35)</f>
        <v>1540</v>
      </c>
      <c r="C7" s="424">
        <f>SUM(E11:E35)</f>
        <v>1500</v>
      </c>
      <c r="D7" s="425"/>
      <c r="E7" s="426">
        <f>SUM(E11:E35)/SUM(D11:D35)</f>
        <v>0.97402597402597402</v>
      </c>
      <c r="F7" s="427"/>
      <c r="G7" s="75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75"/>
    </row>
    <row r="8" spans="1:25" x14ac:dyDescent="0.25">
      <c r="A8" s="74"/>
      <c r="B8" s="74"/>
      <c r="C8" s="74"/>
      <c r="D8" s="74"/>
      <c r="E8" s="74"/>
      <c r="F8" s="74"/>
      <c r="G8" s="74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74"/>
    </row>
    <row r="9" spans="1:25" ht="17.399999999999999" x14ac:dyDescent="0.25">
      <c r="A9" s="74"/>
      <c r="B9" s="415" t="s">
        <v>94</v>
      </c>
      <c r="C9" s="415"/>
      <c r="D9" s="415"/>
      <c r="E9" s="415"/>
      <c r="F9" s="415"/>
      <c r="G9" s="74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74"/>
    </row>
    <row r="10" spans="1:25" ht="26.4" x14ac:dyDescent="0.25">
      <c r="A10" s="74"/>
      <c r="B10" s="416" t="s">
        <v>95</v>
      </c>
      <c r="C10" s="416"/>
      <c r="D10" s="63" t="s">
        <v>323</v>
      </c>
      <c r="E10" s="63" t="s">
        <v>324</v>
      </c>
      <c r="F10" s="63" t="s">
        <v>96</v>
      </c>
      <c r="G10" s="74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74"/>
    </row>
    <row r="11" spans="1:25" ht="19.95" customHeight="1" x14ac:dyDescent="0.25">
      <c r="A11" s="74"/>
      <c r="B11" s="411" t="s">
        <v>294</v>
      </c>
      <c r="C11" s="411"/>
      <c r="D11" s="64">
        <v>65</v>
      </c>
      <c r="E11" s="64">
        <v>60</v>
      </c>
      <c r="F11" s="65">
        <f>D11/E11</f>
        <v>1.0833333333333333</v>
      </c>
      <c r="G11" s="74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74"/>
    </row>
    <row r="12" spans="1:25" ht="19.95" customHeight="1" x14ac:dyDescent="0.25">
      <c r="A12" s="74"/>
      <c r="B12" s="411" t="s">
        <v>295</v>
      </c>
      <c r="C12" s="411"/>
      <c r="D12" s="64">
        <v>60</v>
      </c>
      <c r="E12" s="64">
        <v>60</v>
      </c>
      <c r="F12" s="66">
        <f t="shared" ref="F12:F35" si="0">D12/E12</f>
        <v>1</v>
      </c>
      <c r="G12" s="74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74"/>
    </row>
    <row r="13" spans="1:25" ht="19.95" customHeight="1" x14ac:dyDescent="0.25">
      <c r="A13" s="74"/>
      <c r="B13" s="411" t="s">
        <v>296</v>
      </c>
      <c r="C13" s="411"/>
      <c r="D13" s="64">
        <v>60</v>
      </c>
      <c r="E13" s="64">
        <v>60</v>
      </c>
      <c r="F13" s="65">
        <f t="shared" si="0"/>
        <v>1</v>
      </c>
      <c r="G13" s="74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74"/>
    </row>
    <row r="14" spans="1:25" ht="19.95" customHeight="1" x14ac:dyDescent="0.25">
      <c r="A14" s="74"/>
      <c r="B14" s="411" t="s">
        <v>297</v>
      </c>
      <c r="C14" s="411"/>
      <c r="D14" s="64">
        <v>60</v>
      </c>
      <c r="E14" s="64">
        <v>60</v>
      </c>
      <c r="F14" s="66">
        <f t="shared" si="0"/>
        <v>1</v>
      </c>
      <c r="G14" s="74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74"/>
    </row>
    <row r="15" spans="1:25" ht="19.95" customHeight="1" x14ac:dyDescent="0.25">
      <c r="A15" s="74"/>
      <c r="B15" s="411" t="s">
        <v>298</v>
      </c>
      <c r="C15" s="411"/>
      <c r="D15" s="64">
        <v>60</v>
      </c>
      <c r="E15" s="64">
        <v>60</v>
      </c>
      <c r="F15" s="65">
        <f t="shared" si="0"/>
        <v>1</v>
      </c>
      <c r="G15" s="74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74"/>
    </row>
    <row r="16" spans="1:25" ht="19.95" customHeight="1" x14ac:dyDescent="0.25">
      <c r="A16" s="74"/>
      <c r="B16" s="411" t="s">
        <v>299</v>
      </c>
      <c r="C16" s="411"/>
      <c r="D16" s="64">
        <v>65</v>
      </c>
      <c r="E16" s="64">
        <v>60</v>
      </c>
      <c r="F16" s="66">
        <f t="shared" si="0"/>
        <v>1.0833333333333333</v>
      </c>
      <c r="G16" s="74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74"/>
    </row>
    <row r="17" spans="1:28" ht="19.95" customHeight="1" x14ac:dyDescent="0.25">
      <c r="A17" s="74"/>
      <c r="B17" s="411" t="s">
        <v>300</v>
      </c>
      <c r="C17" s="411"/>
      <c r="D17" s="64">
        <v>65</v>
      </c>
      <c r="E17" s="64">
        <v>60</v>
      </c>
      <c r="F17" s="65">
        <f t="shared" si="0"/>
        <v>1.0833333333333333</v>
      </c>
      <c r="G17" s="74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74"/>
    </row>
    <row r="18" spans="1:28" ht="19.95" customHeight="1" x14ac:dyDescent="0.25">
      <c r="A18" s="74"/>
      <c r="B18" s="411" t="s">
        <v>301</v>
      </c>
      <c r="C18" s="411"/>
      <c r="D18" s="64">
        <v>65</v>
      </c>
      <c r="E18" s="64">
        <v>60</v>
      </c>
      <c r="F18" s="66">
        <f t="shared" si="0"/>
        <v>1.0833333333333333</v>
      </c>
      <c r="G18" s="74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74"/>
    </row>
    <row r="19" spans="1:28" ht="19.95" customHeight="1" x14ac:dyDescent="0.25">
      <c r="A19" s="74"/>
      <c r="B19" s="411" t="s">
        <v>302</v>
      </c>
      <c r="C19" s="411"/>
      <c r="D19" s="64">
        <v>65</v>
      </c>
      <c r="E19" s="64">
        <v>60</v>
      </c>
      <c r="F19" s="65">
        <f t="shared" si="0"/>
        <v>1.0833333333333333</v>
      </c>
      <c r="G19" s="74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74"/>
    </row>
    <row r="20" spans="1:28" ht="19.95" customHeight="1" x14ac:dyDescent="0.25">
      <c r="A20" s="74"/>
      <c r="B20" s="411" t="s">
        <v>303</v>
      </c>
      <c r="C20" s="411"/>
      <c r="D20" s="64">
        <v>55</v>
      </c>
      <c r="E20" s="64">
        <v>60</v>
      </c>
      <c r="F20" s="66">
        <f t="shared" si="0"/>
        <v>0.91666666666666663</v>
      </c>
      <c r="G20" s="74"/>
      <c r="H20" s="413" t="s">
        <v>322</v>
      </c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4"/>
      <c r="Y20" s="74"/>
    </row>
    <row r="21" spans="1:28" ht="19.95" customHeight="1" x14ac:dyDescent="0.25">
      <c r="A21" s="74"/>
      <c r="B21" s="411" t="s">
        <v>304</v>
      </c>
      <c r="C21" s="411"/>
      <c r="D21" s="64">
        <v>55</v>
      </c>
      <c r="E21" s="64">
        <v>60</v>
      </c>
      <c r="F21" s="65">
        <f t="shared" si="0"/>
        <v>0.91666666666666663</v>
      </c>
      <c r="G21" s="74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74"/>
    </row>
    <row r="22" spans="1:28" ht="19.95" customHeight="1" x14ac:dyDescent="0.25">
      <c r="A22" s="74"/>
      <c r="B22" s="411" t="s">
        <v>305</v>
      </c>
      <c r="C22" s="411"/>
      <c r="D22" s="64">
        <v>55</v>
      </c>
      <c r="E22" s="64">
        <v>60</v>
      </c>
      <c r="F22" s="66">
        <f t="shared" si="0"/>
        <v>0.91666666666666663</v>
      </c>
      <c r="G22" s="74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74"/>
    </row>
    <row r="23" spans="1:28" ht="19.95" customHeight="1" x14ac:dyDescent="0.25">
      <c r="A23" s="74"/>
      <c r="B23" s="411" t="s">
        <v>306</v>
      </c>
      <c r="C23" s="411"/>
      <c r="D23" s="64">
        <v>55</v>
      </c>
      <c r="E23" s="64">
        <v>60</v>
      </c>
      <c r="F23" s="65">
        <f t="shared" si="0"/>
        <v>0.91666666666666663</v>
      </c>
      <c r="G23" s="74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74"/>
    </row>
    <row r="24" spans="1:28" ht="19.95" customHeight="1" x14ac:dyDescent="0.25">
      <c r="A24" s="74"/>
      <c r="B24" s="411" t="s">
        <v>307</v>
      </c>
      <c r="C24" s="411"/>
      <c r="D24" s="64">
        <v>65</v>
      </c>
      <c r="E24" s="64">
        <v>60</v>
      </c>
      <c r="F24" s="66">
        <f t="shared" si="0"/>
        <v>1.0833333333333333</v>
      </c>
      <c r="G24" s="74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74"/>
    </row>
    <row r="25" spans="1:28" ht="19.95" customHeight="1" x14ac:dyDescent="0.25">
      <c r="A25" s="74"/>
      <c r="B25" s="411" t="s">
        <v>308</v>
      </c>
      <c r="C25" s="411"/>
      <c r="D25" s="64">
        <v>65</v>
      </c>
      <c r="E25" s="64">
        <v>60</v>
      </c>
      <c r="F25" s="65">
        <f t="shared" si="0"/>
        <v>1.0833333333333333</v>
      </c>
      <c r="G25" s="74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74"/>
    </row>
    <row r="26" spans="1:28" ht="19.95" customHeight="1" x14ac:dyDescent="0.25">
      <c r="A26" s="74"/>
      <c r="B26" s="411" t="s">
        <v>309</v>
      </c>
      <c r="C26" s="411"/>
      <c r="D26" s="64">
        <v>60</v>
      </c>
      <c r="E26" s="64">
        <v>60</v>
      </c>
      <c r="F26" s="66">
        <f t="shared" si="0"/>
        <v>1</v>
      </c>
      <c r="G26" s="74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74"/>
    </row>
    <row r="27" spans="1:28" ht="19.95" customHeight="1" x14ac:dyDescent="0.25">
      <c r="A27" s="74"/>
      <c r="B27" s="411" t="s">
        <v>310</v>
      </c>
      <c r="C27" s="411"/>
      <c r="D27" s="64">
        <v>60</v>
      </c>
      <c r="E27" s="64">
        <v>60</v>
      </c>
      <c r="F27" s="65">
        <f t="shared" si="0"/>
        <v>1</v>
      </c>
      <c r="G27" s="74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74"/>
    </row>
    <row r="28" spans="1:28" ht="19.95" customHeight="1" x14ac:dyDescent="0.25">
      <c r="A28" s="74"/>
      <c r="B28" s="411" t="s">
        <v>311</v>
      </c>
      <c r="C28" s="411"/>
      <c r="D28" s="64">
        <v>60</v>
      </c>
      <c r="E28" s="64">
        <v>60</v>
      </c>
      <c r="F28" s="66">
        <f t="shared" si="0"/>
        <v>1</v>
      </c>
      <c r="G28" s="74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74"/>
      <c r="AB28" s="67"/>
    </row>
    <row r="29" spans="1:28" ht="19.95" customHeight="1" x14ac:dyDescent="0.25">
      <c r="A29" s="74"/>
      <c r="B29" s="411" t="s">
        <v>312</v>
      </c>
      <c r="C29" s="411"/>
      <c r="D29" s="64">
        <v>65</v>
      </c>
      <c r="E29" s="64">
        <v>60</v>
      </c>
      <c r="F29" s="65">
        <f t="shared" si="0"/>
        <v>1.0833333333333333</v>
      </c>
      <c r="G29" s="74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74"/>
    </row>
    <row r="30" spans="1:28" ht="19.95" customHeight="1" x14ac:dyDescent="0.25">
      <c r="A30" s="74"/>
      <c r="B30" s="411" t="s">
        <v>313</v>
      </c>
      <c r="C30" s="411"/>
      <c r="D30" s="64">
        <v>65</v>
      </c>
      <c r="E30" s="64">
        <v>60</v>
      </c>
      <c r="F30" s="66">
        <f t="shared" si="0"/>
        <v>1.0833333333333333</v>
      </c>
      <c r="G30" s="74"/>
      <c r="H30" s="412"/>
      <c r="I30" s="412"/>
      <c r="J30" s="412"/>
      <c r="K30" s="412"/>
      <c r="L30" s="412"/>
      <c r="M30" s="412"/>
      <c r="N30" s="412"/>
      <c r="O30" s="412"/>
      <c r="P30" s="412"/>
      <c r="Q30" s="412"/>
      <c r="R30" s="412"/>
      <c r="S30" s="412"/>
      <c r="T30" s="412"/>
      <c r="U30" s="412"/>
      <c r="V30" s="412"/>
      <c r="W30" s="412"/>
      <c r="X30" s="412"/>
      <c r="Y30" s="74"/>
    </row>
    <row r="31" spans="1:28" ht="19.95" customHeight="1" x14ac:dyDescent="0.25">
      <c r="A31" s="74"/>
      <c r="B31" s="411" t="s">
        <v>314</v>
      </c>
      <c r="C31" s="411"/>
      <c r="D31" s="64">
        <v>60</v>
      </c>
      <c r="E31" s="64">
        <v>60</v>
      </c>
      <c r="F31" s="65">
        <f t="shared" si="0"/>
        <v>1</v>
      </c>
      <c r="G31" s="74"/>
      <c r="H31" s="68"/>
      <c r="I31" s="68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74"/>
    </row>
    <row r="32" spans="1:28" ht="19.95" customHeight="1" x14ac:dyDescent="0.25">
      <c r="A32" s="74"/>
      <c r="B32" s="411" t="s">
        <v>315</v>
      </c>
      <c r="C32" s="411"/>
      <c r="D32" s="64">
        <v>60</v>
      </c>
      <c r="E32" s="64">
        <v>60</v>
      </c>
      <c r="F32" s="66">
        <f t="shared" si="0"/>
        <v>1</v>
      </c>
      <c r="G32" s="74"/>
      <c r="H32" s="69"/>
      <c r="I32" s="70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74"/>
    </row>
    <row r="33" spans="1:25" ht="19.95" customHeight="1" x14ac:dyDescent="0.25">
      <c r="A33" s="74"/>
      <c r="B33" s="411" t="s">
        <v>316</v>
      </c>
      <c r="C33" s="411"/>
      <c r="D33" s="64">
        <v>65</v>
      </c>
      <c r="E33" s="64">
        <v>60</v>
      </c>
      <c r="F33" s="65">
        <f t="shared" si="0"/>
        <v>1.0833333333333333</v>
      </c>
      <c r="G33" s="74"/>
      <c r="H33" s="71"/>
      <c r="I33" s="70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74"/>
    </row>
    <row r="34" spans="1:25" ht="19.95" customHeight="1" x14ac:dyDescent="0.25">
      <c r="A34" s="74"/>
      <c r="B34" s="411" t="s">
        <v>317</v>
      </c>
      <c r="C34" s="411"/>
      <c r="D34" s="64">
        <v>65</v>
      </c>
      <c r="E34" s="64">
        <v>60</v>
      </c>
      <c r="F34" s="66">
        <f t="shared" si="0"/>
        <v>1.0833333333333333</v>
      </c>
      <c r="G34" s="74"/>
      <c r="H34" s="71"/>
      <c r="I34" s="70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74"/>
    </row>
    <row r="35" spans="1:25" ht="19.95" customHeight="1" x14ac:dyDescent="0.25">
      <c r="A35" s="74"/>
      <c r="B35" s="411" t="s">
        <v>318</v>
      </c>
      <c r="C35" s="411"/>
      <c r="D35" s="64">
        <v>65</v>
      </c>
      <c r="E35" s="64">
        <v>60</v>
      </c>
      <c r="F35" s="65">
        <f t="shared" si="0"/>
        <v>1.0833333333333333</v>
      </c>
      <c r="G35" s="74"/>
      <c r="H35" s="71"/>
      <c r="I35" s="70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74"/>
    </row>
    <row r="36" spans="1:25" x14ac:dyDescent="0.2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</row>
  </sheetData>
  <mergeCells count="38">
    <mergeCell ref="B5:B6"/>
    <mergeCell ref="C5:D6"/>
    <mergeCell ref="E5:F6"/>
    <mergeCell ref="H5:X5"/>
    <mergeCell ref="C7:D7"/>
    <mergeCell ref="E7:F7"/>
    <mergeCell ref="B34:C34"/>
    <mergeCell ref="B35:C35"/>
    <mergeCell ref="C2:D2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5:C15"/>
    <mergeCell ref="B16:C16"/>
    <mergeCell ref="B17:C17"/>
    <mergeCell ref="F2:H2"/>
    <mergeCell ref="I2:K2"/>
    <mergeCell ref="B31:C31"/>
    <mergeCell ref="B32:C32"/>
    <mergeCell ref="B33:C33"/>
    <mergeCell ref="H30:X30"/>
    <mergeCell ref="H20:X20"/>
    <mergeCell ref="B18:C18"/>
    <mergeCell ref="B19:C19"/>
    <mergeCell ref="B20:C20"/>
    <mergeCell ref="B9:F9"/>
    <mergeCell ref="B10:C10"/>
    <mergeCell ref="B11:C11"/>
    <mergeCell ref="B12:C12"/>
    <mergeCell ref="B13:C13"/>
    <mergeCell ref="B14:C14"/>
  </mergeCells>
  <phoneticPr fontId="7" type="noConversion"/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6E1D-F011-485F-9ED2-43FC1C025345}">
  <sheetPr codeName="Sheet7"/>
  <dimension ref="C2:K46"/>
  <sheetViews>
    <sheetView showGridLines="0" zoomScale="93" zoomScaleNormal="93" workbookViewId="0">
      <selection activeCell="L15" sqref="L15"/>
    </sheetView>
  </sheetViews>
  <sheetFormatPr defaultRowHeight="14.4" x14ac:dyDescent="0.3"/>
  <cols>
    <col min="1" max="1" width="4.44140625" customWidth="1"/>
    <col min="2" max="2" width="2.6640625" customWidth="1"/>
    <col min="3" max="3" width="22.6640625" customWidth="1"/>
    <col min="4" max="11" width="21.77734375" customWidth="1"/>
  </cols>
  <sheetData>
    <row r="2" spans="3:11" ht="16.2" customHeight="1" x14ac:dyDescent="0.3">
      <c r="C2" s="428" t="s">
        <v>232</v>
      </c>
      <c r="D2" s="431"/>
      <c r="E2" s="428" t="s">
        <v>233</v>
      </c>
      <c r="F2" s="429"/>
      <c r="G2" s="429"/>
      <c r="H2" s="86"/>
      <c r="I2" s="87">
        <f>D21/E21</f>
        <v>1.0017777777777779</v>
      </c>
      <c r="J2" s="84" t="s">
        <v>97</v>
      </c>
      <c r="K2" s="88">
        <f>D21/K21</f>
        <v>14.541935483870967</v>
      </c>
    </row>
    <row r="3" spans="3:11" ht="7.8" customHeight="1" x14ac:dyDescent="0.3">
      <c r="C3" s="76"/>
    </row>
    <row r="4" spans="3:11" ht="20.399999999999999" customHeight="1" x14ac:dyDescent="0.4">
      <c r="C4" s="77"/>
      <c r="D4" s="432" t="s">
        <v>231</v>
      </c>
      <c r="E4" s="432"/>
      <c r="F4" s="85"/>
      <c r="G4" s="433" t="s">
        <v>98</v>
      </c>
      <c r="H4" s="433"/>
      <c r="I4" s="433" t="s">
        <v>104</v>
      </c>
      <c r="J4" s="433"/>
      <c r="K4" s="77"/>
    </row>
    <row r="5" spans="3:11" x14ac:dyDescent="0.3">
      <c r="C5" s="78" t="s">
        <v>230</v>
      </c>
      <c r="D5" s="79" t="s">
        <v>91</v>
      </c>
      <c r="E5" s="79" t="s">
        <v>99</v>
      </c>
      <c r="F5" s="79" t="s">
        <v>105</v>
      </c>
      <c r="G5" s="79" t="s">
        <v>100</v>
      </c>
      <c r="H5" s="79" t="s">
        <v>101</v>
      </c>
      <c r="I5" s="90" t="s">
        <v>70</v>
      </c>
      <c r="J5" s="90" t="s">
        <v>103</v>
      </c>
      <c r="K5" s="91" t="s">
        <v>102</v>
      </c>
    </row>
    <row r="6" spans="3:11" ht="15" customHeight="1" x14ac:dyDescent="0.3">
      <c r="C6" s="312" t="s">
        <v>264</v>
      </c>
      <c r="D6" s="204">
        <v>760</v>
      </c>
      <c r="E6" s="204">
        <v>750</v>
      </c>
      <c r="F6" s="92">
        <f t="shared" ref="F6:F21" si="0">D6/E6</f>
        <v>1.0133333333333334</v>
      </c>
      <c r="G6" s="205">
        <f>IF(ISBLANK(D6-E6),"",(D6-E6))</f>
        <v>10</v>
      </c>
      <c r="H6" s="206">
        <f>AVERAGE($G$6:$G$20)</f>
        <v>1.3333333333333333</v>
      </c>
      <c r="I6" s="204">
        <v>35</v>
      </c>
      <c r="J6" s="204">
        <v>15</v>
      </c>
      <c r="K6" s="207">
        <f>SUM(Table132[[#This Row],[Totals]:[Overuns]])</f>
        <v>50</v>
      </c>
    </row>
    <row r="7" spans="3:11" ht="15" customHeight="1" x14ac:dyDescent="0.3">
      <c r="C7" s="312" t="s">
        <v>264</v>
      </c>
      <c r="D7" s="204">
        <v>690</v>
      </c>
      <c r="E7" s="204">
        <v>750</v>
      </c>
      <c r="F7" s="92">
        <f t="shared" si="0"/>
        <v>0.92</v>
      </c>
      <c r="G7" s="205">
        <f t="shared" ref="G7:G20" si="1">IF(ISBLANK(D7-E7),"",(D7-E7))</f>
        <v>-60</v>
      </c>
      <c r="H7" s="206">
        <f t="shared" ref="H7:H20" si="2">AVERAGE($G$6:$G$20)</f>
        <v>1.3333333333333333</v>
      </c>
      <c r="I7" s="204">
        <v>35</v>
      </c>
      <c r="J7" s="204">
        <v>16</v>
      </c>
      <c r="K7" s="207">
        <f>SUM(Table132[[#This Row],[Totals]:[Overuns]])</f>
        <v>51</v>
      </c>
    </row>
    <row r="8" spans="3:11" ht="15" customHeight="1" x14ac:dyDescent="0.3">
      <c r="C8" s="312" t="s">
        <v>264</v>
      </c>
      <c r="D8" s="204">
        <v>725</v>
      </c>
      <c r="E8" s="204">
        <v>750</v>
      </c>
      <c r="F8" s="92">
        <f t="shared" si="0"/>
        <v>0.96666666666666667</v>
      </c>
      <c r="G8" s="205">
        <f t="shared" si="1"/>
        <v>-25</v>
      </c>
      <c r="H8" s="206">
        <f t="shared" si="2"/>
        <v>1.3333333333333333</v>
      </c>
      <c r="I8" s="204">
        <v>35</v>
      </c>
      <c r="J8" s="204">
        <v>16</v>
      </c>
      <c r="K8" s="207">
        <f>SUM(Table132[[#This Row],[Totals]:[Overuns]])</f>
        <v>51</v>
      </c>
    </row>
    <row r="9" spans="3:11" ht="15" customHeight="1" x14ac:dyDescent="0.3">
      <c r="C9" s="312" t="s">
        <v>264</v>
      </c>
      <c r="D9" s="204">
        <v>760</v>
      </c>
      <c r="E9" s="204">
        <v>750</v>
      </c>
      <c r="F9" s="92">
        <f t="shared" si="0"/>
        <v>1.0133333333333334</v>
      </c>
      <c r="G9" s="205">
        <f t="shared" si="1"/>
        <v>10</v>
      </c>
      <c r="H9" s="206">
        <f t="shared" si="2"/>
        <v>1.3333333333333333</v>
      </c>
      <c r="I9" s="204">
        <v>35</v>
      </c>
      <c r="J9" s="204">
        <v>16</v>
      </c>
      <c r="K9" s="207">
        <f>SUM(Table132[[#This Row],[Totals]:[Overuns]])</f>
        <v>51</v>
      </c>
    </row>
    <row r="10" spans="3:11" ht="15" customHeight="1" x14ac:dyDescent="0.3">
      <c r="C10" s="312" t="s">
        <v>264</v>
      </c>
      <c r="D10" s="204">
        <v>800</v>
      </c>
      <c r="E10" s="204">
        <v>750</v>
      </c>
      <c r="F10" s="92">
        <f t="shared" si="0"/>
        <v>1.0666666666666667</v>
      </c>
      <c r="G10" s="205">
        <f t="shared" si="1"/>
        <v>50</v>
      </c>
      <c r="H10" s="206">
        <f t="shared" si="2"/>
        <v>1.3333333333333333</v>
      </c>
      <c r="I10" s="204">
        <v>35</v>
      </c>
      <c r="J10" s="204">
        <v>16</v>
      </c>
      <c r="K10" s="207">
        <f>SUM(Table132[[#This Row],[Totals]:[Overuns]])</f>
        <v>51</v>
      </c>
    </row>
    <row r="11" spans="3:11" ht="15" customHeight="1" x14ac:dyDescent="0.3">
      <c r="C11" s="312" t="s">
        <v>264</v>
      </c>
      <c r="D11" s="204">
        <v>750</v>
      </c>
      <c r="E11" s="204">
        <v>750</v>
      </c>
      <c r="F11" s="92">
        <f t="shared" si="0"/>
        <v>1</v>
      </c>
      <c r="G11" s="205">
        <f t="shared" si="1"/>
        <v>0</v>
      </c>
      <c r="H11" s="206">
        <f t="shared" si="2"/>
        <v>1.3333333333333333</v>
      </c>
      <c r="I11" s="204">
        <v>35</v>
      </c>
      <c r="J11" s="204">
        <v>15</v>
      </c>
      <c r="K11" s="207">
        <f>SUM(Table132[[#This Row],[Totals]:[Overuns]])</f>
        <v>50</v>
      </c>
    </row>
    <row r="12" spans="3:11" ht="15" customHeight="1" x14ac:dyDescent="0.3">
      <c r="C12" s="312" t="s">
        <v>264</v>
      </c>
      <c r="D12" s="204">
        <v>750</v>
      </c>
      <c r="E12" s="204">
        <v>750</v>
      </c>
      <c r="F12" s="92">
        <f t="shared" si="0"/>
        <v>1</v>
      </c>
      <c r="G12" s="205">
        <f t="shared" si="1"/>
        <v>0</v>
      </c>
      <c r="H12" s="206">
        <f t="shared" si="2"/>
        <v>1.3333333333333333</v>
      </c>
      <c r="I12" s="204">
        <v>35</v>
      </c>
      <c r="J12" s="204">
        <v>20</v>
      </c>
      <c r="K12" s="207">
        <f>SUM(Table132[[#This Row],[Totals]:[Overuns]])</f>
        <v>55</v>
      </c>
    </row>
    <row r="13" spans="3:11" ht="15" customHeight="1" x14ac:dyDescent="0.3">
      <c r="C13" s="312" t="s">
        <v>264</v>
      </c>
      <c r="D13" s="204">
        <v>750</v>
      </c>
      <c r="E13" s="204">
        <v>750</v>
      </c>
      <c r="F13" s="92">
        <f t="shared" si="0"/>
        <v>1</v>
      </c>
      <c r="G13" s="205">
        <f t="shared" si="1"/>
        <v>0</v>
      </c>
      <c r="H13" s="206">
        <f t="shared" si="2"/>
        <v>1.3333333333333333</v>
      </c>
      <c r="I13" s="204">
        <v>35</v>
      </c>
      <c r="J13" s="204">
        <v>20</v>
      </c>
      <c r="K13" s="207">
        <f>SUM(Table132[[#This Row],[Totals]:[Overuns]])</f>
        <v>55</v>
      </c>
    </row>
    <row r="14" spans="3:11" ht="15" customHeight="1" x14ac:dyDescent="0.3">
      <c r="C14" s="312" t="s">
        <v>264</v>
      </c>
      <c r="D14" s="204">
        <v>725</v>
      </c>
      <c r="E14" s="204">
        <v>750</v>
      </c>
      <c r="F14" s="92">
        <f t="shared" si="0"/>
        <v>0.96666666666666667</v>
      </c>
      <c r="G14" s="205">
        <f t="shared" si="1"/>
        <v>-25</v>
      </c>
      <c r="H14" s="206">
        <f t="shared" si="2"/>
        <v>1.3333333333333333</v>
      </c>
      <c r="I14" s="204">
        <v>35</v>
      </c>
      <c r="J14" s="204">
        <v>20</v>
      </c>
      <c r="K14" s="207">
        <f>SUM(Table132[[#This Row],[Totals]:[Overuns]])</f>
        <v>55</v>
      </c>
    </row>
    <row r="15" spans="3:11" ht="15" customHeight="1" x14ac:dyDescent="0.3">
      <c r="C15" s="312" t="s">
        <v>264</v>
      </c>
      <c r="D15" s="204">
        <v>725</v>
      </c>
      <c r="E15" s="204">
        <v>750</v>
      </c>
      <c r="F15" s="92">
        <f t="shared" si="0"/>
        <v>0.96666666666666667</v>
      </c>
      <c r="G15" s="205">
        <f t="shared" si="1"/>
        <v>-25</v>
      </c>
      <c r="H15" s="206">
        <f t="shared" si="2"/>
        <v>1.3333333333333333</v>
      </c>
      <c r="I15" s="204">
        <v>35</v>
      </c>
      <c r="J15" s="204">
        <v>15</v>
      </c>
      <c r="K15" s="207">
        <f>SUM(Table132[[#This Row],[Totals]:[Overuns]])</f>
        <v>50</v>
      </c>
    </row>
    <row r="16" spans="3:11" ht="15" customHeight="1" x14ac:dyDescent="0.3">
      <c r="C16" s="312" t="s">
        <v>264</v>
      </c>
      <c r="D16" s="204">
        <v>725</v>
      </c>
      <c r="E16" s="204">
        <v>750</v>
      </c>
      <c r="F16" s="92">
        <f t="shared" si="0"/>
        <v>0.96666666666666667</v>
      </c>
      <c r="G16" s="205">
        <f t="shared" si="1"/>
        <v>-25</v>
      </c>
      <c r="H16" s="206">
        <f t="shared" si="2"/>
        <v>1.3333333333333333</v>
      </c>
      <c r="I16" s="204">
        <v>35</v>
      </c>
      <c r="J16" s="204">
        <v>22</v>
      </c>
      <c r="K16" s="207">
        <f>SUM(Table132[[#This Row],[Totals]:[Overuns]])</f>
        <v>57</v>
      </c>
    </row>
    <row r="17" spans="3:11" ht="15" customHeight="1" x14ac:dyDescent="0.3">
      <c r="C17" s="312" t="s">
        <v>264</v>
      </c>
      <c r="D17" s="204">
        <v>700</v>
      </c>
      <c r="E17" s="204">
        <v>750</v>
      </c>
      <c r="F17" s="92">
        <f t="shared" si="0"/>
        <v>0.93333333333333335</v>
      </c>
      <c r="G17" s="205">
        <f>IF(ISBLANK(D17-E17),"",(D17-E17))</f>
        <v>-50</v>
      </c>
      <c r="H17" s="206">
        <f t="shared" si="2"/>
        <v>1.3333333333333333</v>
      </c>
      <c r="I17" s="204">
        <v>35</v>
      </c>
      <c r="J17" s="204">
        <v>15</v>
      </c>
      <c r="K17" s="204">
        <f>SUM(Table132[[#This Row],[Totals]:[Overuns]])</f>
        <v>50</v>
      </c>
    </row>
    <row r="18" spans="3:11" ht="15" customHeight="1" x14ac:dyDescent="0.3">
      <c r="C18" s="312" t="s">
        <v>264</v>
      </c>
      <c r="D18" s="204">
        <v>900</v>
      </c>
      <c r="E18" s="204">
        <v>750</v>
      </c>
      <c r="F18" s="92">
        <f t="shared" si="0"/>
        <v>1.2</v>
      </c>
      <c r="G18" s="205">
        <f>IF(ISBLANK(D18-E18),"",(D18-E18))</f>
        <v>150</v>
      </c>
      <c r="H18" s="206">
        <f t="shared" si="2"/>
        <v>1.3333333333333333</v>
      </c>
      <c r="I18" s="204">
        <v>35</v>
      </c>
      <c r="J18" s="204">
        <v>16</v>
      </c>
      <c r="K18" s="204">
        <f>SUM(Table132[[#This Row],[Totals]:[Overuns]])</f>
        <v>51</v>
      </c>
    </row>
    <row r="19" spans="3:11" ht="15" customHeight="1" x14ac:dyDescent="0.3">
      <c r="C19" s="312" t="s">
        <v>264</v>
      </c>
      <c r="D19" s="204">
        <v>750</v>
      </c>
      <c r="E19" s="204">
        <v>750</v>
      </c>
      <c r="F19" s="92">
        <f t="shared" si="0"/>
        <v>1</v>
      </c>
      <c r="G19" s="205">
        <f>IF(ISBLANK(D19-E19),"",(D19-E19))</f>
        <v>0</v>
      </c>
      <c r="H19" s="206">
        <f t="shared" si="2"/>
        <v>1.3333333333333333</v>
      </c>
      <c r="I19" s="204">
        <v>35</v>
      </c>
      <c r="J19" s="204">
        <v>14</v>
      </c>
      <c r="K19" s="204">
        <f>SUM(Table132[[#This Row],[Totals]:[Overuns]])</f>
        <v>49</v>
      </c>
    </row>
    <row r="20" spans="3:11" ht="15" customHeight="1" x14ac:dyDescent="0.3">
      <c r="C20" s="312" t="s">
        <v>264</v>
      </c>
      <c r="D20" s="204">
        <v>760</v>
      </c>
      <c r="E20" s="204">
        <v>750</v>
      </c>
      <c r="F20" s="92">
        <f t="shared" si="0"/>
        <v>1.0133333333333334</v>
      </c>
      <c r="G20" s="205">
        <f t="shared" si="1"/>
        <v>10</v>
      </c>
      <c r="H20" s="206">
        <f t="shared" si="2"/>
        <v>1.3333333333333333</v>
      </c>
      <c r="I20" s="204">
        <v>35</v>
      </c>
      <c r="J20" s="204">
        <v>14</v>
      </c>
      <c r="K20" s="207">
        <f>SUM(Table132[[#This Row],[Totals]:[Overuns]])</f>
        <v>49</v>
      </c>
    </row>
    <row r="21" spans="3:11" ht="15" x14ac:dyDescent="0.3">
      <c r="C21" s="89" t="s">
        <v>70</v>
      </c>
      <c r="D21" s="208">
        <f>SUBTOTAL(109,D6:D20)</f>
        <v>11270</v>
      </c>
      <c r="E21" s="208">
        <f>SUBTOTAL(109,E6:E20)</f>
        <v>11250</v>
      </c>
      <c r="F21" s="93">
        <f t="shared" si="0"/>
        <v>1.0017777777777779</v>
      </c>
      <c r="G21" s="209">
        <f>IF(ISBLANK(D21-E21),"",(D21-E21))</f>
        <v>20</v>
      </c>
      <c r="H21" s="208">
        <f>SUBTOTAL(109,H6:H20)</f>
        <v>19.999999999999996</v>
      </c>
      <c r="I21" s="208">
        <f>SUBTOTAL(109,I6:I20)</f>
        <v>525</v>
      </c>
      <c r="J21" s="208">
        <f>SUBTOTAL(109,J6:J20)</f>
        <v>250</v>
      </c>
      <c r="K21" s="208">
        <f>SUM(Table132[[#This Row],[Totals]:[Overuns]])</f>
        <v>775</v>
      </c>
    </row>
    <row r="22" spans="3:11" x14ac:dyDescent="0.3">
      <c r="C22" s="80"/>
      <c r="D22" s="81"/>
      <c r="E22" s="81"/>
      <c r="F22" s="81"/>
      <c r="G22" s="81"/>
      <c r="H22" s="81"/>
      <c r="I22" s="81"/>
      <c r="J22" s="81"/>
      <c r="K22" s="81"/>
    </row>
    <row r="23" spans="3:11" ht="18" x14ac:dyDescent="0.3">
      <c r="C23" s="430"/>
      <c r="D23" s="430"/>
      <c r="E23" s="430"/>
      <c r="F23" s="430"/>
      <c r="G23" s="430"/>
      <c r="H23" s="430"/>
      <c r="I23" s="430"/>
      <c r="J23" s="430"/>
      <c r="K23" s="430"/>
    </row>
    <row r="24" spans="3:11" ht="15.6" x14ac:dyDescent="0.3">
      <c r="C24" s="83"/>
      <c r="D24" s="82"/>
      <c r="E24" s="82"/>
      <c r="F24" s="82"/>
      <c r="G24" s="82"/>
      <c r="H24" s="82"/>
      <c r="I24" s="82"/>
      <c r="J24" s="82"/>
      <c r="K24" s="83"/>
    </row>
    <row r="25" spans="3:11" ht="15.6" x14ac:dyDescent="0.3">
      <c r="C25" s="83"/>
      <c r="D25" s="82"/>
      <c r="E25" s="82"/>
      <c r="F25" s="82"/>
      <c r="G25" s="82"/>
      <c r="H25" s="82"/>
      <c r="I25" s="82"/>
      <c r="J25" s="82"/>
      <c r="K25" s="83"/>
    </row>
    <row r="26" spans="3:11" ht="15.6" x14ac:dyDescent="0.3">
      <c r="C26" s="83"/>
      <c r="D26" s="82"/>
      <c r="E26" s="82"/>
      <c r="F26" s="82"/>
      <c r="G26" s="82"/>
      <c r="H26" s="82"/>
      <c r="I26" s="82"/>
      <c r="J26" s="82"/>
      <c r="K26" s="83"/>
    </row>
    <row r="27" spans="3:11" ht="15.6" x14ac:dyDescent="0.3">
      <c r="C27" s="83"/>
      <c r="D27" s="82"/>
      <c r="E27" s="82"/>
      <c r="F27" s="82"/>
      <c r="G27" s="82"/>
      <c r="H27" s="82"/>
      <c r="I27" s="82"/>
      <c r="J27" s="82"/>
      <c r="K27" s="83"/>
    </row>
    <row r="28" spans="3:11" ht="15.6" x14ac:dyDescent="0.3">
      <c r="C28" s="83"/>
      <c r="D28" s="82"/>
      <c r="E28" s="82"/>
      <c r="F28" s="82"/>
      <c r="G28" s="82"/>
      <c r="H28" s="82"/>
      <c r="I28" s="82"/>
      <c r="J28" s="82"/>
      <c r="K28" s="83"/>
    </row>
    <row r="29" spans="3:11" ht="15.6" x14ac:dyDescent="0.3">
      <c r="C29" s="83"/>
      <c r="D29" s="82"/>
      <c r="E29" s="82"/>
      <c r="F29" s="82"/>
      <c r="G29" s="82"/>
      <c r="H29" s="82"/>
      <c r="I29" s="82"/>
      <c r="J29" s="82"/>
      <c r="K29" s="83"/>
    </row>
    <row r="30" spans="3:11" ht="15.6" x14ac:dyDescent="0.3">
      <c r="C30" s="83"/>
      <c r="D30" s="82"/>
      <c r="E30" s="82"/>
      <c r="F30" s="82"/>
      <c r="G30" s="82"/>
      <c r="H30" s="82"/>
      <c r="I30" s="82"/>
      <c r="J30" s="82"/>
      <c r="K30" s="83"/>
    </row>
    <row r="31" spans="3:11" ht="15.6" x14ac:dyDescent="0.3">
      <c r="C31" s="83"/>
      <c r="D31" s="82"/>
      <c r="E31" s="82"/>
      <c r="F31" s="82"/>
      <c r="G31" s="82"/>
      <c r="H31" s="82"/>
      <c r="I31" s="82"/>
      <c r="J31" s="82"/>
      <c r="K31" s="83"/>
    </row>
    <row r="32" spans="3:11" ht="15.6" x14ac:dyDescent="0.3">
      <c r="C32" s="83"/>
      <c r="D32" s="82"/>
      <c r="E32" s="82"/>
      <c r="F32" s="82"/>
      <c r="G32" s="82"/>
      <c r="H32" s="82"/>
      <c r="I32" s="82"/>
      <c r="J32" s="82"/>
      <c r="K32" s="83"/>
    </row>
    <row r="33" spans="3:11" ht="15.6" x14ac:dyDescent="0.3">
      <c r="C33" s="83"/>
      <c r="D33" s="82"/>
      <c r="E33" s="82"/>
      <c r="F33" s="82"/>
      <c r="G33" s="82"/>
      <c r="H33" s="82"/>
      <c r="I33" s="82"/>
      <c r="J33" s="82"/>
      <c r="K33" s="83"/>
    </row>
    <row r="34" spans="3:11" ht="15.6" x14ac:dyDescent="0.3">
      <c r="C34" s="83"/>
      <c r="D34" s="82"/>
      <c r="E34" s="82"/>
      <c r="F34" s="82"/>
      <c r="G34" s="82"/>
      <c r="H34" s="82"/>
      <c r="I34" s="82"/>
      <c r="J34" s="82"/>
      <c r="K34" s="83"/>
    </row>
    <row r="35" spans="3:11" ht="15.6" x14ac:dyDescent="0.3">
      <c r="C35" s="83"/>
      <c r="D35" s="82"/>
      <c r="E35" s="82"/>
      <c r="F35" s="82"/>
      <c r="G35" s="82"/>
      <c r="H35" s="82"/>
      <c r="I35" s="82"/>
      <c r="J35" s="82"/>
      <c r="K35" s="83"/>
    </row>
    <row r="36" spans="3:11" ht="15.6" x14ac:dyDescent="0.3">
      <c r="C36" s="83"/>
      <c r="D36" s="82"/>
      <c r="E36" s="82"/>
      <c r="F36" s="82"/>
      <c r="G36" s="82"/>
      <c r="H36" s="82"/>
      <c r="I36" s="82"/>
      <c r="J36" s="82"/>
      <c r="K36" s="83"/>
    </row>
    <row r="37" spans="3:11" ht="15.6" x14ac:dyDescent="0.3">
      <c r="C37" s="83"/>
      <c r="D37" s="82"/>
      <c r="E37" s="82"/>
      <c r="F37" s="82"/>
      <c r="G37" s="82"/>
      <c r="H37" s="82"/>
      <c r="I37" s="82"/>
      <c r="J37" s="82"/>
      <c r="K37" s="83"/>
    </row>
    <row r="38" spans="3:11" ht="15.6" x14ac:dyDescent="0.3">
      <c r="C38" s="83"/>
      <c r="D38" s="82"/>
      <c r="E38" s="82"/>
      <c r="F38" s="82"/>
      <c r="G38" s="82"/>
      <c r="H38" s="82"/>
      <c r="I38" s="82"/>
      <c r="J38" s="82"/>
      <c r="K38" s="83"/>
    </row>
    <row r="39" spans="3:11" ht="15.6" x14ac:dyDescent="0.3">
      <c r="C39" s="83"/>
      <c r="D39" s="82"/>
      <c r="E39" s="82"/>
      <c r="F39" s="82"/>
      <c r="G39" s="82"/>
      <c r="H39" s="82"/>
      <c r="I39" s="82"/>
      <c r="J39" s="82"/>
      <c r="K39" s="83"/>
    </row>
    <row r="40" spans="3:11" ht="15.6" x14ac:dyDescent="0.3">
      <c r="C40" s="83"/>
      <c r="D40" s="82"/>
      <c r="E40" s="82"/>
      <c r="F40" s="82"/>
      <c r="G40" s="82"/>
      <c r="H40" s="82"/>
      <c r="I40" s="82"/>
      <c r="J40" s="82"/>
      <c r="K40" s="83"/>
    </row>
    <row r="41" spans="3:11" ht="15.6" x14ac:dyDescent="0.3">
      <c r="C41" s="83"/>
      <c r="D41" s="82"/>
      <c r="E41" s="82"/>
      <c r="F41" s="82"/>
      <c r="G41" s="82"/>
      <c r="H41" s="82"/>
      <c r="I41" s="82"/>
      <c r="J41" s="82"/>
      <c r="K41" s="83"/>
    </row>
    <row r="42" spans="3:11" ht="15.6" x14ac:dyDescent="0.3">
      <c r="C42" s="83"/>
      <c r="D42" s="82"/>
      <c r="E42" s="82"/>
      <c r="F42" s="82"/>
      <c r="G42" s="82"/>
      <c r="H42" s="82"/>
      <c r="I42" s="82"/>
      <c r="J42" s="82"/>
      <c r="K42" s="83"/>
    </row>
    <row r="43" spans="3:11" ht="15.6" x14ac:dyDescent="0.3">
      <c r="C43" s="83"/>
      <c r="D43" s="82"/>
      <c r="E43" s="82"/>
      <c r="F43" s="82"/>
      <c r="G43" s="82"/>
      <c r="H43" s="82"/>
      <c r="I43" s="82"/>
      <c r="J43" s="82"/>
      <c r="K43" s="83"/>
    </row>
    <row r="44" spans="3:11" ht="15.6" x14ac:dyDescent="0.3">
      <c r="C44" s="83"/>
      <c r="D44" s="82"/>
      <c r="E44" s="82"/>
      <c r="F44" s="82"/>
      <c r="G44" s="82"/>
      <c r="H44" s="82"/>
      <c r="I44" s="82"/>
      <c r="J44" s="82"/>
      <c r="K44" s="83"/>
    </row>
    <row r="45" spans="3:11" ht="15.6" x14ac:dyDescent="0.3">
      <c r="C45" s="83"/>
      <c r="D45" s="83"/>
      <c r="E45" s="83"/>
      <c r="F45" s="83"/>
      <c r="G45" s="83"/>
      <c r="H45" s="83"/>
      <c r="I45" s="83"/>
      <c r="J45" s="83"/>
      <c r="K45" s="83"/>
    </row>
    <row r="46" spans="3:11" x14ac:dyDescent="0.3">
      <c r="D46" s="9"/>
      <c r="E46" s="9"/>
      <c r="F46" s="9"/>
      <c r="G46" s="9"/>
      <c r="H46" s="9"/>
      <c r="I46" s="9"/>
      <c r="J46" s="9"/>
    </row>
  </sheetData>
  <mergeCells count="6">
    <mergeCell ref="E2:G2"/>
    <mergeCell ref="C23:K23"/>
    <mergeCell ref="C2:D2"/>
    <mergeCell ref="D4:E4"/>
    <mergeCell ref="G4:H4"/>
    <mergeCell ref="I4:J4"/>
  </mergeCells>
  <phoneticPr fontId="7" type="noConversion"/>
  <pageMargins left="0.7" right="0.7" top="0.75" bottom="0.75" header="0.3" footer="0.3"/>
  <drawing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F52B9-B943-4C2F-92C2-C94BC028D3B5}">
  <sheetPr codeName="Sheet8"/>
  <dimension ref="B2:P44"/>
  <sheetViews>
    <sheetView showGridLines="0" workbookViewId="0">
      <selection activeCell="C34" sqref="C34:C43"/>
    </sheetView>
  </sheetViews>
  <sheetFormatPr defaultRowHeight="14.4" x14ac:dyDescent="0.3"/>
  <cols>
    <col min="1" max="1" width="1.44140625" customWidth="1"/>
    <col min="2" max="2" width="13.21875" customWidth="1"/>
    <col min="3" max="3" width="13.5546875" customWidth="1"/>
    <col min="4" max="4" width="15.44140625" customWidth="1"/>
    <col min="5" max="5" width="15.33203125" customWidth="1"/>
    <col min="6" max="6" width="14.109375" customWidth="1"/>
    <col min="7" max="7" width="14" customWidth="1"/>
    <col min="8" max="8" width="16" customWidth="1"/>
    <col min="9" max="9" width="15.21875" customWidth="1"/>
    <col min="10" max="10" width="15.6640625" customWidth="1"/>
    <col min="11" max="11" width="15.33203125" customWidth="1"/>
    <col min="12" max="12" width="9.33203125" customWidth="1"/>
    <col min="14" max="14" width="12.21875" customWidth="1"/>
    <col min="15" max="15" width="14.109375" customWidth="1"/>
    <col min="16" max="16" width="14.21875" customWidth="1"/>
  </cols>
  <sheetData>
    <row r="2" spans="2:15" x14ac:dyDescent="0.3">
      <c r="B2" s="94" t="s">
        <v>239</v>
      </c>
      <c r="C2" s="95" t="s">
        <v>240</v>
      </c>
      <c r="D2" s="96"/>
      <c r="E2" s="96" t="s">
        <v>241</v>
      </c>
      <c r="F2" s="96"/>
      <c r="G2" s="97"/>
    </row>
    <row r="4" spans="2:15" x14ac:dyDescent="0.3">
      <c r="B4" s="47" t="s">
        <v>63</v>
      </c>
      <c r="C4" s="48" t="s">
        <v>25</v>
      </c>
      <c r="D4" s="48" t="s">
        <v>26</v>
      </c>
      <c r="E4" s="48" t="s">
        <v>27</v>
      </c>
      <c r="F4" s="48" t="s">
        <v>28</v>
      </c>
      <c r="G4" s="48" t="s">
        <v>29</v>
      </c>
      <c r="H4" s="48" t="s">
        <v>30</v>
      </c>
      <c r="I4" s="48" t="s">
        <v>31</v>
      </c>
      <c r="J4" s="48" t="s">
        <v>32</v>
      </c>
      <c r="K4" s="48" t="s">
        <v>33</v>
      </c>
      <c r="L4" s="48" t="s">
        <v>34</v>
      </c>
      <c r="M4" s="48">
        <v>3500</v>
      </c>
      <c r="N4" s="48" t="s">
        <v>36</v>
      </c>
      <c r="O4" s="48" t="s">
        <v>70</v>
      </c>
    </row>
    <row r="5" spans="2:15" ht="26.4" x14ac:dyDescent="0.3">
      <c r="B5" s="49" t="s">
        <v>90</v>
      </c>
      <c r="C5" s="215">
        <v>3500</v>
      </c>
      <c r="D5" s="215">
        <v>4000</v>
      </c>
      <c r="E5" s="215">
        <v>4500</v>
      </c>
      <c r="F5" s="215">
        <v>5500</v>
      </c>
      <c r="G5" s="215">
        <v>6500</v>
      </c>
      <c r="H5" s="215">
        <v>7500</v>
      </c>
      <c r="I5" s="215">
        <v>8500</v>
      </c>
      <c r="J5" s="215">
        <v>11000</v>
      </c>
      <c r="K5" s="215">
        <v>9500</v>
      </c>
      <c r="L5" s="215">
        <v>9600</v>
      </c>
      <c r="M5" s="215">
        <v>9700</v>
      </c>
      <c r="N5" s="215">
        <v>9900</v>
      </c>
      <c r="O5" s="216">
        <f>SUM(C5:N5)</f>
        <v>89700</v>
      </c>
    </row>
    <row r="6" spans="2:15" x14ac:dyDescent="0.3">
      <c r="B6" s="50" t="s">
        <v>106</v>
      </c>
      <c r="C6" s="215">
        <v>4400</v>
      </c>
      <c r="D6" s="215">
        <v>3800</v>
      </c>
      <c r="E6" s="215">
        <v>4500</v>
      </c>
      <c r="F6" s="215">
        <v>5500</v>
      </c>
      <c r="G6" s="215">
        <v>6000</v>
      </c>
      <c r="H6" s="215">
        <v>8500</v>
      </c>
      <c r="I6" s="215">
        <v>9500</v>
      </c>
      <c r="J6" s="215"/>
      <c r="K6" s="215"/>
      <c r="L6" s="215"/>
      <c r="M6" s="215"/>
      <c r="N6" s="215"/>
      <c r="O6" s="216">
        <f t="shared" ref="O6:O11" si="0">SUM(C6:N6)</f>
        <v>42200</v>
      </c>
    </row>
    <row r="7" spans="2:15" x14ac:dyDescent="0.3">
      <c r="B7" s="51" t="s">
        <v>92</v>
      </c>
      <c r="C7" s="215">
        <v>3100</v>
      </c>
      <c r="D7" s="215">
        <v>4150</v>
      </c>
      <c r="E7" s="215">
        <v>4700</v>
      </c>
      <c r="F7" s="215">
        <v>5600</v>
      </c>
      <c r="G7" s="215">
        <v>6900</v>
      </c>
      <c r="H7" s="215">
        <v>7700</v>
      </c>
      <c r="I7" s="215">
        <v>8600</v>
      </c>
      <c r="J7" s="215"/>
      <c r="K7" s="215"/>
      <c r="L7" s="215"/>
      <c r="M7" s="215"/>
      <c r="N7" s="215"/>
      <c r="O7" s="216">
        <f t="shared" si="0"/>
        <v>40750</v>
      </c>
    </row>
    <row r="8" spans="2:15" x14ac:dyDescent="0.3">
      <c r="B8" s="52" t="s">
        <v>106</v>
      </c>
      <c r="C8" s="215">
        <v>6000</v>
      </c>
      <c r="D8" s="215">
        <v>6500</v>
      </c>
      <c r="E8" s="215">
        <v>6700</v>
      </c>
      <c r="F8" s="215">
        <v>6900</v>
      </c>
      <c r="G8" s="215">
        <v>7200</v>
      </c>
      <c r="H8" s="215">
        <v>7800</v>
      </c>
      <c r="I8" s="215">
        <v>8900</v>
      </c>
      <c r="J8" s="215"/>
      <c r="K8" s="215"/>
      <c r="L8" s="215"/>
      <c r="M8" s="215"/>
      <c r="N8" s="215"/>
      <c r="O8" s="216">
        <f t="shared" si="0"/>
        <v>50000</v>
      </c>
    </row>
    <row r="9" spans="2:15" x14ac:dyDescent="0.3">
      <c r="B9" s="53" t="s">
        <v>92</v>
      </c>
      <c r="C9" s="215">
        <v>5700</v>
      </c>
      <c r="D9" s="215">
        <v>6250</v>
      </c>
      <c r="E9" s="215">
        <v>6400</v>
      </c>
      <c r="F9" s="215">
        <v>6500</v>
      </c>
      <c r="G9" s="215">
        <v>7000</v>
      </c>
      <c r="H9" s="215">
        <v>7550</v>
      </c>
      <c r="I9" s="215">
        <v>8600</v>
      </c>
      <c r="J9" s="215"/>
      <c r="K9" s="215"/>
      <c r="L9" s="215"/>
      <c r="M9" s="215"/>
      <c r="N9" s="215"/>
      <c r="O9" s="216">
        <f t="shared" si="0"/>
        <v>48000</v>
      </c>
    </row>
    <row r="10" spans="2:15" x14ac:dyDescent="0.3">
      <c r="B10" s="54" t="s">
        <v>106</v>
      </c>
      <c r="C10" s="215">
        <v>2700</v>
      </c>
      <c r="D10" s="215">
        <v>3100</v>
      </c>
      <c r="E10" s="215">
        <v>3500</v>
      </c>
      <c r="F10" s="215">
        <v>4300</v>
      </c>
      <c r="G10" s="215">
        <v>5100</v>
      </c>
      <c r="H10" s="215">
        <v>6500</v>
      </c>
      <c r="I10" s="215">
        <v>7500</v>
      </c>
      <c r="J10" s="215"/>
      <c r="K10" s="215"/>
      <c r="L10" s="215"/>
      <c r="M10" s="215"/>
      <c r="N10" s="215"/>
      <c r="O10" s="216">
        <f t="shared" si="0"/>
        <v>32700</v>
      </c>
    </row>
    <row r="11" spans="2:15" x14ac:dyDescent="0.3">
      <c r="B11" s="55" t="s">
        <v>92</v>
      </c>
      <c r="C11" s="215">
        <v>3600</v>
      </c>
      <c r="D11" s="215">
        <v>3950</v>
      </c>
      <c r="E11" s="215">
        <v>4100</v>
      </c>
      <c r="F11" s="215">
        <v>5500</v>
      </c>
      <c r="G11" s="215">
        <v>7100</v>
      </c>
      <c r="H11" s="215">
        <v>7450</v>
      </c>
      <c r="I11" s="215">
        <v>8800</v>
      </c>
      <c r="J11" s="215"/>
      <c r="K11" s="215"/>
      <c r="L11" s="215"/>
      <c r="M11" s="215"/>
      <c r="N11" s="215"/>
      <c r="O11" s="216">
        <f t="shared" si="0"/>
        <v>40500</v>
      </c>
    </row>
    <row r="32" spans="2:16" ht="37.799999999999997" customHeight="1" x14ac:dyDescent="0.3">
      <c r="B32" s="434" t="s">
        <v>230</v>
      </c>
      <c r="C32" s="436"/>
      <c r="D32" s="434" t="s">
        <v>72</v>
      </c>
      <c r="E32" s="435"/>
      <c r="F32" s="436"/>
      <c r="G32" s="434" t="s">
        <v>73</v>
      </c>
      <c r="H32" s="436"/>
      <c r="I32" s="434" t="s">
        <v>74</v>
      </c>
      <c r="J32" s="435"/>
      <c r="K32" s="436"/>
      <c r="L32" s="434" t="s">
        <v>75</v>
      </c>
      <c r="M32" s="436"/>
      <c r="N32" s="434" t="s">
        <v>76</v>
      </c>
      <c r="O32" s="435"/>
      <c r="P32" s="436"/>
    </row>
    <row r="33" spans="2:16" ht="25.2" x14ac:dyDescent="0.3">
      <c r="B33" s="33" t="s">
        <v>77</v>
      </c>
      <c r="C33" s="33" t="s">
        <v>78</v>
      </c>
      <c r="D33" s="34" t="s">
        <v>79</v>
      </c>
      <c r="E33" s="35" t="s">
        <v>80</v>
      </c>
      <c r="F33" s="33" t="s">
        <v>81</v>
      </c>
      <c r="G33" s="33" t="s">
        <v>82</v>
      </c>
      <c r="H33" s="33" t="s">
        <v>83</v>
      </c>
      <c r="I33" s="34" t="s">
        <v>79</v>
      </c>
      <c r="J33" s="35" t="s">
        <v>80</v>
      </c>
      <c r="K33" s="33" t="s">
        <v>81</v>
      </c>
      <c r="L33" s="36" t="s">
        <v>84</v>
      </c>
      <c r="M33" s="37" t="s">
        <v>85</v>
      </c>
      <c r="N33" s="38" t="s">
        <v>86</v>
      </c>
      <c r="O33" s="39" t="s">
        <v>87</v>
      </c>
      <c r="P33" s="40" t="s">
        <v>88</v>
      </c>
    </row>
    <row r="34" spans="2:16" x14ac:dyDescent="0.3">
      <c r="B34" s="41">
        <v>1</v>
      </c>
      <c r="C34" s="41" t="s">
        <v>265</v>
      </c>
      <c r="D34" s="210">
        <v>15860</v>
      </c>
      <c r="E34" s="210">
        <v>15650</v>
      </c>
      <c r="F34" s="210">
        <f t="shared" ref="F34:F43" si="1">(D34-E34)</f>
        <v>210</v>
      </c>
      <c r="G34" s="211">
        <v>9283</v>
      </c>
      <c r="H34" s="211">
        <f t="shared" ref="H34:H43" si="2">G34+E34</f>
        <v>24933</v>
      </c>
      <c r="I34" s="210">
        <v>35916</v>
      </c>
      <c r="J34" s="210">
        <v>37957</v>
      </c>
      <c r="K34" s="210">
        <f t="shared" ref="K34:K43" si="3">J34-I34</f>
        <v>2041</v>
      </c>
      <c r="L34" s="42">
        <f t="shared" ref="L34:L43" si="4">(J34-E34)/J34</f>
        <v>0.58769133493163317</v>
      </c>
      <c r="M34" s="42">
        <f t="shared" ref="M34:M43" si="5">(J34-H34)/J34</f>
        <v>0.34312511526200701</v>
      </c>
      <c r="N34" s="43" t="s">
        <v>26</v>
      </c>
      <c r="O34" s="211">
        <v>3613439</v>
      </c>
      <c r="P34" s="211">
        <v>3293202</v>
      </c>
    </row>
    <row r="35" spans="2:16" x14ac:dyDescent="0.3">
      <c r="B35" s="44">
        <v>2</v>
      </c>
      <c r="C35" s="41" t="s">
        <v>265</v>
      </c>
      <c r="D35" s="212">
        <v>13760</v>
      </c>
      <c r="E35" s="212">
        <v>13018</v>
      </c>
      <c r="F35" s="212">
        <f t="shared" si="1"/>
        <v>742</v>
      </c>
      <c r="G35" s="213">
        <v>6598</v>
      </c>
      <c r="H35" s="213">
        <f t="shared" si="2"/>
        <v>19616</v>
      </c>
      <c r="I35" s="212">
        <v>15534</v>
      </c>
      <c r="J35" s="212">
        <v>15900</v>
      </c>
      <c r="K35" s="212">
        <f t="shared" si="3"/>
        <v>366</v>
      </c>
      <c r="L35" s="45">
        <f t="shared" si="4"/>
        <v>0.18125786163522012</v>
      </c>
      <c r="M35" s="45">
        <f t="shared" si="5"/>
        <v>-0.23371069182389936</v>
      </c>
      <c r="N35" s="43" t="s">
        <v>27</v>
      </c>
      <c r="O35" s="213">
        <v>3508776</v>
      </c>
      <c r="P35" s="213">
        <v>3441854</v>
      </c>
    </row>
    <row r="36" spans="2:16" x14ac:dyDescent="0.3">
      <c r="B36" s="41">
        <v>3</v>
      </c>
      <c r="C36" s="41" t="s">
        <v>265</v>
      </c>
      <c r="D36" s="210">
        <v>14940</v>
      </c>
      <c r="E36" s="210">
        <v>13259</v>
      </c>
      <c r="F36" s="210">
        <f t="shared" si="1"/>
        <v>1681</v>
      </c>
      <c r="G36" s="211">
        <v>7527</v>
      </c>
      <c r="H36" s="211">
        <f t="shared" si="2"/>
        <v>20786</v>
      </c>
      <c r="I36" s="210">
        <v>20719</v>
      </c>
      <c r="J36" s="210">
        <v>22784</v>
      </c>
      <c r="K36" s="210">
        <f t="shared" si="3"/>
        <v>2065</v>
      </c>
      <c r="L36" s="42">
        <f t="shared" si="4"/>
        <v>0.4180565308988764</v>
      </c>
      <c r="M36" s="42">
        <f t="shared" si="5"/>
        <v>8.7693117977528087E-2</v>
      </c>
      <c r="N36" s="43" t="s">
        <v>28</v>
      </c>
      <c r="O36" s="211">
        <v>3719457</v>
      </c>
      <c r="P36" s="211">
        <v>3531844</v>
      </c>
    </row>
    <row r="37" spans="2:16" x14ac:dyDescent="0.3">
      <c r="B37" s="44">
        <v>4</v>
      </c>
      <c r="C37" s="41" t="s">
        <v>265</v>
      </c>
      <c r="D37" s="212">
        <v>12653</v>
      </c>
      <c r="E37" s="212">
        <v>11368</v>
      </c>
      <c r="F37" s="212">
        <f t="shared" si="1"/>
        <v>1285</v>
      </c>
      <c r="G37" s="213">
        <v>9592</v>
      </c>
      <c r="H37" s="213">
        <f t="shared" si="2"/>
        <v>20960</v>
      </c>
      <c r="I37" s="212">
        <v>20242</v>
      </c>
      <c r="J37" s="212">
        <v>26000</v>
      </c>
      <c r="K37" s="212">
        <f t="shared" si="3"/>
        <v>5758</v>
      </c>
      <c r="L37" s="45">
        <f t="shared" si="4"/>
        <v>0.5627692307692308</v>
      </c>
      <c r="M37" s="45">
        <f t="shared" si="5"/>
        <v>0.19384615384615383</v>
      </c>
      <c r="N37" s="43" t="s">
        <v>29</v>
      </c>
      <c r="O37" s="213">
        <v>3310212</v>
      </c>
      <c r="P37" s="213">
        <v>3354051</v>
      </c>
    </row>
    <row r="38" spans="2:16" x14ac:dyDescent="0.3">
      <c r="B38" s="41">
        <v>5</v>
      </c>
      <c r="C38" s="41" t="s">
        <v>265</v>
      </c>
      <c r="D38" s="210">
        <v>9478</v>
      </c>
      <c r="E38" s="210">
        <v>9003</v>
      </c>
      <c r="F38" s="210">
        <f t="shared" si="1"/>
        <v>475</v>
      </c>
      <c r="G38" s="211">
        <v>8392</v>
      </c>
      <c r="H38" s="211">
        <f t="shared" si="2"/>
        <v>17395</v>
      </c>
      <c r="I38" s="210">
        <v>15177</v>
      </c>
      <c r="J38" s="210">
        <v>17581</v>
      </c>
      <c r="K38" s="210">
        <f t="shared" si="3"/>
        <v>2404</v>
      </c>
      <c r="L38" s="42">
        <f t="shared" si="4"/>
        <v>0.48791308799271943</v>
      </c>
      <c r="M38" s="42">
        <f t="shared" si="5"/>
        <v>1.0579602980490302E-2</v>
      </c>
      <c r="N38" s="43" t="s">
        <v>30</v>
      </c>
      <c r="O38" s="211">
        <v>3945202</v>
      </c>
      <c r="P38" s="211">
        <v>3476155</v>
      </c>
    </row>
    <row r="39" spans="2:16" x14ac:dyDescent="0.3">
      <c r="B39" s="44">
        <v>6</v>
      </c>
      <c r="C39" s="41" t="s">
        <v>265</v>
      </c>
      <c r="D39" s="212">
        <v>11600</v>
      </c>
      <c r="E39" s="212">
        <v>10900</v>
      </c>
      <c r="F39" s="212">
        <f t="shared" si="1"/>
        <v>700</v>
      </c>
      <c r="G39" s="213">
        <v>6490</v>
      </c>
      <c r="H39" s="213">
        <f t="shared" si="2"/>
        <v>17390</v>
      </c>
      <c r="I39" s="212">
        <v>11263</v>
      </c>
      <c r="J39" s="212">
        <v>15766</v>
      </c>
      <c r="K39" s="212">
        <f t="shared" si="3"/>
        <v>4503</v>
      </c>
      <c r="L39" s="45">
        <f t="shared" si="4"/>
        <v>0.30863884308004569</v>
      </c>
      <c r="M39" s="45">
        <f t="shared" si="5"/>
        <v>-0.10300646961816567</v>
      </c>
      <c r="N39" s="43" t="s">
        <v>31</v>
      </c>
      <c r="O39" s="213">
        <v>3938152</v>
      </c>
      <c r="P39" s="213">
        <v>3538468</v>
      </c>
    </row>
    <row r="40" spans="2:16" x14ac:dyDescent="0.3">
      <c r="B40" s="41">
        <v>7</v>
      </c>
      <c r="C40" s="41" t="s">
        <v>265</v>
      </c>
      <c r="D40" s="210">
        <v>13785</v>
      </c>
      <c r="E40" s="210">
        <v>12550</v>
      </c>
      <c r="F40" s="210">
        <f t="shared" si="1"/>
        <v>1235</v>
      </c>
      <c r="G40" s="211">
        <v>6582</v>
      </c>
      <c r="H40" s="211">
        <f t="shared" si="2"/>
        <v>19132</v>
      </c>
      <c r="I40" s="210">
        <v>18852</v>
      </c>
      <c r="J40" s="210">
        <v>20375</v>
      </c>
      <c r="K40" s="210">
        <f t="shared" si="3"/>
        <v>1523</v>
      </c>
      <c r="L40" s="42">
        <f t="shared" si="4"/>
        <v>0.38404907975460123</v>
      </c>
      <c r="M40" s="42">
        <f t="shared" si="5"/>
        <v>6.1006134969325151E-2</v>
      </c>
      <c r="N40" s="43" t="s">
        <v>32</v>
      </c>
      <c r="O40" s="211">
        <v>3733706</v>
      </c>
      <c r="P40" s="211">
        <v>3727037</v>
      </c>
    </row>
    <row r="41" spans="2:16" x14ac:dyDescent="0.3">
      <c r="B41" s="44">
        <v>8</v>
      </c>
      <c r="C41" s="41" t="s">
        <v>265</v>
      </c>
      <c r="D41" s="212">
        <v>28283</v>
      </c>
      <c r="E41" s="212">
        <v>26300</v>
      </c>
      <c r="F41" s="212">
        <f t="shared" si="1"/>
        <v>1983</v>
      </c>
      <c r="G41" s="213">
        <v>7606</v>
      </c>
      <c r="H41" s="213">
        <f t="shared" si="2"/>
        <v>33906</v>
      </c>
      <c r="I41" s="212">
        <v>38380</v>
      </c>
      <c r="J41" s="212">
        <v>39983</v>
      </c>
      <c r="K41" s="212">
        <f t="shared" si="3"/>
        <v>1603</v>
      </c>
      <c r="L41" s="45">
        <f t="shared" si="4"/>
        <v>0.34222044368856763</v>
      </c>
      <c r="M41" s="45">
        <f t="shared" si="5"/>
        <v>0.1519895955781207</v>
      </c>
      <c r="N41" s="43" t="s">
        <v>33</v>
      </c>
      <c r="O41" s="213">
        <v>3526698</v>
      </c>
      <c r="P41" s="213">
        <v>3425405</v>
      </c>
    </row>
    <row r="42" spans="2:16" x14ac:dyDescent="0.3">
      <c r="B42" s="41">
        <v>9</v>
      </c>
      <c r="C42" s="41" t="s">
        <v>265</v>
      </c>
      <c r="D42" s="210">
        <v>15438</v>
      </c>
      <c r="E42" s="210">
        <v>14400</v>
      </c>
      <c r="F42" s="210">
        <f t="shared" si="1"/>
        <v>1038</v>
      </c>
      <c r="G42" s="211">
        <v>5667</v>
      </c>
      <c r="H42" s="211">
        <f t="shared" si="2"/>
        <v>20067</v>
      </c>
      <c r="I42" s="210">
        <v>9731</v>
      </c>
      <c r="J42" s="210">
        <v>14240</v>
      </c>
      <c r="K42" s="210">
        <f t="shared" si="3"/>
        <v>4509</v>
      </c>
      <c r="L42" s="42">
        <f t="shared" si="4"/>
        <v>-1.1235955056179775E-2</v>
      </c>
      <c r="M42" s="42">
        <f t="shared" si="5"/>
        <v>-0.40919943820224719</v>
      </c>
      <c r="N42" s="43" t="s">
        <v>34</v>
      </c>
      <c r="O42" s="211">
        <v>3632971</v>
      </c>
      <c r="P42" s="211">
        <v>3734041</v>
      </c>
    </row>
    <row r="43" spans="2:16" x14ac:dyDescent="0.3">
      <c r="B43" s="44">
        <v>10</v>
      </c>
      <c r="C43" s="41" t="s">
        <v>265</v>
      </c>
      <c r="D43" s="212">
        <v>9755</v>
      </c>
      <c r="E43" s="212">
        <v>9187</v>
      </c>
      <c r="F43" s="212">
        <f t="shared" si="1"/>
        <v>568</v>
      </c>
      <c r="G43" s="213">
        <v>6347</v>
      </c>
      <c r="H43" s="213">
        <f t="shared" si="2"/>
        <v>15534</v>
      </c>
      <c r="I43" s="212">
        <v>9410</v>
      </c>
      <c r="J43" s="212">
        <v>12610</v>
      </c>
      <c r="K43" s="212">
        <f t="shared" si="3"/>
        <v>3200</v>
      </c>
      <c r="L43" s="45">
        <f t="shared" si="4"/>
        <v>0.27145122918318793</v>
      </c>
      <c r="M43" s="45">
        <f t="shared" si="5"/>
        <v>-0.23187946074544014</v>
      </c>
      <c r="N43" s="43" t="s">
        <v>35</v>
      </c>
      <c r="O43" s="213">
        <v>3206487</v>
      </c>
      <c r="P43" s="213">
        <v>3677074</v>
      </c>
    </row>
    <row r="44" spans="2:16" ht="25.2" customHeight="1" x14ac:dyDescent="0.3">
      <c r="B44" s="32"/>
      <c r="C44" s="32"/>
      <c r="D44" s="214">
        <f t="shared" ref="D44:K44" si="6">SUM(D34:D43)</f>
        <v>145552</v>
      </c>
      <c r="E44" s="214">
        <f t="shared" si="6"/>
        <v>135635</v>
      </c>
      <c r="F44" s="214">
        <f t="shared" si="6"/>
        <v>9917</v>
      </c>
      <c r="G44" s="214">
        <f t="shared" si="6"/>
        <v>74084</v>
      </c>
      <c r="H44" s="214">
        <f t="shared" si="6"/>
        <v>209719</v>
      </c>
      <c r="I44" s="214">
        <f t="shared" si="6"/>
        <v>195224</v>
      </c>
      <c r="J44" s="214">
        <f t="shared" si="6"/>
        <v>223196</v>
      </c>
      <c r="K44" s="214">
        <f t="shared" si="6"/>
        <v>27972</v>
      </c>
      <c r="L44" s="46">
        <f>SUM(L34:L43)/10</f>
        <v>0.3532811686877903</v>
      </c>
      <c r="M44" s="46">
        <f>SUM(M34:M43)/10</f>
        <v>-1.2955633977612725E-2</v>
      </c>
      <c r="N44" s="32"/>
      <c r="O44" s="32"/>
      <c r="P44" s="32"/>
    </row>
  </sheetData>
  <mergeCells count="6">
    <mergeCell ref="N32:P32"/>
    <mergeCell ref="G32:H32"/>
    <mergeCell ref="D32:F32"/>
    <mergeCell ref="B32:C32"/>
    <mergeCell ref="I32:K32"/>
    <mergeCell ref="L32:M32"/>
  </mergeCells>
  <phoneticPr fontId="7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5689-12ED-42B0-9136-DCE511C40693}">
  <sheetPr codeName="Sheet11"/>
  <dimension ref="A1:AF43"/>
  <sheetViews>
    <sheetView showGridLines="0" workbookViewId="0">
      <selection activeCell="S39" sqref="S39"/>
    </sheetView>
  </sheetViews>
  <sheetFormatPr defaultRowHeight="14.4" x14ac:dyDescent="0.3"/>
  <cols>
    <col min="1" max="1" width="1.77734375" style="100" customWidth="1"/>
    <col min="12" max="12" width="10.33203125" customWidth="1"/>
    <col min="13" max="13" width="2.44140625" customWidth="1"/>
    <col min="24" max="24" width="10.33203125" customWidth="1"/>
    <col min="25" max="25" width="3.6640625" customWidth="1"/>
  </cols>
  <sheetData>
    <row r="1" spans="1:32" s="100" customFormat="1" ht="10.8" customHeight="1" x14ac:dyDescent="0.3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9"/>
      <c r="AF1" s="99"/>
    </row>
    <row r="2" spans="1:32" s="100" customFormat="1" ht="13.8" customHeight="1" x14ac:dyDescent="0.3">
      <c r="A2" s="98"/>
      <c r="B2" s="106" t="s">
        <v>118</v>
      </c>
      <c r="C2" s="107"/>
      <c r="D2" s="107"/>
      <c r="E2" s="107"/>
      <c r="F2" s="107"/>
      <c r="G2" s="108"/>
      <c r="H2" s="10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9"/>
      <c r="AF2" s="99"/>
    </row>
    <row r="3" spans="1:32" s="100" customFormat="1" ht="10.199999999999999" customHeight="1" x14ac:dyDescent="0.3">
      <c r="A3" s="98"/>
      <c r="B3" s="438"/>
      <c r="C3" s="438"/>
      <c r="D3" s="438"/>
      <c r="E3" s="438"/>
      <c r="F3" s="438"/>
      <c r="G3" s="43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9"/>
      <c r="AF3" s="99"/>
    </row>
    <row r="4" spans="1:32" s="100" customFormat="1" ht="21" customHeight="1" x14ac:dyDescent="0.3">
      <c r="A4" s="98"/>
      <c r="B4" s="437" t="str">
        <f>"  "&amp;TimeData!B3</f>
        <v xml:space="preserve">  Location 1</v>
      </c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102"/>
      <c r="N4" s="437" t="str">
        <f>"  "&amp;TimeData!B6</f>
        <v xml:space="preserve">  Location 2</v>
      </c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98"/>
      <c r="Z4" s="98"/>
      <c r="AA4" s="98"/>
      <c r="AB4" s="98"/>
      <c r="AC4" s="98"/>
      <c r="AD4" s="98"/>
      <c r="AE4" s="99"/>
      <c r="AF4" s="99"/>
    </row>
    <row r="5" spans="1:32" s="100" customFormat="1" ht="21" customHeight="1" x14ac:dyDescent="0.3">
      <c r="A5" s="98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2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98"/>
      <c r="Z5" s="98"/>
      <c r="AA5" s="98"/>
      <c r="AB5" s="98"/>
      <c r="AC5" s="98"/>
      <c r="AD5" s="98"/>
      <c r="AE5" s="99"/>
      <c r="AF5" s="99"/>
    </row>
    <row r="6" spans="1:32" s="100" customFormat="1" ht="21" customHeight="1" x14ac:dyDescent="0.3">
      <c r="A6" s="98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2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98"/>
      <c r="Z6" s="98"/>
      <c r="AA6" s="98"/>
      <c r="AB6" s="98"/>
      <c r="AC6" s="98"/>
      <c r="AD6" s="98"/>
      <c r="AE6" s="99"/>
      <c r="AF6" s="99"/>
    </row>
    <row r="7" spans="1:32" s="100" customFormat="1" ht="21" customHeight="1" x14ac:dyDescent="0.3">
      <c r="A7" s="98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2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98"/>
      <c r="Z7" s="98"/>
      <c r="AA7" s="98"/>
      <c r="AB7" s="98"/>
      <c r="AC7" s="98"/>
      <c r="AD7" s="98"/>
      <c r="AE7" s="99"/>
      <c r="AF7" s="99"/>
    </row>
    <row r="8" spans="1:32" s="100" customFormat="1" ht="21" customHeight="1" x14ac:dyDescent="0.3">
      <c r="A8" s="98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2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98"/>
      <c r="Z8" s="98"/>
      <c r="AA8" s="98"/>
      <c r="AB8" s="98"/>
      <c r="AC8" s="98"/>
      <c r="AD8" s="98"/>
      <c r="AE8" s="99"/>
      <c r="AF8" s="99"/>
    </row>
    <row r="9" spans="1:32" s="100" customFormat="1" ht="21" customHeight="1" x14ac:dyDescent="0.3">
      <c r="A9" s="98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2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98"/>
      <c r="Z9" s="98"/>
      <c r="AA9" s="98"/>
      <c r="AB9" s="98"/>
      <c r="AC9" s="98"/>
      <c r="AD9" s="98"/>
      <c r="AE9" s="99"/>
      <c r="AF9" s="99"/>
    </row>
    <row r="10" spans="1:32" s="100" customFormat="1" ht="21" customHeight="1" x14ac:dyDescent="0.3">
      <c r="A10" s="98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2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98"/>
      <c r="Z10" s="98"/>
      <c r="AA10" s="98"/>
      <c r="AB10" s="98"/>
      <c r="AC10" s="98"/>
      <c r="AD10" s="98"/>
      <c r="AE10" s="99"/>
      <c r="AF10" s="99"/>
    </row>
    <row r="11" spans="1:32" s="100" customFormat="1" ht="21" customHeight="1" x14ac:dyDescent="0.3">
      <c r="A11" s="98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2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98"/>
      <c r="Z11" s="98"/>
      <c r="AA11" s="98"/>
      <c r="AB11" s="98"/>
      <c r="AC11" s="98"/>
      <c r="AD11" s="98"/>
      <c r="AE11" s="99"/>
      <c r="AF11" s="99"/>
    </row>
    <row r="12" spans="1:32" s="100" customFormat="1" ht="21" customHeight="1" x14ac:dyDescent="0.3">
      <c r="A12" s="98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2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98"/>
      <c r="Z12" s="98"/>
      <c r="AA12" s="98"/>
      <c r="AB12" s="98"/>
      <c r="AC12" s="98"/>
      <c r="AD12" s="98"/>
      <c r="AE12" s="99"/>
      <c r="AF12" s="99"/>
    </row>
    <row r="13" spans="1:32" s="100" customFormat="1" ht="21" customHeight="1" x14ac:dyDescent="0.3">
      <c r="A13" s="98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2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98"/>
      <c r="Z13" s="98"/>
      <c r="AA13" s="98"/>
      <c r="AB13" s="98"/>
      <c r="AC13" s="98"/>
      <c r="AD13" s="98"/>
      <c r="AE13" s="99"/>
      <c r="AF13" s="99"/>
    </row>
    <row r="14" spans="1:32" s="100" customFormat="1" ht="13.8" customHeight="1" x14ac:dyDescent="0.3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9"/>
      <c r="AF14" s="99"/>
    </row>
    <row r="15" spans="1:32" s="100" customFormat="1" ht="21" customHeight="1" x14ac:dyDescent="0.3">
      <c r="A15" s="98"/>
      <c r="B15" s="437" t="str">
        <f>"  "&amp;TimeData!B9</f>
        <v xml:space="preserve">  Location 3</v>
      </c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98"/>
      <c r="N15" s="437" t="str">
        <f>"  "&amp;TimeData!B12</f>
        <v xml:space="preserve">  Location 4</v>
      </c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98"/>
      <c r="Z15" s="98"/>
      <c r="AA15" s="98"/>
      <c r="AB15" s="98"/>
      <c r="AC15" s="98"/>
      <c r="AD15" s="98"/>
      <c r="AE15" s="99"/>
      <c r="AF15" s="99"/>
    </row>
    <row r="16" spans="1:32" s="100" customFormat="1" ht="21" customHeight="1" x14ac:dyDescent="0.3">
      <c r="A16" s="98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98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98"/>
      <c r="Z16" s="98"/>
      <c r="AA16" s="98"/>
      <c r="AB16" s="98"/>
      <c r="AC16" s="98"/>
      <c r="AD16" s="98"/>
      <c r="AE16" s="99"/>
      <c r="AF16" s="99"/>
    </row>
    <row r="17" spans="1:32" s="100" customFormat="1" ht="21" customHeight="1" x14ac:dyDescent="0.3">
      <c r="A17" s="98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98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98"/>
      <c r="Z17" s="98"/>
      <c r="AA17" s="98"/>
      <c r="AB17" s="98"/>
      <c r="AC17" s="98"/>
      <c r="AD17" s="98"/>
      <c r="AE17" s="99"/>
      <c r="AF17" s="99"/>
    </row>
    <row r="18" spans="1:32" s="100" customFormat="1" ht="21" customHeight="1" x14ac:dyDescent="0.3">
      <c r="A18" s="98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98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98"/>
      <c r="Z18" s="98"/>
      <c r="AA18" s="98"/>
      <c r="AB18" s="98"/>
      <c r="AC18" s="98"/>
      <c r="AD18" s="98"/>
      <c r="AE18" s="99"/>
      <c r="AF18" s="99"/>
    </row>
    <row r="19" spans="1:32" s="100" customFormat="1" ht="21" customHeight="1" x14ac:dyDescent="0.3">
      <c r="A19" s="98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98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98"/>
      <c r="Z19" s="98"/>
      <c r="AA19" s="98"/>
      <c r="AB19" s="98"/>
      <c r="AC19" s="98"/>
      <c r="AD19" s="98"/>
      <c r="AE19" s="99"/>
      <c r="AF19" s="99"/>
    </row>
    <row r="20" spans="1:32" s="100" customFormat="1" ht="21" customHeight="1" x14ac:dyDescent="0.3">
      <c r="A20" s="98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98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98"/>
      <c r="Z20" s="98"/>
      <c r="AA20" s="98"/>
      <c r="AB20" s="98"/>
      <c r="AC20" s="98"/>
      <c r="AD20" s="98"/>
      <c r="AE20" s="99"/>
      <c r="AF20" s="99"/>
    </row>
    <row r="21" spans="1:32" s="100" customFormat="1" ht="21" customHeight="1" x14ac:dyDescent="0.3">
      <c r="A21" s="98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98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98"/>
      <c r="Z21" s="98"/>
      <c r="AA21" s="98"/>
      <c r="AB21" s="98"/>
      <c r="AC21" s="98"/>
      <c r="AD21" s="98"/>
      <c r="AE21" s="99"/>
      <c r="AF21" s="99"/>
    </row>
    <row r="22" spans="1:32" s="100" customFormat="1" ht="21" customHeight="1" x14ac:dyDescent="0.3">
      <c r="A22" s="98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98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98"/>
      <c r="Z22" s="98"/>
      <c r="AA22" s="98"/>
      <c r="AB22" s="98"/>
      <c r="AC22" s="98"/>
      <c r="AD22" s="98"/>
      <c r="AE22" s="99"/>
      <c r="AF22" s="99"/>
    </row>
    <row r="23" spans="1:32" s="100" customFormat="1" ht="21" customHeight="1" x14ac:dyDescent="0.3">
      <c r="A23" s="98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98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98"/>
      <c r="Z23" s="98"/>
      <c r="AA23" s="98"/>
      <c r="AB23" s="98"/>
      <c r="AC23" s="98"/>
      <c r="AD23" s="98"/>
      <c r="AE23" s="99"/>
      <c r="AF23" s="99"/>
    </row>
    <row r="24" spans="1:32" s="100" customFormat="1" ht="21" customHeight="1" x14ac:dyDescent="0.3">
      <c r="A24" s="98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98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98"/>
      <c r="Z24" s="98"/>
      <c r="AA24" s="98"/>
      <c r="AB24" s="98"/>
      <c r="AC24" s="98"/>
      <c r="AD24" s="98"/>
      <c r="AE24" s="99"/>
      <c r="AF24" s="99"/>
    </row>
    <row r="25" spans="1:32" s="100" customFormat="1" ht="13.8" customHeight="1" x14ac:dyDescent="0.3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9"/>
      <c r="AF25" s="99"/>
    </row>
    <row r="26" spans="1:32" s="100" customFormat="1" ht="21" customHeight="1" x14ac:dyDescent="0.3">
      <c r="A26" s="98"/>
      <c r="B26" s="101" t="str">
        <f>"  "&amp;TimeData!B15</f>
        <v xml:space="preserve">  Location 5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98"/>
      <c r="N26" s="437" t="str">
        <f>"  "&amp;TimeData!B18</f>
        <v xml:space="preserve">  Location 6</v>
      </c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98"/>
      <c r="Z26" s="98"/>
      <c r="AA26" s="98"/>
      <c r="AB26" s="98"/>
      <c r="AC26" s="98"/>
      <c r="AD26" s="98"/>
      <c r="AE26" s="99"/>
      <c r="AF26" s="99"/>
    </row>
    <row r="27" spans="1:32" s="100" customFormat="1" ht="21" customHeight="1" x14ac:dyDescent="0.3">
      <c r="A27" s="98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98"/>
      <c r="Z27" s="98"/>
      <c r="AA27" s="98"/>
      <c r="AB27" s="98"/>
      <c r="AC27" s="98"/>
      <c r="AD27" s="98"/>
      <c r="AE27" s="99"/>
      <c r="AF27" s="99"/>
    </row>
    <row r="28" spans="1:32" s="100" customFormat="1" ht="21" customHeight="1" x14ac:dyDescent="0.3">
      <c r="A28" s="98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98"/>
      <c r="Z28" s="98"/>
      <c r="AA28" s="98"/>
      <c r="AB28" s="98"/>
      <c r="AC28" s="98"/>
      <c r="AD28" s="98"/>
      <c r="AE28" s="99"/>
      <c r="AF28" s="99"/>
    </row>
    <row r="29" spans="1:32" s="100" customFormat="1" ht="21" customHeight="1" x14ac:dyDescent="0.3">
      <c r="A29" s="98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98"/>
      <c r="Z29" s="98"/>
      <c r="AA29" s="98"/>
      <c r="AB29" s="98"/>
      <c r="AC29" s="98"/>
      <c r="AD29" s="98"/>
      <c r="AE29" s="99"/>
      <c r="AF29" s="99"/>
    </row>
    <row r="30" spans="1:32" s="100" customFormat="1" ht="21" customHeight="1" x14ac:dyDescent="0.3">
      <c r="A30" s="98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98"/>
      <c r="Z30" s="98"/>
      <c r="AA30" s="98"/>
      <c r="AB30" s="98"/>
      <c r="AC30" s="98"/>
      <c r="AD30" s="98"/>
      <c r="AE30" s="99"/>
      <c r="AF30" s="99"/>
    </row>
    <row r="31" spans="1:32" s="100" customFormat="1" ht="21" customHeight="1" x14ac:dyDescent="0.3">
      <c r="A31" s="98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98"/>
      <c r="Z31" s="98"/>
      <c r="AA31" s="98"/>
      <c r="AB31" s="98"/>
      <c r="AC31" s="98"/>
      <c r="AD31" s="98"/>
      <c r="AE31" s="99"/>
      <c r="AF31" s="99"/>
    </row>
    <row r="32" spans="1:32" s="100" customFormat="1" ht="21" customHeight="1" x14ac:dyDescent="0.3">
      <c r="A32" s="98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98"/>
      <c r="Z32" s="98"/>
      <c r="AA32" s="98"/>
      <c r="AB32" s="98"/>
      <c r="AC32" s="98"/>
      <c r="AD32" s="98"/>
      <c r="AE32" s="99"/>
      <c r="AF32" s="99"/>
    </row>
    <row r="33" spans="1:32" s="100" customFormat="1" ht="21" customHeight="1" x14ac:dyDescent="0.3">
      <c r="A33" s="98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98"/>
      <c r="Z33" s="98"/>
      <c r="AA33" s="98"/>
      <c r="AB33" s="98"/>
      <c r="AC33" s="98"/>
      <c r="AD33" s="98"/>
      <c r="AE33" s="99"/>
      <c r="AF33" s="99"/>
    </row>
    <row r="34" spans="1:32" s="100" customFormat="1" ht="21" customHeight="1" x14ac:dyDescent="0.3">
      <c r="A34" s="98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98"/>
      <c r="Z34" s="98"/>
      <c r="AA34" s="98"/>
      <c r="AB34" s="98"/>
      <c r="AC34" s="98"/>
      <c r="AD34" s="98"/>
      <c r="AE34" s="99"/>
      <c r="AF34" s="99"/>
    </row>
    <row r="35" spans="1:32" s="100" customFormat="1" ht="21" customHeight="1" x14ac:dyDescent="0.3">
      <c r="A35" s="98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98"/>
      <c r="Z35" s="98"/>
      <c r="AA35" s="98"/>
      <c r="AB35" s="98"/>
      <c r="AC35" s="98"/>
      <c r="AD35" s="98"/>
      <c r="AE35" s="99"/>
      <c r="AF35" s="99"/>
    </row>
    <row r="36" spans="1:32" s="100" customFormat="1" ht="13.8" customHeight="1" x14ac:dyDescent="0.3">
      <c r="A36" s="98"/>
      <c r="B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9"/>
      <c r="AF36" s="99"/>
    </row>
    <row r="37" spans="1:32" s="100" customFormat="1" ht="13.8" customHeight="1" x14ac:dyDescent="0.3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9"/>
      <c r="AF37" s="99"/>
    </row>
    <row r="38" spans="1:32" s="100" customFormat="1" ht="21" customHeight="1" x14ac:dyDescent="0.3"/>
    <row r="39" spans="1:32" s="100" customFormat="1" ht="21" customHeight="1" x14ac:dyDescent="0.3"/>
    <row r="40" spans="1:32" s="100" customFormat="1" ht="21" customHeight="1" x14ac:dyDescent="0.3"/>
    <row r="41" spans="1:32" s="100" customFormat="1" ht="21" customHeight="1" x14ac:dyDescent="0.3"/>
    <row r="42" spans="1:32" s="100" customFormat="1" ht="21" customHeight="1" x14ac:dyDescent="0.3"/>
    <row r="43" spans="1:32" s="100" customFormat="1" ht="21" customHeight="1" x14ac:dyDescent="0.3"/>
  </sheetData>
  <mergeCells count="6">
    <mergeCell ref="N26:X26"/>
    <mergeCell ref="B3:G3"/>
    <mergeCell ref="B4:L4"/>
    <mergeCell ref="N4:X4"/>
    <mergeCell ref="B15:L15"/>
    <mergeCell ref="N15:X15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A02F-7C9D-4C8C-908C-229EB65D8EF8}">
  <sheetPr codeName="Sheet12"/>
  <dimension ref="B2:Q20"/>
  <sheetViews>
    <sheetView showGridLines="0" topLeftCell="C1" workbookViewId="0">
      <selection activeCell="G28" sqref="G28"/>
    </sheetView>
  </sheetViews>
  <sheetFormatPr defaultRowHeight="14.4" x14ac:dyDescent="0.3"/>
  <cols>
    <col min="1" max="1" width="1.77734375" style="100" customWidth="1"/>
    <col min="2" max="2" width="28.5546875" style="100" customWidth="1"/>
    <col min="3" max="3" width="13.109375" style="100" bestFit="1" customWidth="1"/>
    <col min="4" max="4" width="16.77734375" style="100" customWidth="1"/>
    <col min="5" max="16" width="11" style="100" customWidth="1"/>
    <col min="17" max="16384" width="8.88671875" style="100"/>
  </cols>
  <sheetData>
    <row r="2" spans="2:17" x14ac:dyDescent="0.3">
      <c r="B2" s="109" t="s">
        <v>107</v>
      </c>
      <c r="C2" s="109" t="s">
        <v>108</v>
      </c>
      <c r="D2" s="219" t="s">
        <v>218</v>
      </c>
      <c r="E2" s="219" t="s">
        <v>219</v>
      </c>
      <c r="F2" s="219" t="s">
        <v>220</v>
      </c>
      <c r="G2" s="219" t="s">
        <v>221</v>
      </c>
      <c r="H2" s="219" t="s">
        <v>222</v>
      </c>
      <c r="I2" s="219" t="s">
        <v>223</v>
      </c>
      <c r="J2" s="219" t="s">
        <v>224</v>
      </c>
      <c r="K2" s="219" t="s">
        <v>225</v>
      </c>
      <c r="L2" s="219" t="s">
        <v>226</v>
      </c>
      <c r="M2" s="219" t="s">
        <v>227</v>
      </c>
      <c r="N2" s="219" t="s">
        <v>228</v>
      </c>
      <c r="O2" s="219" t="s">
        <v>229</v>
      </c>
      <c r="P2" s="220" t="s">
        <v>83</v>
      </c>
    </row>
    <row r="3" spans="2:17" x14ac:dyDescent="0.3">
      <c r="B3" s="439" t="s">
        <v>110</v>
      </c>
      <c r="C3" s="110" t="s">
        <v>116</v>
      </c>
      <c r="D3" s="115">
        <v>37</v>
      </c>
      <c r="E3" s="111">
        <v>41</v>
      </c>
      <c r="F3" s="111">
        <v>46</v>
      </c>
      <c r="G3" s="111">
        <v>48</v>
      </c>
      <c r="H3" s="111">
        <v>45</v>
      </c>
      <c r="I3" s="111">
        <v>48</v>
      </c>
      <c r="J3" s="111">
        <v>51</v>
      </c>
      <c r="K3" s="111">
        <v>39</v>
      </c>
      <c r="L3" s="111">
        <v>45</v>
      </c>
      <c r="M3" s="111">
        <v>44</v>
      </c>
      <c r="N3" s="111">
        <v>44</v>
      </c>
      <c r="O3" s="111">
        <v>43</v>
      </c>
      <c r="P3" s="112">
        <f>SUM(D3:O3)</f>
        <v>531</v>
      </c>
    </row>
    <row r="4" spans="2:17" x14ac:dyDescent="0.3">
      <c r="B4" s="439"/>
      <c r="C4" s="110" t="s">
        <v>117</v>
      </c>
      <c r="D4" s="111">
        <v>45</v>
      </c>
      <c r="E4" s="111">
        <v>45</v>
      </c>
      <c r="F4" s="111">
        <v>45</v>
      </c>
      <c r="G4" s="111">
        <v>45</v>
      </c>
      <c r="H4" s="111">
        <v>45</v>
      </c>
      <c r="I4" s="111">
        <v>50</v>
      </c>
      <c r="J4" s="111">
        <v>50</v>
      </c>
      <c r="K4" s="111">
        <v>42</v>
      </c>
      <c r="L4" s="111">
        <v>45</v>
      </c>
      <c r="M4" s="111">
        <v>45</v>
      </c>
      <c r="N4" s="111">
        <v>45</v>
      </c>
      <c r="O4" s="111">
        <v>45</v>
      </c>
      <c r="P4" s="112">
        <f t="shared" ref="P4:P13" si="0">SUM(D4:O4)</f>
        <v>547</v>
      </c>
    </row>
    <row r="5" spans="2:17" x14ac:dyDescent="0.3">
      <c r="B5" s="439"/>
      <c r="C5" s="110" t="s">
        <v>109</v>
      </c>
      <c r="D5" s="113">
        <f>D3/D4</f>
        <v>0.82222222222222219</v>
      </c>
      <c r="E5" s="113">
        <f t="shared" ref="E5:P5" si="1">E3/E4</f>
        <v>0.91111111111111109</v>
      </c>
      <c r="F5" s="113">
        <f t="shared" si="1"/>
        <v>1.0222222222222221</v>
      </c>
      <c r="G5" s="113">
        <f t="shared" si="1"/>
        <v>1.0666666666666667</v>
      </c>
      <c r="H5" s="113">
        <f t="shared" si="1"/>
        <v>1</v>
      </c>
      <c r="I5" s="113">
        <f t="shared" si="1"/>
        <v>0.96</v>
      </c>
      <c r="J5" s="113">
        <f t="shared" si="1"/>
        <v>1.02</v>
      </c>
      <c r="K5" s="113">
        <f t="shared" si="1"/>
        <v>0.9285714285714286</v>
      </c>
      <c r="L5" s="113">
        <f t="shared" si="1"/>
        <v>1</v>
      </c>
      <c r="M5" s="113">
        <f t="shared" si="1"/>
        <v>0.97777777777777775</v>
      </c>
      <c r="N5" s="113">
        <f t="shared" si="1"/>
        <v>0.97777777777777775</v>
      </c>
      <c r="O5" s="113">
        <f t="shared" si="1"/>
        <v>0.9555555555555556</v>
      </c>
      <c r="P5" s="114">
        <f t="shared" si="1"/>
        <v>0.97074954296160876</v>
      </c>
      <c r="Q5" s="104">
        <f>IF(P5&gt;=1,0,1-P5)</f>
        <v>2.9250457038391242E-2</v>
      </c>
    </row>
    <row r="6" spans="2:17" x14ac:dyDescent="0.3">
      <c r="B6" s="439" t="s">
        <v>111</v>
      </c>
      <c r="C6" s="110" t="s">
        <v>116</v>
      </c>
      <c r="D6" s="111">
        <v>75</v>
      </c>
      <c r="E6" s="111">
        <v>52</v>
      </c>
      <c r="F6" s="111">
        <v>90</v>
      </c>
      <c r="G6" s="111">
        <v>81</v>
      </c>
      <c r="H6" s="111">
        <v>46</v>
      </c>
      <c r="I6" s="111">
        <v>44</v>
      </c>
      <c r="J6" s="111">
        <v>72</v>
      </c>
      <c r="K6" s="111">
        <v>72</v>
      </c>
      <c r="L6" s="111">
        <v>60</v>
      </c>
      <c r="M6" s="111">
        <v>80</v>
      </c>
      <c r="N6" s="111">
        <v>40</v>
      </c>
      <c r="O6" s="111">
        <v>55</v>
      </c>
      <c r="P6" s="112">
        <f t="shared" si="0"/>
        <v>767</v>
      </c>
      <c r="Q6" s="105"/>
    </row>
    <row r="7" spans="2:17" x14ac:dyDescent="0.3">
      <c r="B7" s="439"/>
      <c r="C7" s="110" t="s">
        <v>117</v>
      </c>
      <c r="D7" s="111">
        <v>72</v>
      </c>
      <c r="E7" s="111">
        <v>56</v>
      </c>
      <c r="F7" s="111">
        <v>90</v>
      </c>
      <c r="G7" s="111">
        <v>81</v>
      </c>
      <c r="H7" s="111">
        <v>46</v>
      </c>
      <c r="I7" s="111">
        <v>45</v>
      </c>
      <c r="J7" s="111">
        <v>72</v>
      </c>
      <c r="K7" s="111">
        <v>72</v>
      </c>
      <c r="L7" s="111">
        <v>60</v>
      </c>
      <c r="M7" s="111">
        <v>80</v>
      </c>
      <c r="N7" s="111">
        <v>48</v>
      </c>
      <c r="O7" s="111">
        <v>60</v>
      </c>
      <c r="P7" s="112">
        <f t="shared" si="0"/>
        <v>782</v>
      </c>
      <c r="Q7" s="105"/>
    </row>
    <row r="8" spans="2:17" x14ac:dyDescent="0.3">
      <c r="B8" s="439"/>
      <c r="C8" s="110" t="s">
        <v>109</v>
      </c>
      <c r="D8" s="113">
        <f>D6/D7</f>
        <v>1.0416666666666667</v>
      </c>
      <c r="E8" s="113">
        <f t="shared" ref="E8:P8" si="2">E6/E7</f>
        <v>0.9285714285714286</v>
      </c>
      <c r="F8" s="113">
        <f t="shared" si="2"/>
        <v>1</v>
      </c>
      <c r="G8" s="113">
        <f t="shared" si="2"/>
        <v>1</v>
      </c>
      <c r="H8" s="113">
        <f t="shared" si="2"/>
        <v>1</v>
      </c>
      <c r="I8" s="113">
        <f t="shared" si="2"/>
        <v>0.97777777777777775</v>
      </c>
      <c r="J8" s="113">
        <f t="shared" si="2"/>
        <v>1</v>
      </c>
      <c r="K8" s="113">
        <f t="shared" si="2"/>
        <v>1</v>
      </c>
      <c r="L8" s="113">
        <f t="shared" si="2"/>
        <v>1</v>
      </c>
      <c r="M8" s="113">
        <f t="shared" si="2"/>
        <v>1</v>
      </c>
      <c r="N8" s="113">
        <f t="shared" si="2"/>
        <v>0.83333333333333337</v>
      </c>
      <c r="O8" s="113">
        <f t="shared" si="2"/>
        <v>0.91666666666666663</v>
      </c>
      <c r="P8" s="114">
        <f t="shared" si="2"/>
        <v>0.98081841432225059</v>
      </c>
      <c r="Q8" s="104">
        <f>IF(P8&gt;=1,0,1-P8)</f>
        <v>1.9181585677749413E-2</v>
      </c>
    </row>
    <row r="9" spans="2:17" x14ac:dyDescent="0.3">
      <c r="B9" s="439" t="s">
        <v>112</v>
      </c>
      <c r="C9" s="110" t="s">
        <v>116</v>
      </c>
      <c r="D9" s="111">
        <v>50</v>
      </c>
      <c r="E9" s="111">
        <v>74</v>
      </c>
      <c r="F9" s="111">
        <v>80</v>
      </c>
      <c r="G9" s="111">
        <v>75</v>
      </c>
      <c r="H9" s="111">
        <v>92</v>
      </c>
      <c r="I9" s="111">
        <v>91</v>
      </c>
      <c r="J9" s="111">
        <v>96</v>
      </c>
      <c r="K9" s="111">
        <v>96</v>
      </c>
      <c r="L9" s="111">
        <v>65</v>
      </c>
      <c r="M9" s="111">
        <v>40</v>
      </c>
      <c r="N9" s="111">
        <v>66</v>
      </c>
      <c r="O9" s="111">
        <v>48</v>
      </c>
      <c r="P9" s="112">
        <f t="shared" si="0"/>
        <v>873</v>
      </c>
      <c r="Q9" s="105"/>
    </row>
    <row r="10" spans="2:17" x14ac:dyDescent="0.3">
      <c r="B10" s="439"/>
      <c r="C10" s="110" t="s">
        <v>117</v>
      </c>
      <c r="D10" s="111">
        <v>50</v>
      </c>
      <c r="E10" s="111">
        <v>74</v>
      </c>
      <c r="F10" s="111">
        <v>86</v>
      </c>
      <c r="G10" s="111">
        <v>92</v>
      </c>
      <c r="H10" s="111">
        <v>100</v>
      </c>
      <c r="I10" s="111">
        <v>100</v>
      </c>
      <c r="J10" s="111">
        <v>100</v>
      </c>
      <c r="K10" s="111">
        <v>95</v>
      </c>
      <c r="L10" s="111">
        <v>72</v>
      </c>
      <c r="M10" s="111">
        <v>48</v>
      </c>
      <c r="N10" s="111">
        <v>65</v>
      </c>
      <c r="O10" s="111">
        <v>48</v>
      </c>
      <c r="P10" s="112">
        <f t="shared" si="0"/>
        <v>930</v>
      </c>
      <c r="Q10" s="105"/>
    </row>
    <row r="11" spans="2:17" x14ac:dyDescent="0.3">
      <c r="B11" s="439"/>
      <c r="C11" s="110" t="s">
        <v>109</v>
      </c>
      <c r="D11" s="113">
        <f>D9/D10</f>
        <v>1</v>
      </c>
      <c r="E11" s="113">
        <f t="shared" ref="E11:P11" si="3">E9/E10</f>
        <v>1</v>
      </c>
      <c r="F11" s="113">
        <f t="shared" si="3"/>
        <v>0.93023255813953487</v>
      </c>
      <c r="G11" s="113">
        <f t="shared" si="3"/>
        <v>0.81521739130434778</v>
      </c>
      <c r="H11" s="113">
        <f t="shared" si="3"/>
        <v>0.92</v>
      </c>
      <c r="I11" s="113">
        <f t="shared" si="3"/>
        <v>0.91</v>
      </c>
      <c r="J11" s="113">
        <f t="shared" si="3"/>
        <v>0.96</v>
      </c>
      <c r="K11" s="113">
        <f t="shared" si="3"/>
        <v>1.0105263157894737</v>
      </c>
      <c r="L11" s="113">
        <f t="shared" si="3"/>
        <v>0.90277777777777779</v>
      </c>
      <c r="M11" s="113">
        <f t="shared" si="3"/>
        <v>0.83333333333333337</v>
      </c>
      <c r="N11" s="113">
        <f t="shared" si="3"/>
        <v>1.0153846153846153</v>
      </c>
      <c r="O11" s="113">
        <f t="shared" si="3"/>
        <v>1</v>
      </c>
      <c r="P11" s="114">
        <f t="shared" si="3"/>
        <v>0.93870967741935485</v>
      </c>
      <c r="Q11" s="104">
        <f>IF(P11&gt;=1,0,1-P11)</f>
        <v>6.1290322580645151E-2</v>
      </c>
    </row>
    <row r="12" spans="2:17" x14ac:dyDescent="0.3">
      <c r="B12" s="439" t="s">
        <v>113</v>
      </c>
      <c r="C12" s="110" t="s">
        <v>116</v>
      </c>
      <c r="D12" s="111">
        <v>102</v>
      </c>
      <c r="E12" s="111">
        <v>92</v>
      </c>
      <c r="F12" s="111">
        <v>99</v>
      </c>
      <c r="G12" s="111">
        <v>98</v>
      </c>
      <c r="H12" s="111">
        <v>102</v>
      </c>
      <c r="I12" s="111">
        <v>102</v>
      </c>
      <c r="J12" s="111">
        <v>86</v>
      </c>
      <c r="K12" s="111">
        <v>86</v>
      </c>
      <c r="L12" s="111">
        <v>89</v>
      </c>
      <c r="M12" s="111">
        <v>108</v>
      </c>
      <c r="N12" s="111">
        <v>107</v>
      </c>
      <c r="O12" s="111">
        <v>94</v>
      </c>
      <c r="P12" s="112">
        <f t="shared" si="0"/>
        <v>1165</v>
      </c>
      <c r="Q12" s="105"/>
    </row>
    <row r="13" spans="2:17" x14ac:dyDescent="0.3">
      <c r="B13" s="439"/>
      <c r="C13" s="110" t="s">
        <v>117</v>
      </c>
      <c r="D13" s="111">
        <v>102</v>
      </c>
      <c r="E13" s="111">
        <v>102</v>
      </c>
      <c r="F13" s="111">
        <v>102</v>
      </c>
      <c r="G13" s="111">
        <v>106</v>
      </c>
      <c r="H13" s="111">
        <v>109</v>
      </c>
      <c r="I13" s="111">
        <v>102</v>
      </c>
      <c r="J13" s="111">
        <v>102</v>
      </c>
      <c r="K13" s="111">
        <v>110</v>
      </c>
      <c r="L13" s="111">
        <v>95</v>
      </c>
      <c r="M13" s="111">
        <v>102</v>
      </c>
      <c r="N13" s="111">
        <v>102</v>
      </c>
      <c r="O13" s="111">
        <v>102</v>
      </c>
      <c r="P13" s="112">
        <f t="shared" si="0"/>
        <v>1236</v>
      </c>
      <c r="Q13" s="105"/>
    </row>
    <row r="14" spans="2:17" x14ac:dyDescent="0.3">
      <c r="B14" s="439"/>
      <c r="C14" s="110" t="s">
        <v>109</v>
      </c>
      <c r="D14" s="113">
        <f>D12/D13</f>
        <v>1</v>
      </c>
      <c r="E14" s="113">
        <f t="shared" ref="E14:P14" si="4">E12/E13</f>
        <v>0.90196078431372551</v>
      </c>
      <c r="F14" s="113">
        <f t="shared" si="4"/>
        <v>0.97058823529411764</v>
      </c>
      <c r="G14" s="113">
        <f t="shared" si="4"/>
        <v>0.92452830188679247</v>
      </c>
      <c r="H14" s="113">
        <f t="shared" si="4"/>
        <v>0.93577981651376152</v>
      </c>
      <c r="I14" s="113">
        <f t="shared" si="4"/>
        <v>1</v>
      </c>
      <c r="J14" s="113">
        <f t="shared" si="4"/>
        <v>0.84313725490196079</v>
      </c>
      <c r="K14" s="113">
        <f t="shared" si="4"/>
        <v>0.78181818181818186</v>
      </c>
      <c r="L14" s="113">
        <f t="shared" si="4"/>
        <v>0.93684210526315792</v>
      </c>
      <c r="M14" s="113">
        <f t="shared" si="4"/>
        <v>1.0588235294117647</v>
      </c>
      <c r="N14" s="113">
        <f t="shared" si="4"/>
        <v>1.0490196078431373</v>
      </c>
      <c r="O14" s="113">
        <f t="shared" si="4"/>
        <v>0.92156862745098034</v>
      </c>
      <c r="P14" s="114">
        <f t="shared" si="4"/>
        <v>0.94255663430420711</v>
      </c>
      <c r="Q14" s="104">
        <f>IF(P14&gt;=1,0,1-P14)</f>
        <v>5.7443365695792892E-2</v>
      </c>
    </row>
    <row r="15" spans="2:17" x14ac:dyDescent="0.3">
      <c r="B15" s="439" t="s">
        <v>114</v>
      </c>
      <c r="C15" s="110" t="s">
        <v>116</v>
      </c>
      <c r="D15" s="111">
        <v>55</v>
      </c>
      <c r="E15" s="111">
        <v>55</v>
      </c>
      <c r="F15" s="111">
        <v>55</v>
      </c>
      <c r="G15" s="111">
        <v>55</v>
      </c>
      <c r="H15" s="111">
        <v>50</v>
      </c>
      <c r="I15" s="111">
        <v>60</v>
      </c>
      <c r="J15" s="111">
        <v>30</v>
      </c>
      <c r="K15" s="111">
        <v>23</v>
      </c>
      <c r="L15" s="111">
        <v>90</v>
      </c>
      <c r="M15" s="111">
        <v>66</v>
      </c>
      <c r="N15" s="111">
        <v>45</v>
      </c>
      <c r="O15" s="111">
        <v>40</v>
      </c>
      <c r="P15" s="112">
        <f t="shared" ref="P15:P16" si="5">SUM(D15:O15)</f>
        <v>624</v>
      </c>
      <c r="Q15" s="105"/>
    </row>
    <row r="16" spans="2:17" x14ac:dyDescent="0.3">
      <c r="B16" s="439"/>
      <c r="C16" s="110" t="s">
        <v>117</v>
      </c>
      <c r="D16" s="111">
        <v>48</v>
      </c>
      <c r="E16" s="111">
        <v>48</v>
      </c>
      <c r="F16" s="111">
        <v>56</v>
      </c>
      <c r="G16" s="111">
        <v>56</v>
      </c>
      <c r="H16" s="111">
        <v>56</v>
      </c>
      <c r="I16" s="111">
        <v>67</v>
      </c>
      <c r="J16" s="111">
        <v>32</v>
      </c>
      <c r="K16" s="111">
        <v>24</v>
      </c>
      <c r="L16" s="111">
        <v>90</v>
      </c>
      <c r="M16" s="111">
        <v>66</v>
      </c>
      <c r="N16" s="111">
        <v>48</v>
      </c>
      <c r="O16" s="111">
        <v>40</v>
      </c>
      <c r="P16" s="112">
        <f t="shared" si="5"/>
        <v>631</v>
      </c>
      <c r="Q16" s="105"/>
    </row>
    <row r="17" spans="2:17" x14ac:dyDescent="0.3">
      <c r="B17" s="439"/>
      <c r="C17" s="110" t="s">
        <v>109</v>
      </c>
      <c r="D17" s="113">
        <f>D15/D16</f>
        <v>1.1458333333333333</v>
      </c>
      <c r="E17" s="113">
        <f t="shared" ref="E17:P17" si="6">E15/E16</f>
        <v>1.1458333333333333</v>
      </c>
      <c r="F17" s="113">
        <f t="shared" si="6"/>
        <v>0.9821428571428571</v>
      </c>
      <c r="G17" s="113">
        <f t="shared" si="6"/>
        <v>0.9821428571428571</v>
      </c>
      <c r="H17" s="113">
        <f t="shared" si="6"/>
        <v>0.8928571428571429</v>
      </c>
      <c r="I17" s="113">
        <f t="shared" si="6"/>
        <v>0.89552238805970152</v>
      </c>
      <c r="J17" s="113">
        <f t="shared" si="6"/>
        <v>0.9375</v>
      </c>
      <c r="K17" s="113">
        <f t="shared" si="6"/>
        <v>0.95833333333333337</v>
      </c>
      <c r="L17" s="113">
        <f t="shared" si="6"/>
        <v>1</v>
      </c>
      <c r="M17" s="113">
        <f t="shared" si="6"/>
        <v>1</v>
      </c>
      <c r="N17" s="113">
        <f t="shared" si="6"/>
        <v>0.9375</v>
      </c>
      <c r="O17" s="113">
        <f t="shared" si="6"/>
        <v>1</v>
      </c>
      <c r="P17" s="114">
        <f t="shared" si="6"/>
        <v>0.9889064976228209</v>
      </c>
      <c r="Q17" s="104">
        <f>IF(P17&gt;=1,0,1-P17)</f>
        <v>1.1093502377179099E-2</v>
      </c>
    </row>
    <row r="18" spans="2:17" x14ac:dyDescent="0.3">
      <c r="B18" s="439" t="s">
        <v>115</v>
      </c>
      <c r="C18" s="110" t="s">
        <v>116</v>
      </c>
      <c r="D18" s="111">
        <v>16</v>
      </c>
      <c r="E18" s="111">
        <v>9</v>
      </c>
      <c r="F18" s="111">
        <v>21</v>
      </c>
      <c r="G18" s="111">
        <v>24</v>
      </c>
      <c r="H18" s="111">
        <v>24</v>
      </c>
      <c r="I18" s="111">
        <v>34</v>
      </c>
      <c r="J18" s="111">
        <v>52</v>
      </c>
      <c r="K18" s="111">
        <v>72</v>
      </c>
      <c r="L18" s="111">
        <v>70</v>
      </c>
      <c r="M18" s="111">
        <v>24</v>
      </c>
      <c r="N18" s="111">
        <v>40</v>
      </c>
      <c r="O18" s="111">
        <v>24</v>
      </c>
      <c r="P18" s="112">
        <f t="shared" ref="P18:P19" si="7">SUM(D18:O18)</f>
        <v>410</v>
      </c>
      <c r="Q18" s="105"/>
    </row>
    <row r="19" spans="2:17" x14ac:dyDescent="0.3">
      <c r="B19" s="439"/>
      <c r="C19" s="110" t="s">
        <v>117</v>
      </c>
      <c r="D19" s="111">
        <v>16</v>
      </c>
      <c r="E19" s="111">
        <v>10</v>
      </c>
      <c r="F19" s="111">
        <v>21</v>
      </c>
      <c r="G19" s="111">
        <v>24</v>
      </c>
      <c r="H19" s="111">
        <v>26</v>
      </c>
      <c r="I19" s="111">
        <v>32</v>
      </c>
      <c r="J19" s="111">
        <v>48</v>
      </c>
      <c r="K19" s="111">
        <v>72</v>
      </c>
      <c r="L19" s="111">
        <v>72</v>
      </c>
      <c r="M19" s="111">
        <v>24</v>
      </c>
      <c r="N19" s="111">
        <v>48</v>
      </c>
      <c r="O19" s="111">
        <v>30</v>
      </c>
      <c r="P19" s="112">
        <f t="shared" si="7"/>
        <v>423</v>
      </c>
      <c r="Q19" s="105"/>
    </row>
    <row r="20" spans="2:17" x14ac:dyDescent="0.3">
      <c r="B20" s="439"/>
      <c r="C20" s="110" t="s">
        <v>109</v>
      </c>
      <c r="D20" s="113">
        <f>D18/D19</f>
        <v>1</v>
      </c>
      <c r="E20" s="113">
        <f t="shared" ref="E20:P20" si="8">E18/E19</f>
        <v>0.9</v>
      </c>
      <c r="F20" s="113">
        <f t="shared" si="8"/>
        <v>1</v>
      </c>
      <c r="G20" s="113">
        <f t="shared" si="8"/>
        <v>1</v>
      </c>
      <c r="H20" s="113">
        <f t="shared" si="8"/>
        <v>0.92307692307692313</v>
      </c>
      <c r="I20" s="113">
        <f t="shared" si="8"/>
        <v>1.0625</v>
      </c>
      <c r="J20" s="113">
        <f t="shared" si="8"/>
        <v>1.0833333333333333</v>
      </c>
      <c r="K20" s="113">
        <f t="shared" si="8"/>
        <v>1</v>
      </c>
      <c r="L20" s="113">
        <f t="shared" si="8"/>
        <v>0.97222222222222221</v>
      </c>
      <c r="M20" s="113">
        <f t="shared" si="8"/>
        <v>1</v>
      </c>
      <c r="N20" s="113">
        <f t="shared" si="8"/>
        <v>0.83333333333333337</v>
      </c>
      <c r="O20" s="113">
        <f t="shared" si="8"/>
        <v>0.8</v>
      </c>
      <c r="P20" s="114">
        <f t="shared" si="8"/>
        <v>0.96926713947990539</v>
      </c>
      <c r="Q20" s="104">
        <f>IF(P20&gt;=1,0,1-P20)</f>
        <v>3.0732860520094607E-2</v>
      </c>
    </row>
  </sheetData>
  <mergeCells count="6">
    <mergeCell ref="B18:B20"/>
    <mergeCell ref="B3:B5"/>
    <mergeCell ref="B6:B8"/>
    <mergeCell ref="B9:B11"/>
    <mergeCell ref="B12:B14"/>
    <mergeCell ref="B15:B17"/>
  </mergeCells>
  <phoneticPr fontId="7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514D8-2720-4BB1-81B2-2B35C4DE18E8}">
  <sheetPr codeName="Sheet20"/>
  <dimension ref="B3:P38"/>
  <sheetViews>
    <sheetView workbookViewId="0">
      <selection activeCell="C41" sqref="C41"/>
    </sheetView>
  </sheetViews>
  <sheetFormatPr defaultRowHeight="14.4" x14ac:dyDescent="0.3"/>
  <cols>
    <col min="2" max="2" width="23.5546875" customWidth="1"/>
    <col min="3" max="3" width="9.5546875" customWidth="1"/>
  </cols>
  <sheetData>
    <row r="3" spans="2:15" x14ac:dyDescent="0.3">
      <c r="B3" t="s">
        <v>2</v>
      </c>
      <c r="C3" s="3">
        <v>90</v>
      </c>
      <c r="D3">
        <v>105</v>
      </c>
      <c r="E3">
        <v>110</v>
      </c>
      <c r="F3">
        <v>115</v>
      </c>
      <c r="G3">
        <v>140</v>
      </c>
    </row>
    <row r="6" spans="2:15" x14ac:dyDescent="0.3">
      <c r="B6" s="135" t="s">
        <v>242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</row>
    <row r="7" spans="2:15" x14ac:dyDescent="0.3">
      <c r="B7" s="217" t="s">
        <v>63</v>
      </c>
      <c r="C7" s="217"/>
      <c r="D7" s="218" t="s">
        <v>25</v>
      </c>
      <c r="E7" s="218" t="s">
        <v>26</v>
      </c>
      <c r="F7" s="218" t="s">
        <v>27</v>
      </c>
      <c r="G7" s="218" t="s">
        <v>28</v>
      </c>
      <c r="H7" s="218" t="s">
        <v>29</v>
      </c>
      <c r="I7" s="218" t="s">
        <v>30</v>
      </c>
      <c r="J7" s="218" t="s">
        <v>31</v>
      </c>
      <c r="K7" s="218" t="s">
        <v>32</v>
      </c>
      <c r="L7" s="218" t="s">
        <v>33</v>
      </c>
      <c r="M7" s="218" t="s">
        <v>34</v>
      </c>
      <c r="N7" s="218" t="s">
        <v>35</v>
      </c>
      <c r="O7" s="218" t="s">
        <v>36</v>
      </c>
    </row>
    <row r="8" spans="2:15" x14ac:dyDescent="0.3">
      <c r="B8" t="s">
        <v>64</v>
      </c>
      <c r="D8" s="5">
        <v>82</v>
      </c>
      <c r="E8" s="5">
        <v>88</v>
      </c>
      <c r="F8" s="5">
        <v>90</v>
      </c>
      <c r="G8" s="5">
        <v>90</v>
      </c>
      <c r="H8" s="5">
        <v>90</v>
      </c>
      <c r="I8" s="5">
        <v>90</v>
      </c>
      <c r="J8" s="5">
        <v>90</v>
      </c>
      <c r="K8" s="5">
        <v>90</v>
      </c>
      <c r="L8" s="5">
        <v>90</v>
      </c>
      <c r="M8" s="5">
        <v>90</v>
      </c>
      <c r="N8" s="5">
        <v>90</v>
      </c>
      <c r="O8" s="5">
        <v>90</v>
      </c>
    </row>
    <row r="9" spans="2:15" x14ac:dyDescent="0.3">
      <c r="B9" t="s">
        <v>65</v>
      </c>
      <c r="D9" s="5">
        <v>90</v>
      </c>
      <c r="E9" s="5">
        <v>90</v>
      </c>
      <c r="F9" s="5">
        <v>90</v>
      </c>
      <c r="G9" s="5">
        <v>90</v>
      </c>
      <c r="H9" s="5">
        <v>90</v>
      </c>
      <c r="I9" s="5">
        <v>90</v>
      </c>
      <c r="J9" s="5">
        <v>90</v>
      </c>
      <c r="K9" s="5">
        <v>90</v>
      </c>
      <c r="L9" s="5">
        <v>90</v>
      </c>
      <c r="M9" s="5">
        <v>90</v>
      </c>
      <c r="N9" s="5">
        <v>90</v>
      </c>
      <c r="O9" s="5">
        <v>90</v>
      </c>
    </row>
    <row r="10" spans="2:15" x14ac:dyDescent="0.3">
      <c r="B10" t="s">
        <v>1</v>
      </c>
      <c r="D10" s="5">
        <v>90</v>
      </c>
      <c r="E10" s="5">
        <v>90</v>
      </c>
      <c r="F10" s="5">
        <v>90</v>
      </c>
      <c r="G10" s="5">
        <v>90</v>
      </c>
      <c r="H10" s="5">
        <v>90</v>
      </c>
      <c r="I10" s="5">
        <v>90</v>
      </c>
      <c r="J10" s="5">
        <v>90</v>
      </c>
      <c r="K10" s="5">
        <v>90</v>
      </c>
      <c r="L10" s="5">
        <v>90</v>
      </c>
      <c r="M10" s="5">
        <v>90</v>
      </c>
      <c r="N10" s="5">
        <v>90</v>
      </c>
      <c r="O10" s="5">
        <v>90</v>
      </c>
    </row>
    <row r="12" spans="2:15" x14ac:dyDescent="0.3">
      <c r="B12" s="135" t="s">
        <v>242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</row>
    <row r="13" spans="2:15" x14ac:dyDescent="0.3">
      <c r="B13" s="217" t="s">
        <v>63</v>
      </c>
      <c r="C13" s="217"/>
      <c r="D13" s="218" t="s">
        <v>25</v>
      </c>
      <c r="E13" s="218" t="s">
        <v>26</v>
      </c>
      <c r="F13" s="218" t="s">
        <v>27</v>
      </c>
      <c r="G13" s="218" t="s">
        <v>28</v>
      </c>
      <c r="H13" s="218" t="s">
        <v>29</v>
      </c>
      <c r="I13" s="218" t="s">
        <v>30</v>
      </c>
      <c r="J13" s="218" t="s">
        <v>31</v>
      </c>
      <c r="K13" s="218" t="s">
        <v>32</v>
      </c>
      <c r="L13" s="218" t="s">
        <v>33</v>
      </c>
      <c r="M13" s="218" t="s">
        <v>34</v>
      </c>
      <c r="N13" s="218" t="s">
        <v>35</v>
      </c>
      <c r="O13" s="218" t="s">
        <v>36</v>
      </c>
    </row>
    <row r="14" spans="2:15" x14ac:dyDescent="0.3">
      <c r="B14" t="s">
        <v>64</v>
      </c>
      <c r="D14" s="5">
        <v>90</v>
      </c>
      <c r="E14" s="5">
        <v>90</v>
      </c>
      <c r="F14" s="5">
        <v>90</v>
      </c>
      <c r="G14" s="5">
        <v>90</v>
      </c>
      <c r="H14" s="5">
        <v>90</v>
      </c>
      <c r="I14" s="5">
        <v>90</v>
      </c>
      <c r="J14" s="5">
        <v>90</v>
      </c>
      <c r="K14" s="5">
        <v>90</v>
      </c>
      <c r="L14" s="5">
        <v>90</v>
      </c>
      <c r="M14" s="5">
        <v>90</v>
      </c>
      <c r="N14" s="5">
        <v>90</v>
      </c>
      <c r="O14" s="5">
        <v>90</v>
      </c>
    </row>
    <row r="15" spans="2:15" x14ac:dyDescent="0.3">
      <c r="B15" t="s">
        <v>65</v>
      </c>
      <c r="D15" s="5">
        <v>65</v>
      </c>
      <c r="E15" s="5">
        <v>65</v>
      </c>
      <c r="F15" s="5">
        <v>65</v>
      </c>
      <c r="G15" s="5">
        <v>70</v>
      </c>
      <c r="H15" s="5">
        <v>70</v>
      </c>
      <c r="I15" s="5">
        <v>70</v>
      </c>
      <c r="J15" s="5">
        <v>80</v>
      </c>
      <c r="K15" s="5">
        <v>80</v>
      </c>
      <c r="L15" s="5">
        <v>80</v>
      </c>
      <c r="M15" s="5">
        <v>80</v>
      </c>
      <c r="N15" s="5">
        <v>80</v>
      </c>
      <c r="O15" s="5">
        <v>90</v>
      </c>
    </row>
    <row r="16" spans="2:15" x14ac:dyDescent="0.3">
      <c r="B16" t="s">
        <v>1</v>
      </c>
      <c r="D16" s="5">
        <v>35</v>
      </c>
      <c r="E16" s="5">
        <v>35</v>
      </c>
      <c r="F16" s="5">
        <v>35</v>
      </c>
      <c r="G16" s="5">
        <v>35</v>
      </c>
      <c r="H16" s="5">
        <v>40</v>
      </c>
      <c r="I16" s="5">
        <v>40</v>
      </c>
      <c r="J16" s="5">
        <v>40</v>
      </c>
      <c r="K16" s="5">
        <v>45</v>
      </c>
      <c r="L16" s="5">
        <v>45</v>
      </c>
      <c r="M16" s="5">
        <v>45</v>
      </c>
      <c r="N16" s="5">
        <v>45</v>
      </c>
      <c r="O16" s="5">
        <v>45</v>
      </c>
    </row>
    <row r="18" spans="2:16" x14ac:dyDescent="0.3">
      <c r="B18" s="135" t="s">
        <v>242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</row>
    <row r="19" spans="2:16" x14ac:dyDescent="0.3">
      <c r="B19" s="217" t="s">
        <v>63</v>
      </c>
      <c r="C19" s="217"/>
      <c r="D19" s="218" t="s">
        <v>25</v>
      </c>
      <c r="E19" s="218" t="s">
        <v>26</v>
      </c>
      <c r="F19" s="218" t="s">
        <v>27</v>
      </c>
      <c r="G19" s="218" t="s">
        <v>28</v>
      </c>
      <c r="H19" s="218" t="s">
        <v>29</v>
      </c>
      <c r="I19" s="218" t="s">
        <v>30</v>
      </c>
      <c r="J19" s="218" t="s">
        <v>31</v>
      </c>
      <c r="K19" s="218" t="s">
        <v>32</v>
      </c>
      <c r="L19" s="218" t="s">
        <v>33</v>
      </c>
      <c r="M19" s="218" t="s">
        <v>34</v>
      </c>
      <c r="N19" s="218" t="s">
        <v>35</v>
      </c>
      <c r="O19" s="218" t="s">
        <v>36</v>
      </c>
    </row>
    <row r="20" spans="2:16" x14ac:dyDescent="0.3">
      <c r="B20" t="s">
        <v>64</v>
      </c>
      <c r="D20" s="10">
        <f>D8/D14</f>
        <v>0.91111111111111109</v>
      </c>
      <c r="E20" s="10">
        <f t="shared" ref="E20:O20" si="0">E8/E14</f>
        <v>0.97777777777777775</v>
      </c>
      <c r="F20" s="10">
        <f t="shared" si="0"/>
        <v>1</v>
      </c>
      <c r="G20" s="10">
        <f t="shared" si="0"/>
        <v>1</v>
      </c>
      <c r="H20" s="10">
        <f t="shared" si="0"/>
        <v>1</v>
      </c>
      <c r="I20" s="10">
        <f t="shared" si="0"/>
        <v>1</v>
      </c>
      <c r="J20" s="10">
        <f t="shared" si="0"/>
        <v>1</v>
      </c>
      <c r="K20" s="10">
        <f t="shared" si="0"/>
        <v>1</v>
      </c>
      <c r="L20" s="10">
        <f t="shared" si="0"/>
        <v>1</v>
      </c>
      <c r="M20" s="10">
        <f t="shared" si="0"/>
        <v>1</v>
      </c>
      <c r="N20" s="10">
        <f t="shared" si="0"/>
        <v>1</v>
      </c>
      <c r="O20" s="10">
        <f t="shared" si="0"/>
        <v>1</v>
      </c>
    </row>
    <row r="21" spans="2:16" x14ac:dyDescent="0.3">
      <c r="B21" t="s">
        <v>65</v>
      </c>
      <c r="D21" s="10">
        <f>D15/D9</f>
        <v>0.72222222222222221</v>
      </c>
      <c r="E21" s="10">
        <f t="shared" ref="E21:O21" si="1">E15/E9</f>
        <v>0.72222222222222221</v>
      </c>
      <c r="F21" s="10">
        <f t="shared" si="1"/>
        <v>0.72222222222222221</v>
      </c>
      <c r="G21" s="10">
        <f t="shared" si="1"/>
        <v>0.77777777777777779</v>
      </c>
      <c r="H21" s="10">
        <f t="shared" si="1"/>
        <v>0.77777777777777779</v>
      </c>
      <c r="I21" s="10">
        <f t="shared" si="1"/>
        <v>0.77777777777777779</v>
      </c>
      <c r="J21" s="10">
        <f t="shared" si="1"/>
        <v>0.88888888888888884</v>
      </c>
      <c r="K21" s="10">
        <f t="shared" si="1"/>
        <v>0.88888888888888884</v>
      </c>
      <c r="L21" s="10">
        <f t="shared" si="1"/>
        <v>0.88888888888888884</v>
      </c>
      <c r="M21" s="10">
        <f t="shared" si="1"/>
        <v>0.88888888888888884</v>
      </c>
      <c r="N21" s="10">
        <f t="shared" si="1"/>
        <v>0.88888888888888884</v>
      </c>
      <c r="O21" s="10">
        <f t="shared" si="1"/>
        <v>1</v>
      </c>
    </row>
    <row r="22" spans="2:16" x14ac:dyDescent="0.3">
      <c r="B22" t="s">
        <v>1</v>
      </c>
      <c r="D22" s="10">
        <f>D16/D10</f>
        <v>0.3888888888888889</v>
      </c>
      <c r="E22" s="10">
        <f t="shared" ref="E22:O22" si="2">E16/E10</f>
        <v>0.3888888888888889</v>
      </c>
      <c r="F22" s="10">
        <f t="shared" si="2"/>
        <v>0.3888888888888889</v>
      </c>
      <c r="G22" s="10">
        <f t="shared" si="2"/>
        <v>0.3888888888888889</v>
      </c>
      <c r="H22" s="10">
        <f t="shared" si="2"/>
        <v>0.44444444444444442</v>
      </c>
      <c r="I22" s="10">
        <f t="shared" si="2"/>
        <v>0.44444444444444442</v>
      </c>
      <c r="J22" s="10">
        <f t="shared" si="2"/>
        <v>0.44444444444444442</v>
      </c>
      <c r="K22" s="10">
        <f t="shared" si="2"/>
        <v>0.5</v>
      </c>
      <c r="L22" s="10">
        <f t="shared" si="2"/>
        <v>0.5</v>
      </c>
      <c r="M22" s="10">
        <f t="shared" si="2"/>
        <v>0.5</v>
      </c>
      <c r="N22" s="10">
        <f t="shared" si="2"/>
        <v>0.5</v>
      </c>
      <c r="O22" s="10">
        <f t="shared" si="2"/>
        <v>0.5</v>
      </c>
    </row>
    <row r="26" spans="2:16" ht="18" x14ac:dyDescent="0.35">
      <c r="B26" s="440" t="s">
        <v>66</v>
      </c>
      <c r="C26" s="440"/>
      <c r="D26" s="440"/>
      <c r="E26" s="440"/>
      <c r="F26" s="440"/>
      <c r="G26" s="440"/>
      <c r="H26" s="5"/>
      <c r="I26" s="5"/>
      <c r="J26" s="5"/>
      <c r="K26" s="5"/>
      <c r="L26" s="5"/>
      <c r="M26" s="5"/>
      <c r="N26" s="5"/>
      <c r="O26" s="5"/>
      <c r="P26" s="5"/>
    </row>
    <row r="27" spans="2:16" x14ac:dyDescent="0.3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x14ac:dyDescent="0.3">
      <c r="B28" s="162" t="s">
        <v>234</v>
      </c>
      <c r="C28" s="162" t="s">
        <v>63</v>
      </c>
      <c r="D28" s="162"/>
      <c r="E28" s="186" t="s">
        <v>25</v>
      </c>
      <c r="F28" s="186" t="s">
        <v>26</v>
      </c>
      <c r="G28" s="186" t="s">
        <v>27</v>
      </c>
      <c r="H28" s="186" t="s">
        <v>28</v>
      </c>
      <c r="I28" s="186" t="s">
        <v>29</v>
      </c>
      <c r="J28" s="186" t="s">
        <v>30</v>
      </c>
      <c r="K28" s="186" t="s">
        <v>31</v>
      </c>
      <c r="L28" s="186" t="s">
        <v>32</v>
      </c>
      <c r="M28" s="186" t="s">
        <v>33</v>
      </c>
      <c r="N28" s="186" t="s">
        <v>34</v>
      </c>
      <c r="O28" s="186" t="s">
        <v>35</v>
      </c>
      <c r="P28" s="186" t="s">
        <v>36</v>
      </c>
    </row>
    <row r="29" spans="2:16" x14ac:dyDescent="0.3">
      <c r="B29" s="15" t="s">
        <v>266</v>
      </c>
      <c r="E29" s="5">
        <v>60</v>
      </c>
      <c r="F29" s="5">
        <v>60</v>
      </c>
      <c r="G29" s="5">
        <v>60</v>
      </c>
      <c r="H29" s="5">
        <v>60</v>
      </c>
      <c r="I29" s="5">
        <v>60</v>
      </c>
      <c r="J29" s="5">
        <v>60</v>
      </c>
      <c r="K29" s="5">
        <v>60</v>
      </c>
      <c r="L29" s="5">
        <v>60</v>
      </c>
      <c r="M29" s="5">
        <v>60</v>
      </c>
      <c r="N29" s="5">
        <v>60</v>
      </c>
      <c r="O29" s="5">
        <v>60</v>
      </c>
      <c r="P29" s="5">
        <v>60</v>
      </c>
    </row>
    <row r="30" spans="2:16" x14ac:dyDescent="0.3">
      <c r="B30" s="14" t="s">
        <v>263</v>
      </c>
      <c r="E30" s="5">
        <v>30</v>
      </c>
      <c r="F30" s="5">
        <v>30</v>
      </c>
      <c r="G30" s="5">
        <v>30</v>
      </c>
      <c r="H30" s="5">
        <v>30</v>
      </c>
      <c r="I30" s="5">
        <v>30</v>
      </c>
      <c r="J30" s="5">
        <v>30</v>
      </c>
      <c r="K30" s="5">
        <v>30</v>
      </c>
      <c r="L30" s="5">
        <v>30</v>
      </c>
      <c r="M30" s="5">
        <v>30</v>
      </c>
      <c r="N30" s="5">
        <v>30</v>
      </c>
      <c r="O30" s="5">
        <v>30</v>
      </c>
      <c r="P30" s="5">
        <v>30</v>
      </c>
    </row>
    <row r="32" spans="2:16" x14ac:dyDescent="0.3">
      <c r="B32" s="162" t="s">
        <v>91</v>
      </c>
      <c r="C32" s="162" t="s">
        <v>63</v>
      </c>
      <c r="D32" s="162"/>
      <c r="E32" s="186" t="s">
        <v>25</v>
      </c>
      <c r="F32" s="186" t="s">
        <v>26</v>
      </c>
      <c r="G32" s="186" t="s">
        <v>27</v>
      </c>
      <c r="H32" s="186" t="s">
        <v>28</v>
      </c>
      <c r="I32" s="186" t="s">
        <v>29</v>
      </c>
      <c r="J32" s="186" t="s">
        <v>30</v>
      </c>
      <c r="K32" s="186" t="s">
        <v>31</v>
      </c>
      <c r="L32" s="186" t="s">
        <v>32</v>
      </c>
      <c r="M32" s="186" t="s">
        <v>33</v>
      </c>
      <c r="N32" s="186" t="s">
        <v>34</v>
      </c>
      <c r="O32" s="186" t="s">
        <v>35</v>
      </c>
      <c r="P32" s="186" t="s">
        <v>36</v>
      </c>
    </row>
    <row r="33" spans="2:16" x14ac:dyDescent="0.3">
      <c r="B33" s="15" t="s">
        <v>266</v>
      </c>
      <c r="E33" s="5">
        <v>35</v>
      </c>
      <c r="F33" s="5">
        <v>35</v>
      </c>
      <c r="G33" s="5">
        <v>55</v>
      </c>
      <c r="H33" s="5">
        <v>60</v>
      </c>
      <c r="I33" s="5">
        <v>60</v>
      </c>
      <c r="J33" s="5">
        <v>60</v>
      </c>
      <c r="K33" s="5">
        <v>60</v>
      </c>
      <c r="L33" s="5">
        <v>60</v>
      </c>
      <c r="M33" s="5">
        <v>40</v>
      </c>
      <c r="N33" s="5">
        <v>60</v>
      </c>
      <c r="O33" s="5">
        <v>60</v>
      </c>
      <c r="P33" s="5">
        <v>60</v>
      </c>
    </row>
    <row r="34" spans="2:16" x14ac:dyDescent="0.3">
      <c r="B34" s="14" t="s">
        <v>263</v>
      </c>
      <c r="E34" s="5">
        <v>20</v>
      </c>
      <c r="F34" s="5">
        <v>20</v>
      </c>
      <c r="G34" s="5">
        <v>20</v>
      </c>
      <c r="H34" s="5">
        <v>30</v>
      </c>
      <c r="I34" s="5">
        <v>30</v>
      </c>
      <c r="J34" s="5">
        <v>30</v>
      </c>
      <c r="K34" s="5">
        <v>30</v>
      </c>
      <c r="L34" s="5">
        <v>30</v>
      </c>
      <c r="M34" s="5">
        <v>20</v>
      </c>
      <c r="N34" s="5">
        <v>30</v>
      </c>
      <c r="O34" s="5">
        <v>30</v>
      </c>
      <c r="P34" s="5">
        <v>30</v>
      </c>
    </row>
    <row r="36" spans="2:16" x14ac:dyDescent="0.3">
      <c r="B36" s="135"/>
      <c r="C36" s="162" t="s">
        <v>63</v>
      </c>
      <c r="D36" s="162"/>
      <c r="E36" s="186" t="s">
        <v>25</v>
      </c>
      <c r="F36" s="186" t="s">
        <v>26</v>
      </c>
      <c r="G36" s="186" t="s">
        <v>27</v>
      </c>
      <c r="H36" s="186" t="s">
        <v>28</v>
      </c>
      <c r="I36" s="186" t="s">
        <v>29</v>
      </c>
      <c r="J36" s="186" t="s">
        <v>30</v>
      </c>
      <c r="K36" s="186" t="s">
        <v>31</v>
      </c>
      <c r="L36" s="186" t="s">
        <v>32</v>
      </c>
      <c r="M36" s="186" t="s">
        <v>33</v>
      </c>
      <c r="N36" s="186" t="s">
        <v>34</v>
      </c>
      <c r="O36" s="186" t="s">
        <v>35</v>
      </c>
      <c r="P36" s="186" t="s">
        <v>36</v>
      </c>
    </row>
    <row r="37" spans="2:16" x14ac:dyDescent="0.3">
      <c r="B37" s="15" t="s">
        <v>266</v>
      </c>
      <c r="E37" s="6">
        <f>E33/E29</f>
        <v>0.58333333333333337</v>
      </c>
      <c r="F37" s="6">
        <f t="shared" ref="F37:P37" si="3">F33/F29</f>
        <v>0.58333333333333337</v>
      </c>
      <c r="G37" s="6">
        <f t="shared" si="3"/>
        <v>0.91666666666666663</v>
      </c>
      <c r="H37" s="6">
        <f t="shared" si="3"/>
        <v>1</v>
      </c>
      <c r="I37" s="6">
        <f t="shared" si="3"/>
        <v>1</v>
      </c>
      <c r="J37" s="6">
        <f t="shared" si="3"/>
        <v>1</v>
      </c>
      <c r="K37" s="6">
        <f t="shared" si="3"/>
        <v>1</v>
      </c>
      <c r="L37" s="6">
        <f t="shared" si="3"/>
        <v>1</v>
      </c>
      <c r="M37" s="6">
        <f t="shared" si="3"/>
        <v>0.66666666666666663</v>
      </c>
      <c r="N37" s="6">
        <f t="shared" si="3"/>
        <v>1</v>
      </c>
      <c r="O37" s="6">
        <f t="shared" si="3"/>
        <v>1</v>
      </c>
      <c r="P37" s="6">
        <f t="shared" si="3"/>
        <v>1</v>
      </c>
    </row>
    <row r="38" spans="2:16" x14ac:dyDescent="0.3">
      <c r="B38" s="14" t="s">
        <v>263</v>
      </c>
      <c r="E38" s="6">
        <f>E34/E30</f>
        <v>0.66666666666666663</v>
      </c>
      <c r="F38" s="6">
        <f t="shared" ref="F38:P38" si="4">F34/F30</f>
        <v>0.66666666666666663</v>
      </c>
      <c r="G38" s="6">
        <f t="shared" si="4"/>
        <v>0.66666666666666663</v>
      </c>
      <c r="H38" s="6">
        <f t="shared" si="4"/>
        <v>1</v>
      </c>
      <c r="I38" s="6">
        <f t="shared" si="4"/>
        <v>1</v>
      </c>
      <c r="J38" s="6">
        <f t="shared" si="4"/>
        <v>1</v>
      </c>
      <c r="K38" s="6">
        <f t="shared" si="4"/>
        <v>1</v>
      </c>
      <c r="L38" s="6">
        <f t="shared" si="4"/>
        <v>1</v>
      </c>
      <c r="M38" s="6">
        <f t="shared" si="4"/>
        <v>0.66666666666666663</v>
      </c>
      <c r="N38" s="6">
        <f t="shared" si="4"/>
        <v>1</v>
      </c>
      <c r="O38" s="6">
        <f t="shared" si="4"/>
        <v>1</v>
      </c>
      <c r="P38" s="6">
        <f t="shared" si="4"/>
        <v>1</v>
      </c>
    </row>
  </sheetData>
  <mergeCells count="1">
    <mergeCell ref="B26:G26"/>
  </mergeCells>
  <pageMargins left="0.7" right="0.7" top="0.75" bottom="0.75" header="0.3" footer="0.3"/>
  <pageSetup paperSize="9" orientation="portrait" horizontalDpi="1200" verticalDpi="1200" r:id="rId1"/>
  <ignoredErrors>
    <ignoredError sqref="D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IS 2023</vt:lpstr>
      <vt:lpstr>CF 2023</vt:lpstr>
      <vt:lpstr>BS 2023</vt:lpstr>
      <vt:lpstr>Days Total Hire Sheet 2023</vt:lpstr>
      <vt:lpstr>Statements Summary 2023</vt:lpstr>
      <vt:lpstr>IS 2024</vt:lpstr>
      <vt:lpstr>CF 2024</vt:lpstr>
      <vt:lpstr>BS 2024</vt:lpstr>
      <vt:lpstr>Days Total Hire Sheet 2024</vt:lpstr>
      <vt:lpstr>Statements Summary 2024</vt:lpstr>
      <vt:lpstr>IS 2025</vt:lpstr>
      <vt:lpstr>CF 2025</vt:lpstr>
      <vt:lpstr>BS 2025</vt:lpstr>
      <vt:lpstr>Days Total Hire Sheet 2025</vt:lpstr>
      <vt:lpstr>Statements Summary 2025</vt:lpstr>
      <vt:lpstr>IS 2026</vt:lpstr>
      <vt:lpstr>CF 2026</vt:lpstr>
      <vt:lpstr>BS 2026</vt:lpstr>
      <vt:lpstr>Days Total Hire Sheet 2026</vt:lpstr>
      <vt:lpstr>Statements Summary 2026</vt:lpstr>
      <vt:lpstr>IS 2027</vt:lpstr>
      <vt:lpstr>CF 2027</vt:lpstr>
      <vt:lpstr>BS 2027</vt:lpstr>
      <vt:lpstr>Days Total Hire Sheet 2027</vt:lpstr>
      <vt:lpstr>Statements Summary 2027</vt:lpstr>
      <vt:lpstr>Revenue Charts</vt:lpstr>
      <vt:lpstr>Key Metrics Charts</vt:lpstr>
      <vt:lpstr>Hire Charts</vt:lpstr>
      <vt:lpstr>BEA</vt:lpstr>
      <vt:lpstr>Top Expenses</vt:lpstr>
      <vt:lpstr>COGS Assumptions</vt:lpstr>
      <vt:lpstr>Salaries Assumptions</vt:lpstr>
      <vt:lpstr>Service Assumptions</vt:lpstr>
      <vt:lpstr>Planned Hours of Work</vt:lpstr>
      <vt:lpstr>KPI Stage Financials</vt:lpstr>
      <vt:lpstr>KPI Spend</vt:lpstr>
      <vt:lpstr>Benchmarking Plan Over Time</vt:lpstr>
      <vt:lpstr>TimeData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Sharp</dc:creator>
  <cp:lastModifiedBy>Roger Sharp</cp:lastModifiedBy>
  <dcterms:created xsi:type="dcterms:W3CDTF">2023-11-23T10:27:01Z</dcterms:created>
  <dcterms:modified xsi:type="dcterms:W3CDTF">2024-06-05T07:56:35Z</dcterms:modified>
</cp:coreProperties>
</file>